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bijzaak.sharepoint.com/sites/Bij-Zaak/Gedeelde documenten/Commercie/1. Klanten/Bevolkingsonderzoek NL/Calculatiesheets/"/>
    </mc:Choice>
  </mc:AlternateContent>
  <xr:revisionPtr revIDLastSave="53" documentId="8_{56471503-D8CA-426B-ABA8-6BFB6AB21F81}" xr6:coauthVersionLast="47" xr6:coauthVersionMax="47" xr10:uidLastSave="{533BFD0E-92F3-4217-B13F-E72665BDC0E6}"/>
  <bookViews>
    <workbookView xWindow="28680" yWindow="-120" windowWidth="29040" windowHeight="15720" xr2:uid="{00000000-000D-0000-FFFF-FFFF00000000}"/>
  </bookViews>
  <sheets>
    <sheet name="Overzicht locaties" sheetId="9" r:id="rId1"/>
    <sheet name="Tarieven" sheetId="1" r:id="rId2"/>
    <sheet name="Productienormen" sheetId="2" r:id="rId3"/>
    <sheet name="Ruimtegegevens" sheetId="4" r:id="rId4"/>
    <sheet name="Glasbewassing" sheetId="5" r:id="rId5"/>
    <sheet name="Sanitaire voorzieningen" sheetId="14" r:id="rId6"/>
    <sheet name="Kostenoverzicht per locatie" sheetId="7" r:id="rId7"/>
  </sheets>
  <definedNames>
    <definedName name="_xlnm._FilterDatabase" localSheetId="4" hidden="1">Glasbewassing!$A$7:$J$10</definedName>
    <definedName name="_xlnm._FilterDatabase" localSheetId="6" hidden="1">'Kostenoverzicht per locatie'!$B$5:$B$121</definedName>
    <definedName name="_xlnm._FilterDatabase" localSheetId="3" hidden="1">Ruimtegegevens!$A$4:$AR$24</definedName>
    <definedName name="_xlnm._FilterDatabase" localSheetId="5" hidden="1">'Sanitaire voorzieningen'!$A$5:$I$8</definedName>
    <definedName name="Aanpassing_frequenties">Productienormen!$A$22:$D$36</definedName>
    <definedName name="_xlnm.Print_Area" localSheetId="0">'Overzicht locaties'!$A$1:$K$80</definedName>
    <definedName name="_xlnm.Print_Area" localSheetId="3">Ruimtegegevens!$A$4:$O$24</definedName>
    <definedName name="_xlnm.Print_Titles" localSheetId="4">Glasbewassing!$7:$7</definedName>
    <definedName name="_xlnm.Print_Titles" localSheetId="6">'Kostenoverzicht per locatie'!$5:$5</definedName>
    <definedName name="_xlnm.Print_Titles" localSheetId="3">Ruimtegegevens!$3:$4</definedName>
    <definedName name="_xlnm.Print_Titles" localSheetId="5">'Sanitaire voorzieningen'!$5:$5</definedName>
    <definedName name="Arbeidsprestatie">Productienormen!#REF!</definedName>
    <definedName name="cat_omschrijving">Productienormen!$A$14:$D$20</definedName>
    <definedName name="Frequentie_omschrijving">Productienormen!$A$23:$B$36</definedName>
    <definedName name="Frequenties">Productienormen!$A$23:$A$36</definedName>
    <definedName name="Glas">Tarieven!$A$50:$D$54</definedName>
    <definedName name="Legenda_vloerafwerking">Productienormen!$A$6:$B$10</definedName>
    <definedName name="Rekentarief">Tarieven!$D$46</definedName>
    <definedName name="rekentarief150">Tarieven!$G$46</definedName>
    <definedName name="Rekentarief30">Tarieven!$E$46</definedName>
    <definedName name="Rekentarief50">Tarieven!$F$46</definedName>
    <definedName name="Ruimte_code">Productienormen!$A$14:$A$20</definedName>
    <definedName name="Vloer_code">Productienormen!$A$6:$A$10</definedName>
    <definedName name="Vloeronderhoud">Tarieven!$A$56:$D$58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82" i="7" l="1"/>
  <c r="K82" i="7"/>
  <c r="B66" i="7"/>
  <c r="B67" i="7"/>
  <c r="B68" i="7"/>
  <c r="B69" i="7"/>
  <c r="B70" i="7"/>
  <c r="B71" i="7"/>
  <c r="B72" i="7"/>
  <c r="B73" i="7"/>
  <c r="B74" i="7"/>
  <c r="B75" i="7"/>
  <c r="B76" i="7"/>
  <c r="B77" i="7"/>
  <c r="B78" i="7"/>
  <c r="B79" i="7"/>
  <c r="B80" i="7"/>
  <c r="B81" i="7"/>
  <c r="F221" i="5"/>
  <c r="I221" i="5" s="1"/>
  <c r="F222" i="5"/>
  <c r="I222" i="5" s="1"/>
  <c r="F223" i="5"/>
  <c r="I223" i="5" s="1"/>
  <c r="F224" i="5"/>
  <c r="I224" i="5" s="1"/>
  <c r="F225" i="5"/>
  <c r="I225" i="5" s="1"/>
  <c r="F226" i="5"/>
  <c r="I226" i="5" s="1"/>
  <c r="F227" i="5"/>
  <c r="I227" i="5" s="1"/>
  <c r="F228" i="5"/>
  <c r="I228" i="5" s="1"/>
  <c r="F229" i="5"/>
  <c r="I229" i="5" s="1"/>
  <c r="F230" i="5"/>
  <c r="I230" i="5" s="1"/>
  <c r="F231" i="5"/>
  <c r="I231" i="5" s="1"/>
  <c r="F232" i="5"/>
  <c r="I232" i="5" s="1"/>
  <c r="F233" i="5"/>
  <c r="I233" i="5" s="1"/>
  <c r="F234" i="5"/>
  <c r="I234" i="5" s="1"/>
  <c r="F235" i="5"/>
  <c r="I235" i="5" s="1"/>
  <c r="B220" i="5"/>
  <c r="B221" i="5"/>
  <c r="B222" i="5"/>
  <c r="B223" i="5"/>
  <c r="B224" i="5"/>
  <c r="B225" i="5"/>
  <c r="B226" i="5"/>
  <c r="B227" i="5"/>
  <c r="B228" i="5"/>
  <c r="B229" i="5"/>
  <c r="B230" i="5"/>
  <c r="B231" i="5"/>
  <c r="B232" i="5"/>
  <c r="B233" i="5"/>
  <c r="B234" i="5"/>
  <c r="B235" i="5"/>
  <c r="T890" i="4"/>
  <c r="U890" i="4"/>
  <c r="AB890" i="4"/>
  <c r="AC890" i="4"/>
  <c r="AE890" i="4"/>
  <c r="AF890" i="4"/>
  <c r="AH890" i="4"/>
  <c r="AI890" i="4"/>
  <c r="T891" i="4"/>
  <c r="U891" i="4"/>
  <c r="AB891" i="4"/>
  <c r="AC891" i="4"/>
  <c r="AE891" i="4"/>
  <c r="AF891" i="4"/>
  <c r="AH891" i="4"/>
  <c r="AI891" i="4"/>
  <c r="T892" i="4"/>
  <c r="U892" i="4"/>
  <c r="AB892" i="4"/>
  <c r="AC892" i="4"/>
  <c r="AE892" i="4"/>
  <c r="AF892" i="4"/>
  <c r="AH892" i="4"/>
  <c r="AI892" i="4"/>
  <c r="T893" i="4"/>
  <c r="U893" i="4"/>
  <c r="AB893" i="4"/>
  <c r="AC893" i="4"/>
  <c r="AE893" i="4"/>
  <c r="AF893" i="4"/>
  <c r="AH893" i="4"/>
  <c r="AI893" i="4"/>
  <c r="T894" i="4"/>
  <c r="U894" i="4"/>
  <c r="AB894" i="4"/>
  <c r="AC894" i="4"/>
  <c r="AE894" i="4"/>
  <c r="AF894" i="4"/>
  <c r="AH894" i="4"/>
  <c r="AI894" i="4"/>
  <c r="T895" i="4"/>
  <c r="U895" i="4"/>
  <c r="AB895" i="4"/>
  <c r="AC895" i="4"/>
  <c r="AE895" i="4"/>
  <c r="AF895" i="4"/>
  <c r="AH895" i="4"/>
  <c r="AI895" i="4"/>
  <c r="T896" i="4"/>
  <c r="U896" i="4"/>
  <c r="AB896" i="4"/>
  <c r="AC896" i="4"/>
  <c r="AE896" i="4"/>
  <c r="AF896" i="4"/>
  <c r="AH896" i="4"/>
  <c r="AI896" i="4"/>
  <c r="T897" i="4"/>
  <c r="U897" i="4"/>
  <c r="AB897" i="4"/>
  <c r="AC897" i="4"/>
  <c r="AE897" i="4"/>
  <c r="AF897" i="4"/>
  <c r="AH897" i="4"/>
  <c r="AI897" i="4"/>
  <c r="T898" i="4"/>
  <c r="U898" i="4"/>
  <c r="AB898" i="4"/>
  <c r="AC898" i="4"/>
  <c r="AE898" i="4"/>
  <c r="AF898" i="4"/>
  <c r="AH898" i="4"/>
  <c r="AI898" i="4"/>
  <c r="T899" i="4"/>
  <c r="U899" i="4"/>
  <c r="AB899" i="4"/>
  <c r="AC899" i="4"/>
  <c r="AE899" i="4"/>
  <c r="AF899" i="4"/>
  <c r="AH899" i="4"/>
  <c r="AI899" i="4"/>
  <c r="T900" i="4"/>
  <c r="U900" i="4"/>
  <c r="AB900" i="4"/>
  <c r="AC900" i="4"/>
  <c r="AE900" i="4"/>
  <c r="AF900" i="4"/>
  <c r="AH900" i="4"/>
  <c r="AI900" i="4"/>
  <c r="T901" i="4"/>
  <c r="U901" i="4"/>
  <c r="AB901" i="4"/>
  <c r="AC901" i="4"/>
  <c r="AE901" i="4"/>
  <c r="AF901" i="4"/>
  <c r="AH901" i="4"/>
  <c r="AI901" i="4"/>
  <c r="T902" i="4"/>
  <c r="U902" i="4"/>
  <c r="AB902" i="4"/>
  <c r="AC902" i="4"/>
  <c r="AE902" i="4"/>
  <c r="AF902" i="4"/>
  <c r="AH902" i="4"/>
  <c r="AI902" i="4"/>
  <c r="T903" i="4"/>
  <c r="U903" i="4"/>
  <c r="AB903" i="4"/>
  <c r="AC903" i="4"/>
  <c r="AE903" i="4"/>
  <c r="AF903" i="4"/>
  <c r="AH903" i="4"/>
  <c r="AI903" i="4"/>
  <c r="T904" i="4"/>
  <c r="U904" i="4"/>
  <c r="AB904" i="4"/>
  <c r="AC904" i="4"/>
  <c r="AE904" i="4"/>
  <c r="AF904" i="4"/>
  <c r="AH904" i="4"/>
  <c r="AI904" i="4"/>
  <c r="T905" i="4"/>
  <c r="U905" i="4"/>
  <c r="AB905" i="4"/>
  <c r="AC905" i="4"/>
  <c r="AE905" i="4"/>
  <c r="AF905" i="4"/>
  <c r="AH905" i="4"/>
  <c r="AI905" i="4"/>
  <c r="T906" i="4"/>
  <c r="U906" i="4"/>
  <c r="AB906" i="4"/>
  <c r="AC906" i="4"/>
  <c r="AE906" i="4"/>
  <c r="AF906" i="4"/>
  <c r="AH906" i="4"/>
  <c r="AI906" i="4"/>
  <c r="T907" i="4"/>
  <c r="U907" i="4"/>
  <c r="AB907" i="4"/>
  <c r="AC907" i="4"/>
  <c r="AE907" i="4"/>
  <c r="AF907" i="4"/>
  <c r="AH907" i="4"/>
  <c r="AI907" i="4"/>
  <c r="T908" i="4"/>
  <c r="U908" i="4"/>
  <c r="AB908" i="4"/>
  <c r="AC908" i="4"/>
  <c r="AE908" i="4"/>
  <c r="AF908" i="4"/>
  <c r="AH908" i="4"/>
  <c r="AI908" i="4"/>
  <c r="T909" i="4"/>
  <c r="U909" i="4"/>
  <c r="AB909" i="4"/>
  <c r="AC909" i="4"/>
  <c r="AE909" i="4"/>
  <c r="AF909" i="4"/>
  <c r="AH909" i="4"/>
  <c r="AI909" i="4"/>
  <c r="T910" i="4"/>
  <c r="U910" i="4"/>
  <c r="AB910" i="4"/>
  <c r="AC910" i="4"/>
  <c r="AE910" i="4"/>
  <c r="AF910" i="4"/>
  <c r="AH910" i="4"/>
  <c r="AI910" i="4"/>
  <c r="T911" i="4"/>
  <c r="U911" i="4"/>
  <c r="AB911" i="4"/>
  <c r="AC911" i="4"/>
  <c r="AE911" i="4"/>
  <c r="AF911" i="4"/>
  <c r="AH911" i="4"/>
  <c r="AI911" i="4"/>
  <c r="T912" i="4"/>
  <c r="U912" i="4"/>
  <c r="AB912" i="4"/>
  <c r="AC912" i="4"/>
  <c r="AE912" i="4"/>
  <c r="AF912" i="4"/>
  <c r="AH912" i="4"/>
  <c r="AI912" i="4"/>
  <c r="T913" i="4"/>
  <c r="U913" i="4"/>
  <c r="AB913" i="4"/>
  <c r="AC913" i="4"/>
  <c r="AE913" i="4"/>
  <c r="AF913" i="4"/>
  <c r="AH913" i="4"/>
  <c r="AI913" i="4"/>
  <c r="T914" i="4"/>
  <c r="U914" i="4"/>
  <c r="AB914" i="4"/>
  <c r="AC914" i="4"/>
  <c r="AE914" i="4"/>
  <c r="AF914" i="4"/>
  <c r="AH914" i="4"/>
  <c r="AI914" i="4"/>
  <c r="T915" i="4"/>
  <c r="U915" i="4"/>
  <c r="AB915" i="4"/>
  <c r="AC915" i="4"/>
  <c r="AE915" i="4"/>
  <c r="AF915" i="4"/>
  <c r="AH915" i="4"/>
  <c r="AI915" i="4"/>
  <c r="T916" i="4"/>
  <c r="U916" i="4"/>
  <c r="AB916" i="4"/>
  <c r="AC916" i="4"/>
  <c r="AE916" i="4"/>
  <c r="AF916" i="4"/>
  <c r="AH916" i="4"/>
  <c r="AI916" i="4"/>
  <c r="T917" i="4"/>
  <c r="U917" i="4"/>
  <c r="AB917" i="4"/>
  <c r="AC917" i="4"/>
  <c r="AE917" i="4"/>
  <c r="AF917" i="4"/>
  <c r="AH917" i="4"/>
  <c r="AI917" i="4"/>
  <c r="T918" i="4"/>
  <c r="U918" i="4"/>
  <c r="AB918" i="4"/>
  <c r="AC918" i="4"/>
  <c r="AE918" i="4"/>
  <c r="AF918" i="4"/>
  <c r="AH918" i="4"/>
  <c r="AI918" i="4"/>
  <c r="T919" i="4"/>
  <c r="U919" i="4"/>
  <c r="AB919" i="4"/>
  <c r="AC919" i="4"/>
  <c r="AE919" i="4"/>
  <c r="AF919" i="4"/>
  <c r="AH919" i="4"/>
  <c r="AI919" i="4"/>
  <c r="T920" i="4"/>
  <c r="U920" i="4"/>
  <c r="AB920" i="4"/>
  <c r="AC920" i="4"/>
  <c r="AE920" i="4"/>
  <c r="AF920" i="4"/>
  <c r="AH920" i="4"/>
  <c r="AI920" i="4"/>
  <c r="T921" i="4"/>
  <c r="U921" i="4"/>
  <c r="AB921" i="4"/>
  <c r="AC921" i="4"/>
  <c r="AE921" i="4"/>
  <c r="AF921" i="4"/>
  <c r="AH921" i="4"/>
  <c r="AI921" i="4"/>
  <c r="T922" i="4"/>
  <c r="U922" i="4"/>
  <c r="AB922" i="4"/>
  <c r="AC922" i="4"/>
  <c r="AE922" i="4"/>
  <c r="AF922" i="4"/>
  <c r="AH922" i="4"/>
  <c r="AI922" i="4"/>
  <c r="T923" i="4"/>
  <c r="U923" i="4"/>
  <c r="AB923" i="4"/>
  <c r="AC923" i="4"/>
  <c r="AE923" i="4"/>
  <c r="AF923" i="4"/>
  <c r="AH923" i="4"/>
  <c r="AI923" i="4"/>
  <c r="T924" i="4"/>
  <c r="U924" i="4"/>
  <c r="AB924" i="4"/>
  <c r="AC924" i="4"/>
  <c r="AE924" i="4"/>
  <c r="AF924" i="4"/>
  <c r="AH924" i="4"/>
  <c r="AI924" i="4"/>
  <c r="T925" i="4"/>
  <c r="U925" i="4"/>
  <c r="AB925" i="4"/>
  <c r="AC925" i="4"/>
  <c r="AE925" i="4"/>
  <c r="AF925" i="4"/>
  <c r="AH925" i="4"/>
  <c r="AI925" i="4"/>
  <c r="T926" i="4"/>
  <c r="U926" i="4"/>
  <c r="AB926" i="4"/>
  <c r="AC926" i="4"/>
  <c r="AE926" i="4"/>
  <c r="AF926" i="4"/>
  <c r="AH926" i="4"/>
  <c r="AI926" i="4"/>
  <c r="T927" i="4"/>
  <c r="U927" i="4"/>
  <c r="AB927" i="4"/>
  <c r="AC927" i="4"/>
  <c r="AE927" i="4"/>
  <c r="AF927" i="4"/>
  <c r="AH927" i="4"/>
  <c r="AI927" i="4"/>
  <c r="T928" i="4"/>
  <c r="U928" i="4"/>
  <c r="AB928" i="4"/>
  <c r="AC928" i="4"/>
  <c r="AE928" i="4"/>
  <c r="AF928" i="4"/>
  <c r="AH928" i="4"/>
  <c r="AI928" i="4"/>
  <c r="T929" i="4"/>
  <c r="U929" i="4"/>
  <c r="AB929" i="4"/>
  <c r="AC929" i="4"/>
  <c r="AE929" i="4"/>
  <c r="AF929" i="4"/>
  <c r="AH929" i="4"/>
  <c r="AI929" i="4"/>
  <c r="T930" i="4"/>
  <c r="U930" i="4"/>
  <c r="AB930" i="4"/>
  <c r="AC930" i="4"/>
  <c r="AE930" i="4"/>
  <c r="AF930" i="4"/>
  <c r="AH930" i="4"/>
  <c r="AI930" i="4"/>
  <c r="T931" i="4"/>
  <c r="U931" i="4"/>
  <c r="AB931" i="4"/>
  <c r="AC931" i="4"/>
  <c r="AE931" i="4"/>
  <c r="AF931" i="4"/>
  <c r="AH931" i="4"/>
  <c r="AI931" i="4"/>
  <c r="T932" i="4"/>
  <c r="U932" i="4"/>
  <c r="AB932" i="4"/>
  <c r="AC932" i="4"/>
  <c r="AE932" i="4"/>
  <c r="AF932" i="4"/>
  <c r="AH932" i="4"/>
  <c r="AI932" i="4"/>
  <c r="T933" i="4"/>
  <c r="U933" i="4"/>
  <c r="AB933" i="4"/>
  <c r="AC933" i="4"/>
  <c r="AE933" i="4"/>
  <c r="AF933" i="4"/>
  <c r="AH933" i="4"/>
  <c r="AI933" i="4"/>
  <c r="T934" i="4"/>
  <c r="U934" i="4"/>
  <c r="AB934" i="4"/>
  <c r="AC934" i="4"/>
  <c r="AE934" i="4"/>
  <c r="AF934" i="4"/>
  <c r="AH934" i="4"/>
  <c r="AI934" i="4"/>
  <c r="J845" i="4"/>
  <c r="M845" i="4"/>
  <c r="L845" i="4" s="1"/>
  <c r="Y845" i="4" s="1"/>
  <c r="J846" i="4"/>
  <c r="M846" i="4"/>
  <c r="L846" i="4" s="1"/>
  <c r="Y846" i="4" s="1"/>
  <c r="J847" i="4"/>
  <c r="M847" i="4"/>
  <c r="L847" i="4" s="1"/>
  <c r="Y847" i="4" s="1"/>
  <c r="J848" i="4"/>
  <c r="M848" i="4"/>
  <c r="L848" i="4" s="1"/>
  <c r="Y848" i="4" s="1"/>
  <c r="J849" i="4"/>
  <c r="M849" i="4"/>
  <c r="L849" i="4" s="1"/>
  <c r="Y849" i="4" s="1"/>
  <c r="J850" i="4"/>
  <c r="M850" i="4"/>
  <c r="L850" i="4" s="1"/>
  <c r="Y850" i="4" s="1"/>
  <c r="J851" i="4"/>
  <c r="M851" i="4"/>
  <c r="L851" i="4" s="1"/>
  <c r="Y851" i="4" s="1"/>
  <c r="J852" i="4"/>
  <c r="M852" i="4"/>
  <c r="L852" i="4" s="1"/>
  <c r="Y852" i="4" s="1"/>
  <c r="J853" i="4"/>
  <c r="M853" i="4"/>
  <c r="L853" i="4" s="1"/>
  <c r="Y853" i="4" s="1"/>
  <c r="J854" i="4"/>
  <c r="M854" i="4"/>
  <c r="L854" i="4" s="1"/>
  <c r="J855" i="4"/>
  <c r="M855" i="4"/>
  <c r="L855" i="4" s="1"/>
  <c r="Y855" i="4" s="1"/>
  <c r="J856" i="4"/>
  <c r="M856" i="4"/>
  <c r="L856" i="4" s="1"/>
  <c r="Y856" i="4" s="1"/>
  <c r="J857" i="4"/>
  <c r="M857" i="4"/>
  <c r="L857" i="4" s="1"/>
  <c r="Y857" i="4" s="1"/>
  <c r="J858" i="4"/>
  <c r="M858" i="4"/>
  <c r="L858" i="4" s="1"/>
  <c r="Y858" i="4" s="1"/>
  <c r="J859" i="4"/>
  <c r="M859" i="4"/>
  <c r="L859" i="4" s="1"/>
  <c r="Y859" i="4" s="1"/>
  <c r="J860" i="4"/>
  <c r="M860" i="4"/>
  <c r="L860" i="4" s="1"/>
  <c r="Y860" i="4" s="1"/>
  <c r="J861" i="4"/>
  <c r="M861" i="4"/>
  <c r="L861" i="4" s="1"/>
  <c r="Y861" i="4" s="1"/>
  <c r="J862" i="4"/>
  <c r="M862" i="4"/>
  <c r="L862" i="4" s="1"/>
  <c r="Y862" i="4" s="1"/>
  <c r="J863" i="4"/>
  <c r="L863" i="4"/>
  <c r="Y863" i="4" s="1"/>
  <c r="M863" i="4"/>
  <c r="J864" i="4"/>
  <c r="M864" i="4"/>
  <c r="L864" i="4" s="1"/>
  <c r="Y864" i="4" s="1"/>
  <c r="J865" i="4"/>
  <c r="M865" i="4"/>
  <c r="L865" i="4" s="1"/>
  <c r="Y865" i="4" s="1"/>
  <c r="J866" i="4"/>
  <c r="M866" i="4"/>
  <c r="L866" i="4" s="1"/>
  <c r="Y866" i="4" s="1"/>
  <c r="J867" i="4"/>
  <c r="M867" i="4"/>
  <c r="L867" i="4" s="1"/>
  <c r="Y867" i="4" s="1"/>
  <c r="J868" i="4"/>
  <c r="M868" i="4"/>
  <c r="L868" i="4" s="1"/>
  <c r="Y868" i="4" s="1"/>
  <c r="J869" i="4"/>
  <c r="M869" i="4"/>
  <c r="L869" i="4" s="1"/>
  <c r="Y869" i="4" s="1"/>
  <c r="J870" i="4"/>
  <c r="M870" i="4"/>
  <c r="L870" i="4" s="1"/>
  <c r="Y870" i="4" s="1"/>
  <c r="J871" i="4"/>
  <c r="M871" i="4"/>
  <c r="L871" i="4" s="1"/>
  <c r="Y871" i="4" s="1"/>
  <c r="J872" i="4"/>
  <c r="M872" i="4"/>
  <c r="L872" i="4" s="1"/>
  <c r="Y872" i="4" s="1"/>
  <c r="J873" i="4"/>
  <c r="M873" i="4"/>
  <c r="L873" i="4" s="1"/>
  <c r="Y873" i="4" s="1"/>
  <c r="J874" i="4"/>
  <c r="M874" i="4"/>
  <c r="L874" i="4" s="1"/>
  <c r="Y874" i="4" s="1"/>
  <c r="J875" i="4"/>
  <c r="M875" i="4"/>
  <c r="L875" i="4" s="1"/>
  <c r="Y875" i="4" s="1"/>
  <c r="J876" i="4"/>
  <c r="M876" i="4"/>
  <c r="L876" i="4" s="1"/>
  <c r="Y876" i="4" s="1"/>
  <c r="J877" i="4"/>
  <c r="M877" i="4"/>
  <c r="L877" i="4" s="1"/>
  <c r="Y877" i="4" s="1"/>
  <c r="J878" i="4"/>
  <c r="M878" i="4"/>
  <c r="L878" i="4" s="1"/>
  <c r="Y878" i="4" s="1"/>
  <c r="J879" i="4"/>
  <c r="M879" i="4"/>
  <c r="L879" i="4" s="1"/>
  <c r="Y879" i="4" s="1"/>
  <c r="J880" i="4"/>
  <c r="M880" i="4"/>
  <c r="L880" i="4" s="1"/>
  <c r="Y880" i="4" s="1"/>
  <c r="J881" i="4"/>
  <c r="M881" i="4"/>
  <c r="L881" i="4" s="1"/>
  <c r="Y881" i="4" s="1"/>
  <c r="J882" i="4"/>
  <c r="M882" i="4"/>
  <c r="L882" i="4" s="1"/>
  <c r="Y882" i="4" s="1"/>
  <c r="J883" i="4"/>
  <c r="M883" i="4"/>
  <c r="L883" i="4" s="1"/>
  <c r="Y883" i="4" s="1"/>
  <c r="J884" i="4"/>
  <c r="M884" i="4"/>
  <c r="L884" i="4" s="1"/>
  <c r="Y884" i="4" s="1"/>
  <c r="J885" i="4"/>
  <c r="M885" i="4"/>
  <c r="L885" i="4" s="1"/>
  <c r="Y885" i="4" s="1"/>
  <c r="J886" i="4"/>
  <c r="M886" i="4"/>
  <c r="L886" i="4" s="1"/>
  <c r="Y886" i="4" s="1"/>
  <c r="J887" i="4"/>
  <c r="M887" i="4"/>
  <c r="L887" i="4" s="1"/>
  <c r="Y887" i="4" s="1"/>
  <c r="J888" i="4"/>
  <c r="M888" i="4"/>
  <c r="L888" i="4" s="1"/>
  <c r="Y888" i="4" s="1"/>
  <c r="J889" i="4"/>
  <c r="M889" i="4"/>
  <c r="L889" i="4" s="1"/>
  <c r="Y889" i="4" s="1"/>
  <c r="J890" i="4"/>
  <c r="M890" i="4"/>
  <c r="L890" i="4" s="1"/>
  <c r="J891" i="4"/>
  <c r="M891" i="4"/>
  <c r="L891" i="4" s="1"/>
  <c r="Y891" i="4" s="1"/>
  <c r="J892" i="4"/>
  <c r="M892" i="4"/>
  <c r="L892" i="4" s="1"/>
  <c r="Y892" i="4" s="1"/>
  <c r="J893" i="4"/>
  <c r="M893" i="4"/>
  <c r="L893" i="4" s="1"/>
  <c r="Y893" i="4" s="1"/>
  <c r="J894" i="4"/>
  <c r="M894" i="4"/>
  <c r="L894" i="4" s="1"/>
  <c r="Y894" i="4" s="1"/>
  <c r="J895" i="4"/>
  <c r="M895" i="4"/>
  <c r="L895" i="4" s="1"/>
  <c r="Y895" i="4" s="1"/>
  <c r="J896" i="4"/>
  <c r="M896" i="4"/>
  <c r="L896" i="4" s="1"/>
  <c r="Y896" i="4" s="1"/>
  <c r="J897" i="4"/>
  <c r="M897" i="4"/>
  <c r="L897" i="4" s="1"/>
  <c r="Y897" i="4" s="1"/>
  <c r="J898" i="4"/>
  <c r="M898" i="4"/>
  <c r="L898" i="4" s="1"/>
  <c r="Y898" i="4" s="1"/>
  <c r="AK898" i="4" s="1"/>
  <c r="J899" i="4"/>
  <c r="M899" i="4"/>
  <c r="L899" i="4" s="1"/>
  <c r="Y899" i="4" s="1"/>
  <c r="J900" i="4"/>
  <c r="M900" i="4"/>
  <c r="L900" i="4" s="1"/>
  <c r="Y900" i="4" s="1"/>
  <c r="J901" i="4"/>
  <c r="M901" i="4"/>
  <c r="L901" i="4" s="1"/>
  <c r="Y901" i="4" s="1"/>
  <c r="J902" i="4"/>
  <c r="M902" i="4"/>
  <c r="L902" i="4" s="1"/>
  <c r="Y902" i="4" s="1"/>
  <c r="J903" i="4"/>
  <c r="M903" i="4"/>
  <c r="L903" i="4" s="1"/>
  <c r="Y903" i="4" s="1"/>
  <c r="J904" i="4"/>
  <c r="M904" i="4"/>
  <c r="L904" i="4" s="1"/>
  <c r="Y904" i="4" s="1"/>
  <c r="J905" i="4"/>
  <c r="M905" i="4"/>
  <c r="L905" i="4" s="1"/>
  <c r="Y905" i="4" s="1"/>
  <c r="J906" i="4"/>
  <c r="M906" i="4"/>
  <c r="L906" i="4" s="1"/>
  <c r="Y906" i="4" s="1"/>
  <c r="J907" i="4"/>
  <c r="M907" i="4"/>
  <c r="L907" i="4" s="1"/>
  <c r="Y907" i="4" s="1"/>
  <c r="J908" i="4"/>
  <c r="M908" i="4"/>
  <c r="L908" i="4" s="1"/>
  <c r="Y908" i="4" s="1"/>
  <c r="J909" i="4"/>
  <c r="M909" i="4"/>
  <c r="L909" i="4" s="1"/>
  <c r="Y909" i="4" s="1"/>
  <c r="J910" i="4"/>
  <c r="M910" i="4"/>
  <c r="L910" i="4" s="1"/>
  <c r="Y910" i="4" s="1"/>
  <c r="J911" i="4"/>
  <c r="M911" i="4"/>
  <c r="L911" i="4" s="1"/>
  <c r="Y911" i="4" s="1"/>
  <c r="J912" i="4"/>
  <c r="M912" i="4"/>
  <c r="L912" i="4" s="1"/>
  <c r="Y912" i="4" s="1"/>
  <c r="J913" i="4"/>
  <c r="M913" i="4"/>
  <c r="L913" i="4" s="1"/>
  <c r="Y913" i="4" s="1"/>
  <c r="J914" i="4"/>
  <c r="M914" i="4"/>
  <c r="L914" i="4" s="1"/>
  <c r="Y914" i="4" s="1"/>
  <c r="J915" i="4"/>
  <c r="M915" i="4"/>
  <c r="L915" i="4" s="1"/>
  <c r="Y915" i="4" s="1"/>
  <c r="J916" i="4"/>
  <c r="M916" i="4"/>
  <c r="L916" i="4" s="1"/>
  <c r="Y916" i="4" s="1"/>
  <c r="J917" i="4"/>
  <c r="L917" i="4"/>
  <c r="M917" i="4"/>
  <c r="J918" i="4"/>
  <c r="M918" i="4"/>
  <c r="L918" i="4" s="1"/>
  <c r="Y918" i="4" s="1"/>
  <c r="J919" i="4"/>
  <c r="M919" i="4"/>
  <c r="L919" i="4" s="1"/>
  <c r="Y919" i="4" s="1"/>
  <c r="J920" i="4"/>
  <c r="M920" i="4"/>
  <c r="L920" i="4" s="1"/>
  <c r="Y920" i="4" s="1"/>
  <c r="J921" i="4"/>
  <c r="M921" i="4"/>
  <c r="L921" i="4" s="1"/>
  <c r="Y921" i="4" s="1"/>
  <c r="J922" i="4"/>
  <c r="M922" i="4"/>
  <c r="L922" i="4" s="1"/>
  <c r="Y922" i="4" s="1"/>
  <c r="J923" i="4"/>
  <c r="M923" i="4"/>
  <c r="L923" i="4" s="1"/>
  <c r="Y923" i="4" s="1"/>
  <c r="J924" i="4"/>
  <c r="M924" i="4"/>
  <c r="L924" i="4" s="1"/>
  <c r="Y924" i="4" s="1"/>
  <c r="J925" i="4"/>
  <c r="M925" i="4"/>
  <c r="L925" i="4" s="1"/>
  <c r="Y925" i="4" s="1"/>
  <c r="J926" i="4"/>
  <c r="M926" i="4"/>
  <c r="L926" i="4" s="1"/>
  <c r="Y926" i="4" s="1"/>
  <c r="J927" i="4"/>
  <c r="M927" i="4"/>
  <c r="L927" i="4" s="1"/>
  <c r="J928" i="4"/>
  <c r="M928" i="4"/>
  <c r="L928" i="4" s="1"/>
  <c r="Y928" i="4" s="1"/>
  <c r="J929" i="4"/>
  <c r="M929" i="4"/>
  <c r="L929" i="4" s="1"/>
  <c r="Y929" i="4" s="1"/>
  <c r="J930" i="4"/>
  <c r="M930" i="4"/>
  <c r="L930" i="4" s="1"/>
  <c r="Y930" i="4" s="1"/>
  <c r="J931" i="4"/>
  <c r="M931" i="4"/>
  <c r="L931" i="4" s="1"/>
  <c r="Y931" i="4" s="1"/>
  <c r="J932" i="4"/>
  <c r="M932" i="4"/>
  <c r="L932" i="4" s="1"/>
  <c r="Y932" i="4" s="1"/>
  <c r="J933" i="4"/>
  <c r="M933" i="4"/>
  <c r="L933" i="4" s="1"/>
  <c r="Y933" i="4" s="1"/>
  <c r="J934" i="4"/>
  <c r="M934" i="4"/>
  <c r="L934" i="4" s="1"/>
  <c r="Y934" i="4" s="1"/>
  <c r="G890" i="4"/>
  <c r="G891" i="4"/>
  <c r="G892" i="4"/>
  <c r="G893" i="4"/>
  <c r="G894" i="4"/>
  <c r="G895" i="4"/>
  <c r="G896" i="4"/>
  <c r="G897" i="4"/>
  <c r="G898" i="4"/>
  <c r="G899" i="4"/>
  <c r="G900" i="4"/>
  <c r="G901" i="4"/>
  <c r="G902" i="4"/>
  <c r="G903" i="4"/>
  <c r="G904" i="4"/>
  <c r="G905" i="4"/>
  <c r="G906" i="4"/>
  <c r="G907" i="4"/>
  <c r="G908" i="4"/>
  <c r="G909" i="4"/>
  <c r="G910" i="4"/>
  <c r="G911" i="4"/>
  <c r="G912" i="4"/>
  <c r="G913" i="4"/>
  <c r="G914" i="4"/>
  <c r="G915" i="4"/>
  <c r="G916" i="4"/>
  <c r="G917" i="4"/>
  <c r="G918" i="4"/>
  <c r="G919" i="4"/>
  <c r="G920" i="4"/>
  <c r="G921" i="4"/>
  <c r="G922" i="4"/>
  <c r="G923" i="4"/>
  <c r="G924" i="4"/>
  <c r="G925" i="4"/>
  <c r="G926" i="4"/>
  <c r="G927" i="4"/>
  <c r="G928" i="4"/>
  <c r="G929" i="4"/>
  <c r="G930" i="4"/>
  <c r="G931" i="4"/>
  <c r="G932" i="4"/>
  <c r="G933" i="4"/>
  <c r="G934" i="4"/>
  <c r="B889" i="4"/>
  <c r="B890" i="4"/>
  <c r="B891" i="4"/>
  <c r="B892" i="4"/>
  <c r="B893" i="4"/>
  <c r="B894" i="4"/>
  <c r="B895" i="4"/>
  <c r="B896" i="4"/>
  <c r="B897" i="4"/>
  <c r="B898" i="4"/>
  <c r="B899" i="4"/>
  <c r="B900" i="4"/>
  <c r="B901" i="4"/>
  <c r="B902" i="4"/>
  <c r="B903" i="4"/>
  <c r="B904" i="4"/>
  <c r="B905" i="4"/>
  <c r="B906" i="4"/>
  <c r="B907" i="4"/>
  <c r="B908" i="4"/>
  <c r="B909" i="4"/>
  <c r="B910" i="4"/>
  <c r="B911" i="4"/>
  <c r="B912" i="4"/>
  <c r="B913" i="4"/>
  <c r="B914" i="4"/>
  <c r="B915" i="4"/>
  <c r="B916" i="4"/>
  <c r="B917" i="4"/>
  <c r="B918" i="4"/>
  <c r="B919" i="4"/>
  <c r="B920" i="4"/>
  <c r="B921" i="4"/>
  <c r="B922" i="4"/>
  <c r="B923" i="4"/>
  <c r="B924" i="4"/>
  <c r="B925" i="4"/>
  <c r="B926" i="4"/>
  <c r="B927" i="4"/>
  <c r="B928" i="4"/>
  <c r="B929" i="4"/>
  <c r="B930" i="4"/>
  <c r="B931" i="4"/>
  <c r="B932" i="4"/>
  <c r="B933" i="4"/>
  <c r="B934" i="4"/>
  <c r="AI785" i="4"/>
  <c r="AH785" i="4"/>
  <c r="AF785" i="4"/>
  <c r="AE785" i="4"/>
  <c r="AC785" i="4"/>
  <c r="AB785" i="4"/>
  <c r="U785" i="4"/>
  <c r="T785" i="4"/>
  <c r="M785" i="4"/>
  <c r="L785" i="4" s="1"/>
  <c r="Y785" i="4" s="1"/>
  <c r="J785" i="4"/>
  <c r="G785" i="4"/>
  <c r="B785" i="4"/>
  <c r="AI784" i="4"/>
  <c r="AH784" i="4"/>
  <c r="AF784" i="4"/>
  <c r="AE784" i="4"/>
  <c r="AC784" i="4"/>
  <c r="AB784" i="4"/>
  <c r="U784" i="4"/>
  <c r="T784" i="4"/>
  <c r="M784" i="4"/>
  <c r="L784" i="4" s="1"/>
  <c r="Y784" i="4" s="1"/>
  <c r="J784" i="4"/>
  <c r="G784" i="4"/>
  <c r="B784" i="4"/>
  <c r="AI783" i="4"/>
  <c r="AH783" i="4"/>
  <c r="AF783" i="4"/>
  <c r="AE783" i="4"/>
  <c r="AC783" i="4"/>
  <c r="AB783" i="4"/>
  <c r="U783" i="4"/>
  <c r="T783" i="4"/>
  <c r="M783" i="4"/>
  <c r="L783" i="4" s="1"/>
  <c r="Y783" i="4" s="1"/>
  <c r="J783" i="4"/>
  <c r="G783" i="4"/>
  <c r="B783" i="4"/>
  <c r="AI782" i="4"/>
  <c r="AH782" i="4"/>
  <c r="AF782" i="4"/>
  <c r="AE782" i="4"/>
  <c r="AC782" i="4"/>
  <c r="AB782" i="4"/>
  <c r="U782" i="4"/>
  <c r="T782" i="4"/>
  <c r="M782" i="4"/>
  <c r="L782" i="4" s="1"/>
  <c r="Y782" i="4" s="1"/>
  <c r="J782" i="4"/>
  <c r="G782" i="4"/>
  <c r="B782" i="4"/>
  <c r="AI781" i="4"/>
  <c r="AH781" i="4"/>
  <c r="AF781" i="4"/>
  <c r="AE781" i="4"/>
  <c r="AC781" i="4"/>
  <c r="AB781" i="4"/>
  <c r="U781" i="4"/>
  <c r="T781" i="4"/>
  <c r="M781" i="4"/>
  <c r="L781" i="4" s="1"/>
  <c r="Y781" i="4" s="1"/>
  <c r="J781" i="4"/>
  <c r="G781" i="4"/>
  <c r="B781" i="4"/>
  <c r="AI780" i="4"/>
  <c r="AH780" i="4"/>
  <c r="AF780" i="4"/>
  <c r="AE780" i="4"/>
  <c r="AC780" i="4"/>
  <c r="AB780" i="4"/>
  <c r="U780" i="4"/>
  <c r="T780" i="4"/>
  <c r="M780" i="4"/>
  <c r="L780" i="4" s="1"/>
  <c r="Y780" i="4" s="1"/>
  <c r="J780" i="4"/>
  <c r="G780" i="4"/>
  <c r="B780" i="4"/>
  <c r="AI779" i="4"/>
  <c r="AH779" i="4"/>
  <c r="AF779" i="4"/>
  <c r="AE779" i="4"/>
  <c r="AC779" i="4"/>
  <c r="AB779" i="4"/>
  <c r="U779" i="4"/>
  <c r="T779" i="4"/>
  <c r="M779" i="4"/>
  <c r="L779" i="4" s="1"/>
  <c r="Y779" i="4" s="1"/>
  <c r="J779" i="4"/>
  <c r="G779" i="4"/>
  <c r="B779" i="4"/>
  <c r="AI778" i="4"/>
  <c r="AH778" i="4"/>
  <c r="AF778" i="4"/>
  <c r="AE778" i="4"/>
  <c r="AC778" i="4"/>
  <c r="AB778" i="4"/>
  <c r="U778" i="4"/>
  <c r="T778" i="4"/>
  <c r="M778" i="4"/>
  <c r="L778" i="4" s="1"/>
  <c r="Y778" i="4" s="1"/>
  <c r="J778" i="4"/>
  <c r="G778" i="4"/>
  <c r="B778" i="4"/>
  <c r="AI777" i="4"/>
  <c r="AH777" i="4"/>
  <c r="AF777" i="4"/>
  <c r="AE777" i="4"/>
  <c r="AC777" i="4"/>
  <c r="AB777" i="4"/>
  <c r="U777" i="4"/>
  <c r="T777" i="4"/>
  <c r="M777" i="4"/>
  <c r="L777" i="4" s="1"/>
  <c r="Y777" i="4" s="1"/>
  <c r="J777" i="4"/>
  <c r="G777" i="4"/>
  <c r="B777" i="4"/>
  <c r="AI776" i="4"/>
  <c r="AH776" i="4"/>
  <c r="AF776" i="4"/>
  <c r="AE776" i="4"/>
  <c r="AC776" i="4"/>
  <c r="AB776" i="4"/>
  <c r="U776" i="4"/>
  <c r="T776" i="4"/>
  <c r="M776" i="4"/>
  <c r="L776" i="4" s="1"/>
  <c r="Y776" i="4" s="1"/>
  <c r="J776" i="4"/>
  <c r="G776" i="4"/>
  <c r="B776" i="4"/>
  <c r="AI775" i="4"/>
  <c r="AH775" i="4"/>
  <c r="AF775" i="4"/>
  <c r="AE775" i="4"/>
  <c r="AC775" i="4"/>
  <c r="AB775" i="4"/>
  <c r="U775" i="4"/>
  <c r="T775" i="4"/>
  <c r="M775" i="4"/>
  <c r="L775" i="4" s="1"/>
  <c r="Y775" i="4" s="1"/>
  <c r="J775" i="4"/>
  <c r="G775" i="4"/>
  <c r="B775" i="4"/>
  <c r="AI774" i="4"/>
  <c r="AH774" i="4"/>
  <c r="AF774" i="4"/>
  <c r="AE774" i="4"/>
  <c r="AC774" i="4"/>
  <c r="AB774" i="4"/>
  <c r="U774" i="4"/>
  <c r="T774" i="4"/>
  <c r="M774" i="4"/>
  <c r="L774" i="4" s="1"/>
  <c r="Y774" i="4" s="1"/>
  <c r="J774" i="4"/>
  <c r="G774" i="4"/>
  <c r="B774" i="4"/>
  <c r="AI773" i="4"/>
  <c r="AH773" i="4"/>
  <c r="AF773" i="4"/>
  <c r="AE773" i="4"/>
  <c r="AC773" i="4"/>
  <c r="AB773" i="4"/>
  <c r="U773" i="4"/>
  <c r="T773" i="4"/>
  <c r="M773" i="4"/>
  <c r="L773" i="4" s="1"/>
  <c r="Y773" i="4" s="1"/>
  <c r="J773" i="4"/>
  <c r="G773" i="4"/>
  <c r="B773" i="4"/>
  <c r="AI772" i="4"/>
  <c r="AH772" i="4"/>
  <c r="AF772" i="4"/>
  <c r="AE772" i="4"/>
  <c r="AC772" i="4"/>
  <c r="AB772" i="4"/>
  <c r="U772" i="4"/>
  <c r="T772" i="4"/>
  <c r="M772" i="4"/>
  <c r="L772" i="4" s="1"/>
  <c r="Y772" i="4" s="1"/>
  <c r="J772" i="4"/>
  <c r="G772" i="4"/>
  <c r="B772" i="4"/>
  <c r="AI771" i="4"/>
  <c r="AH771" i="4"/>
  <c r="AF771" i="4"/>
  <c r="AE771" i="4"/>
  <c r="AC771" i="4"/>
  <c r="AB771" i="4"/>
  <c r="U771" i="4"/>
  <c r="T771" i="4"/>
  <c r="M771" i="4"/>
  <c r="L771" i="4" s="1"/>
  <c r="Y771" i="4" s="1"/>
  <c r="J771" i="4"/>
  <c r="G771" i="4"/>
  <c r="B771" i="4"/>
  <c r="AI770" i="4"/>
  <c r="AH770" i="4"/>
  <c r="AF770" i="4"/>
  <c r="AE770" i="4"/>
  <c r="AC770" i="4"/>
  <c r="AB770" i="4"/>
  <c r="U770" i="4"/>
  <c r="T770" i="4"/>
  <c r="M770" i="4"/>
  <c r="L770" i="4" s="1"/>
  <c r="Y770" i="4" s="1"/>
  <c r="J770" i="4"/>
  <c r="G770" i="4"/>
  <c r="B770" i="4"/>
  <c r="AI769" i="4"/>
  <c r="AH769" i="4"/>
  <c r="AF769" i="4"/>
  <c r="AE769" i="4"/>
  <c r="AC769" i="4"/>
  <c r="AB769" i="4"/>
  <c r="U769" i="4"/>
  <c r="T769" i="4"/>
  <c r="M769" i="4"/>
  <c r="L769" i="4" s="1"/>
  <c r="Y769" i="4" s="1"/>
  <c r="J769" i="4"/>
  <c r="G769" i="4"/>
  <c r="B769" i="4"/>
  <c r="AI768" i="4"/>
  <c r="AH768" i="4"/>
  <c r="AF768" i="4"/>
  <c r="AE768" i="4"/>
  <c r="AC768" i="4"/>
  <c r="AB768" i="4"/>
  <c r="U768" i="4"/>
  <c r="T768" i="4"/>
  <c r="M768" i="4"/>
  <c r="L768" i="4" s="1"/>
  <c r="Y768" i="4" s="1"/>
  <c r="J768" i="4"/>
  <c r="G768" i="4"/>
  <c r="B768" i="4"/>
  <c r="AI767" i="4"/>
  <c r="AH767" i="4"/>
  <c r="AF767" i="4"/>
  <c r="AE767" i="4"/>
  <c r="AC767" i="4"/>
  <c r="AB767" i="4"/>
  <c r="U767" i="4"/>
  <c r="T767" i="4"/>
  <c r="M767" i="4"/>
  <c r="L767" i="4" s="1"/>
  <c r="Y767" i="4" s="1"/>
  <c r="J767" i="4"/>
  <c r="G767" i="4"/>
  <c r="B767" i="4"/>
  <c r="AI766" i="4"/>
  <c r="AH766" i="4"/>
  <c r="AF766" i="4"/>
  <c r="AE766" i="4"/>
  <c r="AC766" i="4"/>
  <c r="AB766" i="4"/>
  <c r="U766" i="4"/>
  <c r="T766" i="4"/>
  <c r="M766" i="4"/>
  <c r="L766" i="4" s="1"/>
  <c r="Y766" i="4" s="1"/>
  <c r="J766" i="4"/>
  <c r="G766" i="4"/>
  <c r="B766" i="4"/>
  <c r="AI765" i="4"/>
  <c r="AH765" i="4"/>
  <c r="AF765" i="4"/>
  <c r="AE765" i="4"/>
  <c r="AC765" i="4"/>
  <c r="AB765" i="4"/>
  <c r="U765" i="4"/>
  <c r="T765" i="4"/>
  <c r="M765" i="4"/>
  <c r="L765" i="4" s="1"/>
  <c r="Y765" i="4" s="1"/>
  <c r="J765" i="4"/>
  <c r="G765" i="4"/>
  <c r="B765" i="4"/>
  <c r="AI764" i="4"/>
  <c r="AH764" i="4"/>
  <c r="AF764" i="4"/>
  <c r="AE764" i="4"/>
  <c r="AC764" i="4"/>
  <c r="AB764" i="4"/>
  <c r="U764" i="4"/>
  <c r="T764" i="4"/>
  <c r="M764" i="4"/>
  <c r="L764" i="4" s="1"/>
  <c r="Y764" i="4" s="1"/>
  <c r="J764" i="4"/>
  <c r="G764" i="4"/>
  <c r="B764" i="4"/>
  <c r="AI763" i="4"/>
  <c r="AH763" i="4"/>
  <c r="AF763" i="4"/>
  <c r="AE763" i="4"/>
  <c r="AC763" i="4"/>
  <c r="AB763" i="4"/>
  <c r="U763" i="4"/>
  <c r="T763" i="4"/>
  <c r="M763" i="4"/>
  <c r="L763" i="4" s="1"/>
  <c r="Y763" i="4" s="1"/>
  <c r="J763" i="4"/>
  <c r="G763" i="4"/>
  <c r="B763" i="4"/>
  <c r="AI762" i="4"/>
  <c r="AH762" i="4"/>
  <c r="AF762" i="4"/>
  <c r="AE762" i="4"/>
  <c r="AC762" i="4"/>
  <c r="AB762" i="4"/>
  <c r="U762" i="4"/>
  <c r="T762" i="4"/>
  <c r="M762" i="4"/>
  <c r="L762" i="4" s="1"/>
  <c r="Y762" i="4" s="1"/>
  <c r="J762" i="4"/>
  <c r="G762" i="4"/>
  <c r="B762" i="4"/>
  <c r="AI761" i="4"/>
  <c r="AH761" i="4"/>
  <c r="AF761" i="4"/>
  <c r="AE761" i="4"/>
  <c r="AC761" i="4"/>
  <c r="AB761" i="4"/>
  <c r="U761" i="4"/>
  <c r="T761" i="4"/>
  <c r="M761" i="4"/>
  <c r="L761" i="4" s="1"/>
  <c r="Y761" i="4" s="1"/>
  <c r="J761" i="4"/>
  <c r="G761" i="4"/>
  <c r="B761" i="4"/>
  <c r="AI760" i="4"/>
  <c r="AH760" i="4"/>
  <c r="AF760" i="4"/>
  <c r="AE760" i="4"/>
  <c r="AC760" i="4"/>
  <c r="AB760" i="4"/>
  <c r="U760" i="4"/>
  <c r="T760" i="4"/>
  <c r="M760" i="4"/>
  <c r="L760" i="4" s="1"/>
  <c r="Y760" i="4" s="1"/>
  <c r="J760" i="4"/>
  <c r="G760" i="4"/>
  <c r="B760" i="4"/>
  <c r="AI759" i="4"/>
  <c r="AH759" i="4"/>
  <c r="AF759" i="4"/>
  <c r="AE759" i="4"/>
  <c r="AC759" i="4"/>
  <c r="AB759" i="4"/>
  <c r="U759" i="4"/>
  <c r="T759" i="4"/>
  <c r="M759" i="4"/>
  <c r="L759" i="4" s="1"/>
  <c r="Y759" i="4" s="1"/>
  <c r="J759" i="4"/>
  <c r="G759" i="4"/>
  <c r="B759" i="4"/>
  <c r="AI758" i="4"/>
  <c r="AH758" i="4"/>
  <c r="AF758" i="4"/>
  <c r="AE758" i="4"/>
  <c r="AC758" i="4"/>
  <c r="AB758" i="4"/>
  <c r="U758" i="4"/>
  <c r="T758" i="4"/>
  <c r="M758" i="4"/>
  <c r="L758" i="4" s="1"/>
  <c r="Y758" i="4" s="1"/>
  <c r="J758" i="4"/>
  <c r="G758" i="4"/>
  <c r="B758" i="4"/>
  <c r="AI757" i="4"/>
  <c r="AH757" i="4"/>
  <c r="AF757" i="4"/>
  <c r="AE757" i="4"/>
  <c r="AC757" i="4"/>
  <c r="AB757" i="4"/>
  <c r="U757" i="4"/>
  <c r="T757" i="4"/>
  <c r="M757" i="4"/>
  <c r="L757" i="4" s="1"/>
  <c r="Y757" i="4" s="1"/>
  <c r="J757" i="4"/>
  <c r="G757" i="4"/>
  <c r="B757" i="4"/>
  <c r="AI756" i="4"/>
  <c r="AH756" i="4"/>
  <c r="AF756" i="4"/>
  <c r="AE756" i="4"/>
  <c r="AC756" i="4"/>
  <c r="AB756" i="4"/>
  <c r="U756" i="4"/>
  <c r="T756" i="4"/>
  <c r="M756" i="4"/>
  <c r="L756" i="4" s="1"/>
  <c r="Y756" i="4" s="1"/>
  <c r="J756" i="4"/>
  <c r="G756" i="4"/>
  <c r="B756" i="4"/>
  <c r="AI755" i="4"/>
  <c r="AH755" i="4"/>
  <c r="AF755" i="4"/>
  <c r="AE755" i="4"/>
  <c r="AC755" i="4"/>
  <c r="AB755" i="4"/>
  <c r="U755" i="4"/>
  <c r="T755" i="4"/>
  <c r="M755" i="4"/>
  <c r="L755" i="4" s="1"/>
  <c r="Y755" i="4" s="1"/>
  <c r="J755" i="4"/>
  <c r="G755" i="4"/>
  <c r="B755" i="4"/>
  <c r="AI754" i="4"/>
  <c r="AH754" i="4"/>
  <c r="AF754" i="4"/>
  <c r="AE754" i="4"/>
  <c r="AC754" i="4"/>
  <c r="AB754" i="4"/>
  <c r="U754" i="4"/>
  <c r="T754" i="4"/>
  <c r="M754" i="4"/>
  <c r="L754" i="4" s="1"/>
  <c r="Y754" i="4" s="1"/>
  <c r="J754" i="4"/>
  <c r="G754" i="4"/>
  <c r="B754" i="4"/>
  <c r="AI753" i="4"/>
  <c r="AH753" i="4"/>
  <c r="AF753" i="4"/>
  <c r="AE753" i="4"/>
  <c r="AC753" i="4"/>
  <c r="AB753" i="4"/>
  <c r="U753" i="4"/>
  <c r="T753" i="4"/>
  <c r="M753" i="4"/>
  <c r="L753" i="4" s="1"/>
  <c r="Y753" i="4" s="1"/>
  <c r="J753" i="4"/>
  <c r="G753" i="4"/>
  <c r="B753" i="4"/>
  <c r="AI752" i="4"/>
  <c r="AH752" i="4"/>
  <c r="AF752" i="4"/>
  <c r="AE752" i="4"/>
  <c r="AC752" i="4"/>
  <c r="AB752" i="4"/>
  <c r="U752" i="4"/>
  <c r="T752" i="4"/>
  <c r="M752" i="4"/>
  <c r="L752" i="4" s="1"/>
  <c r="Y752" i="4" s="1"/>
  <c r="J752" i="4"/>
  <c r="G752" i="4"/>
  <c r="B752" i="4"/>
  <c r="AI751" i="4"/>
  <c r="AH751" i="4"/>
  <c r="AF751" i="4"/>
  <c r="AE751" i="4"/>
  <c r="AC751" i="4"/>
  <c r="AB751" i="4"/>
  <c r="U751" i="4"/>
  <c r="T751" i="4"/>
  <c r="M751" i="4"/>
  <c r="L751" i="4" s="1"/>
  <c r="Y751" i="4" s="1"/>
  <c r="J751" i="4"/>
  <c r="G751" i="4"/>
  <c r="B751" i="4"/>
  <c r="AI750" i="4"/>
  <c r="AH750" i="4"/>
  <c r="AF750" i="4"/>
  <c r="AE750" i="4"/>
  <c r="AC750" i="4"/>
  <c r="AB750" i="4"/>
  <c r="U750" i="4"/>
  <c r="T750" i="4"/>
  <c r="M750" i="4"/>
  <c r="L750" i="4" s="1"/>
  <c r="Y750" i="4" s="1"/>
  <c r="J750" i="4"/>
  <c r="G750" i="4"/>
  <c r="B750" i="4"/>
  <c r="AI749" i="4"/>
  <c r="AH749" i="4"/>
  <c r="AF749" i="4"/>
  <c r="AE749" i="4"/>
  <c r="AC749" i="4"/>
  <c r="AB749" i="4"/>
  <c r="U749" i="4"/>
  <c r="T749" i="4"/>
  <c r="M749" i="4"/>
  <c r="L749" i="4" s="1"/>
  <c r="Y749" i="4" s="1"/>
  <c r="J749" i="4"/>
  <c r="G749" i="4"/>
  <c r="B749" i="4"/>
  <c r="AI748" i="4"/>
  <c r="AH748" i="4"/>
  <c r="AF748" i="4"/>
  <c r="AE748" i="4"/>
  <c r="AC748" i="4"/>
  <c r="AB748" i="4"/>
  <c r="U748" i="4"/>
  <c r="T748" i="4"/>
  <c r="M748" i="4"/>
  <c r="L748" i="4" s="1"/>
  <c r="Y748" i="4" s="1"/>
  <c r="J748" i="4"/>
  <c r="G748" i="4"/>
  <c r="B748" i="4"/>
  <c r="AI747" i="4"/>
  <c r="AH747" i="4"/>
  <c r="AF747" i="4"/>
  <c r="AE747" i="4"/>
  <c r="AC747" i="4"/>
  <c r="AB747" i="4"/>
  <c r="U747" i="4"/>
  <c r="T747" i="4"/>
  <c r="M747" i="4"/>
  <c r="L747" i="4" s="1"/>
  <c r="Y747" i="4" s="1"/>
  <c r="J747" i="4"/>
  <c r="G747" i="4"/>
  <c r="B747" i="4"/>
  <c r="AI746" i="4"/>
  <c r="AH746" i="4"/>
  <c r="AF746" i="4"/>
  <c r="AE746" i="4"/>
  <c r="AC746" i="4"/>
  <c r="AB746" i="4"/>
  <c r="U746" i="4"/>
  <c r="T746" i="4"/>
  <c r="M746" i="4"/>
  <c r="L746" i="4" s="1"/>
  <c r="Y746" i="4" s="1"/>
  <c r="J746" i="4"/>
  <c r="G746" i="4"/>
  <c r="B746" i="4"/>
  <c r="AI745" i="4"/>
  <c r="AH745" i="4"/>
  <c r="AF745" i="4"/>
  <c r="AE745" i="4"/>
  <c r="AC745" i="4"/>
  <c r="AB745" i="4"/>
  <c r="U745" i="4"/>
  <c r="T745" i="4"/>
  <c r="M745" i="4"/>
  <c r="L745" i="4" s="1"/>
  <c r="Y745" i="4" s="1"/>
  <c r="J745" i="4"/>
  <c r="G745" i="4"/>
  <c r="B745" i="4"/>
  <c r="AI744" i="4"/>
  <c r="AH744" i="4"/>
  <c r="AF744" i="4"/>
  <c r="AE744" i="4"/>
  <c r="AC744" i="4"/>
  <c r="AB744" i="4"/>
  <c r="U744" i="4"/>
  <c r="T744" i="4"/>
  <c r="M744" i="4"/>
  <c r="L744" i="4" s="1"/>
  <c r="Y744" i="4" s="1"/>
  <c r="J744" i="4"/>
  <c r="G744" i="4"/>
  <c r="B744" i="4"/>
  <c r="AI743" i="4"/>
  <c r="AH743" i="4"/>
  <c r="AF743" i="4"/>
  <c r="AE743" i="4"/>
  <c r="AC743" i="4"/>
  <c r="AB743" i="4"/>
  <c r="U743" i="4"/>
  <c r="T743" i="4"/>
  <c r="M743" i="4"/>
  <c r="L743" i="4" s="1"/>
  <c r="Y743" i="4" s="1"/>
  <c r="J743" i="4"/>
  <c r="G743" i="4"/>
  <c r="B743" i="4"/>
  <c r="AI742" i="4"/>
  <c r="AH742" i="4"/>
  <c r="AF742" i="4"/>
  <c r="AE742" i="4"/>
  <c r="AC742" i="4"/>
  <c r="AB742" i="4"/>
  <c r="U742" i="4"/>
  <c r="T742" i="4"/>
  <c r="M742" i="4"/>
  <c r="L742" i="4" s="1"/>
  <c r="Y742" i="4" s="1"/>
  <c r="J742" i="4"/>
  <c r="G742" i="4"/>
  <c r="B742" i="4"/>
  <c r="AI741" i="4"/>
  <c r="AH741" i="4"/>
  <c r="AF741" i="4"/>
  <c r="AE741" i="4"/>
  <c r="AC741" i="4"/>
  <c r="AB741" i="4"/>
  <c r="U741" i="4"/>
  <c r="T741" i="4"/>
  <c r="M741" i="4"/>
  <c r="L741" i="4" s="1"/>
  <c r="Y741" i="4" s="1"/>
  <c r="J741" i="4"/>
  <c r="G741" i="4"/>
  <c r="B741" i="4"/>
  <c r="AI740" i="4"/>
  <c r="AH740" i="4"/>
  <c r="AF740" i="4"/>
  <c r="AE740" i="4"/>
  <c r="AC740" i="4"/>
  <c r="AB740" i="4"/>
  <c r="U740" i="4"/>
  <c r="T740" i="4"/>
  <c r="M740" i="4"/>
  <c r="L740" i="4" s="1"/>
  <c r="Y740" i="4" s="1"/>
  <c r="J740" i="4"/>
  <c r="G740" i="4"/>
  <c r="B740" i="4"/>
  <c r="AI739" i="4"/>
  <c r="AH739" i="4"/>
  <c r="AF739" i="4"/>
  <c r="AE739" i="4"/>
  <c r="AC739" i="4"/>
  <c r="AB739" i="4"/>
  <c r="U739" i="4"/>
  <c r="T739" i="4"/>
  <c r="M739" i="4"/>
  <c r="L739" i="4" s="1"/>
  <c r="Y739" i="4" s="1"/>
  <c r="J739" i="4"/>
  <c r="G739" i="4"/>
  <c r="B739" i="4"/>
  <c r="AI738" i="4"/>
  <c r="AH738" i="4"/>
  <c r="AF738" i="4"/>
  <c r="AE738" i="4"/>
  <c r="AC738" i="4"/>
  <c r="AB738" i="4"/>
  <c r="U738" i="4"/>
  <c r="T738" i="4"/>
  <c r="M738" i="4"/>
  <c r="L738" i="4" s="1"/>
  <c r="Y738" i="4" s="1"/>
  <c r="J738" i="4"/>
  <c r="G738" i="4"/>
  <c r="B738" i="4"/>
  <c r="AI737" i="4"/>
  <c r="AH737" i="4"/>
  <c r="AF737" i="4"/>
  <c r="AE737" i="4"/>
  <c r="AC737" i="4"/>
  <c r="AB737" i="4"/>
  <c r="U737" i="4"/>
  <c r="T737" i="4"/>
  <c r="M737" i="4"/>
  <c r="L737" i="4" s="1"/>
  <c r="Y737" i="4" s="1"/>
  <c r="J737" i="4"/>
  <c r="G737" i="4"/>
  <c r="B737" i="4"/>
  <c r="AI736" i="4"/>
  <c r="AH736" i="4"/>
  <c r="AF736" i="4"/>
  <c r="AE736" i="4"/>
  <c r="AC736" i="4"/>
  <c r="AB736" i="4"/>
  <c r="U736" i="4"/>
  <c r="T736" i="4"/>
  <c r="M736" i="4"/>
  <c r="L736" i="4" s="1"/>
  <c r="Y736" i="4" s="1"/>
  <c r="J736" i="4"/>
  <c r="G736" i="4"/>
  <c r="B736" i="4"/>
  <c r="AI735" i="4"/>
  <c r="AH735" i="4"/>
  <c r="AF735" i="4"/>
  <c r="AE735" i="4"/>
  <c r="AC735" i="4"/>
  <c r="AB735" i="4"/>
  <c r="U735" i="4"/>
  <c r="T735" i="4"/>
  <c r="M735" i="4"/>
  <c r="L735" i="4" s="1"/>
  <c r="Y735" i="4" s="1"/>
  <c r="J735" i="4"/>
  <c r="G735" i="4"/>
  <c r="B735" i="4"/>
  <c r="AI734" i="4"/>
  <c r="AH734" i="4"/>
  <c r="AF734" i="4"/>
  <c r="AE734" i="4"/>
  <c r="AC734" i="4"/>
  <c r="AB734" i="4"/>
  <c r="U734" i="4"/>
  <c r="T734" i="4"/>
  <c r="M734" i="4"/>
  <c r="L734" i="4" s="1"/>
  <c r="Y734" i="4" s="1"/>
  <c r="J734" i="4"/>
  <c r="G734" i="4"/>
  <c r="B734" i="4"/>
  <c r="AI733" i="4"/>
  <c r="AH733" i="4"/>
  <c r="AF733" i="4"/>
  <c r="AE733" i="4"/>
  <c r="AC733" i="4"/>
  <c r="AB733" i="4"/>
  <c r="U733" i="4"/>
  <c r="T733" i="4"/>
  <c r="M733" i="4"/>
  <c r="L733" i="4" s="1"/>
  <c r="Y733" i="4" s="1"/>
  <c r="J733" i="4"/>
  <c r="G733" i="4"/>
  <c r="B733" i="4"/>
  <c r="AI838" i="4"/>
  <c r="AH838" i="4"/>
  <c r="AF838" i="4"/>
  <c r="AE838" i="4"/>
  <c r="AC838" i="4"/>
  <c r="AB838" i="4"/>
  <c r="U838" i="4"/>
  <c r="T838" i="4"/>
  <c r="M838" i="4"/>
  <c r="L838" i="4" s="1"/>
  <c r="Y838" i="4" s="1"/>
  <c r="J838" i="4"/>
  <c r="G838" i="4"/>
  <c r="B838" i="4"/>
  <c r="AI837" i="4"/>
  <c r="AH837" i="4"/>
  <c r="AF837" i="4"/>
  <c r="AE837" i="4"/>
  <c r="AC837" i="4"/>
  <c r="AB837" i="4"/>
  <c r="U837" i="4"/>
  <c r="T837" i="4"/>
  <c r="M837" i="4"/>
  <c r="L837" i="4" s="1"/>
  <c r="Y837" i="4" s="1"/>
  <c r="J837" i="4"/>
  <c r="G837" i="4"/>
  <c r="B837" i="4"/>
  <c r="AI836" i="4"/>
  <c r="AH836" i="4"/>
  <c r="AF836" i="4"/>
  <c r="AE836" i="4"/>
  <c r="AC836" i="4"/>
  <c r="AB836" i="4"/>
  <c r="U836" i="4"/>
  <c r="T836" i="4"/>
  <c r="M836" i="4"/>
  <c r="L836" i="4" s="1"/>
  <c r="Y836" i="4" s="1"/>
  <c r="J836" i="4"/>
  <c r="G836" i="4"/>
  <c r="B836" i="4"/>
  <c r="AI835" i="4"/>
  <c r="AH835" i="4"/>
  <c r="AF835" i="4"/>
  <c r="AE835" i="4"/>
  <c r="AC835" i="4"/>
  <c r="AB835" i="4"/>
  <c r="U835" i="4"/>
  <c r="T835" i="4"/>
  <c r="M835" i="4"/>
  <c r="L835" i="4" s="1"/>
  <c r="Y835" i="4" s="1"/>
  <c r="J835" i="4"/>
  <c r="G835" i="4"/>
  <c r="B835" i="4"/>
  <c r="AI834" i="4"/>
  <c r="AH834" i="4"/>
  <c r="AF834" i="4"/>
  <c r="AE834" i="4"/>
  <c r="AC834" i="4"/>
  <c r="AB834" i="4"/>
  <c r="U834" i="4"/>
  <c r="T834" i="4"/>
  <c r="M834" i="4"/>
  <c r="L834" i="4" s="1"/>
  <c r="Y834" i="4" s="1"/>
  <c r="J834" i="4"/>
  <c r="G834" i="4"/>
  <c r="B834" i="4"/>
  <c r="AI833" i="4"/>
  <c r="AH833" i="4"/>
  <c r="AF833" i="4"/>
  <c r="AE833" i="4"/>
  <c r="AC833" i="4"/>
  <c r="AB833" i="4"/>
  <c r="U833" i="4"/>
  <c r="T833" i="4"/>
  <c r="M833" i="4"/>
  <c r="L833" i="4" s="1"/>
  <c r="Y833" i="4" s="1"/>
  <c r="J833" i="4"/>
  <c r="G833" i="4"/>
  <c r="B833" i="4"/>
  <c r="AI832" i="4"/>
  <c r="AH832" i="4"/>
  <c r="AF832" i="4"/>
  <c r="AE832" i="4"/>
  <c r="AC832" i="4"/>
  <c r="AB832" i="4"/>
  <c r="U832" i="4"/>
  <c r="T832" i="4"/>
  <c r="M832" i="4"/>
  <c r="L832" i="4" s="1"/>
  <c r="Y832" i="4" s="1"/>
  <c r="J832" i="4"/>
  <c r="G832" i="4"/>
  <c r="B832" i="4"/>
  <c r="AI831" i="4"/>
  <c r="AH831" i="4"/>
  <c r="AF831" i="4"/>
  <c r="AE831" i="4"/>
  <c r="AC831" i="4"/>
  <c r="AB831" i="4"/>
  <c r="U831" i="4"/>
  <c r="T831" i="4"/>
  <c r="M831" i="4"/>
  <c r="L831" i="4" s="1"/>
  <c r="Y831" i="4" s="1"/>
  <c r="J831" i="4"/>
  <c r="G831" i="4"/>
  <c r="B831" i="4"/>
  <c r="AI830" i="4"/>
  <c r="AH830" i="4"/>
  <c r="AF830" i="4"/>
  <c r="AE830" i="4"/>
  <c r="AC830" i="4"/>
  <c r="AB830" i="4"/>
  <c r="U830" i="4"/>
  <c r="T830" i="4"/>
  <c r="M830" i="4"/>
  <c r="L830" i="4" s="1"/>
  <c r="Y830" i="4" s="1"/>
  <c r="J830" i="4"/>
  <c r="G830" i="4"/>
  <c r="B830" i="4"/>
  <c r="AI829" i="4"/>
  <c r="AH829" i="4"/>
  <c r="AF829" i="4"/>
  <c r="AE829" i="4"/>
  <c r="AC829" i="4"/>
  <c r="AB829" i="4"/>
  <c r="U829" i="4"/>
  <c r="T829" i="4"/>
  <c r="M829" i="4"/>
  <c r="L829" i="4" s="1"/>
  <c r="Y829" i="4" s="1"/>
  <c r="J829" i="4"/>
  <c r="G829" i="4"/>
  <c r="B829" i="4"/>
  <c r="AI828" i="4"/>
  <c r="AH828" i="4"/>
  <c r="AF828" i="4"/>
  <c r="AE828" i="4"/>
  <c r="AC828" i="4"/>
  <c r="AB828" i="4"/>
  <c r="U828" i="4"/>
  <c r="T828" i="4"/>
  <c r="M828" i="4"/>
  <c r="L828" i="4" s="1"/>
  <c r="Y828" i="4" s="1"/>
  <c r="J828" i="4"/>
  <c r="G828" i="4"/>
  <c r="B828" i="4"/>
  <c r="AI827" i="4"/>
  <c r="AH827" i="4"/>
  <c r="AF827" i="4"/>
  <c r="AE827" i="4"/>
  <c r="AC827" i="4"/>
  <c r="AB827" i="4"/>
  <c r="U827" i="4"/>
  <c r="T827" i="4"/>
  <c r="M827" i="4"/>
  <c r="L827" i="4" s="1"/>
  <c r="Y827" i="4" s="1"/>
  <c r="J827" i="4"/>
  <c r="G827" i="4"/>
  <c r="B827" i="4"/>
  <c r="AI826" i="4"/>
  <c r="AH826" i="4"/>
  <c r="AF826" i="4"/>
  <c r="AE826" i="4"/>
  <c r="AC826" i="4"/>
  <c r="AB826" i="4"/>
  <c r="U826" i="4"/>
  <c r="T826" i="4"/>
  <c r="M826" i="4"/>
  <c r="L826" i="4" s="1"/>
  <c r="Y826" i="4" s="1"/>
  <c r="J826" i="4"/>
  <c r="G826" i="4"/>
  <c r="B826" i="4"/>
  <c r="AI825" i="4"/>
  <c r="AH825" i="4"/>
  <c r="AF825" i="4"/>
  <c r="AE825" i="4"/>
  <c r="AC825" i="4"/>
  <c r="AB825" i="4"/>
  <c r="U825" i="4"/>
  <c r="T825" i="4"/>
  <c r="M825" i="4"/>
  <c r="L825" i="4" s="1"/>
  <c r="Y825" i="4" s="1"/>
  <c r="J825" i="4"/>
  <c r="G825" i="4"/>
  <c r="B825" i="4"/>
  <c r="AI824" i="4"/>
  <c r="AH824" i="4"/>
  <c r="AF824" i="4"/>
  <c r="AE824" i="4"/>
  <c r="AC824" i="4"/>
  <c r="AB824" i="4"/>
  <c r="U824" i="4"/>
  <c r="T824" i="4"/>
  <c r="M824" i="4"/>
  <c r="L824" i="4" s="1"/>
  <c r="Y824" i="4" s="1"/>
  <c r="J824" i="4"/>
  <c r="G824" i="4"/>
  <c r="B824" i="4"/>
  <c r="AI823" i="4"/>
  <c r="AH823" i="4"/>
  <c r="AF823" i="4"/>
  <c r="AE823" i="4"/>
  <c r="AC823" i="4"/>
  <c r="AB823" i="4"/>
  <c r="U823" i="4"/>
  <c r="T823" i="4"/>
  <c r="M823" i="4"/>
  <c r="L823" i="4" s="1"/>
  <c r="Y823" i="4" s="1"/>
  <c r="J823" i="4"/>
  <c r="G823" i="4"/>
  <c r="B823" i="4"/>
  <c r="AI822" i="4"/>
  <c r="AH822" i="4"/>
  <c r="AF822" i="4"/>
  <c r="AE822" i="4"/>
  <c r="AC822" i="4"/>
  <c r="AB822" i="4"/>
  <c r="U822" i="4"/>
  <c r="T822" i="4"/>
  <c r="M822" i="4"/>
  <c r="L822" i="4" s="1"/>
  <c r="Y822" i="4" s="1"/>
  <c r="J822" i="4"/>
  <c r="G822" i="4"/>
  <c r="B822" i="4"/>
  <c r="AI821" i="4"/>
  <c r="AH821" i="4"/>
  <c r="AF821" i="4"/>
  <c r="AE821" i="4"/>
  <c r="AC821" i="4"/>
  <c r="AB821" i="4"/>
  <c r="U821" i="4"/>
  <c r="T821" i="4"/>
  <c r="M821" i="4"/>
  <c r="L821" i="4" s="1"/>
  <c r="Y821" i="4" s="1"/>
  <c r="J821" i="4"/>
  <c r="G821" i="4"/>
  <c r="B821" i="4"/>
  <c r="AI820" i="4"/>
  <c r="AH820" i="4"/>
  <c r="AF820" i="4"/>
  <c r="AE820" i="4"/>
  <c r="AC820" i="4"/>
  <c r="AB820" i="4"/>
  <c r="U820" i="4"/>
  <c r="T820" i="4"/>
  <c r="M820" i="4"/>
  <c r="L820" i="4" s="1"/>
  <c r="Y820" i="4" s="1"/>
  <c r="J820" i="4"/>
  <c r="G820" i="4"/>
  <c r="B820" i="4"/>
  <c r="AI819" i="4"/>
  <c r="AH819" i="4"/>
  <c r="AF819" i="4"/>
  <c r="AE819" i="4"/>
  <c r="AC819" i="4"/>
  <c r="AB819" i="4"/>
  <c r="U819" i="4"/>
  <c r="T819" i="4"/>
  <c r="M819" i="4"/>
  <c r="L819" i="4" s="1"/>
  <c r="Y819" i="4" s="1"/>
  <c r="J819" i="4"/>
  <c r="G819" i="4"/>
  <c r="B819" i="4"/>
  <c r="AI818" i="4"/>
  <c r="AH818" i="4"/>
  <c r="AF818" i="4"/>
  <c r="AE818" i="4"/>
  <c r="AC818" i="4"/>
  <c r="AB818" i="4"/>
  <c r="U818" i="4"/>
  <c r="T818" i="4"/>
  <c r="M818" i="4"/>
  <c r="L818" i="4" s="1"/>
  <c r="Y818" i="4" s="1"/>
  <c r="J818" i="4"/>
  <c r="G818" i="4"/>
  <c r="B818" i="4"/>
  <c r="AI817" i="4"/>
  <c r="AH817" i="4"/>
  <c r="AF817" i="4"/>
  <c r="AE817" i="4"/>
  <c r="AC817" i="4"/>
  <c r="AB817" i="4"/>
  <c r="U817" i="4"/>
  <c r="T817" i="4"/>
  <c r="M817" i="4"/>
  <c r="L817" i="4" s="1"/>
  <c r="Y817" i="4" s="1"/>
  <c r="J817" i="4"/>
  <c r="G817" i="4"/>
  <c r="B817" i="4"/>
  <c r="AI816" i="4"/>
  <c r="AH816" i="4"/>
  <c r="AF816" i="4"/>
  <c r="AE816" i="4"/>
  <c r="AC816" i="4"/>
  <c r="AB816" i="4"/>
  <c r="U816" i="4"/>
  <c r="T816" i="4"/>
  <c r="M816" i="4"/>
  <c r="L816" i="4" s="1"/>
  <c r="Y816" i="4" s="1"/>
  <c r="J816" i="4"/>
  <c r="G816" i="4"/>
  <c r="B816" i="4"/>
  <c r="AI815" i="4"/>
  <c r="AH815" i="4"/>
  <c r="AF815" i="4"/>
  <c r="AE815" i="4"/>
  <c r="AC815" i="4"/>
  <c r="AB815" i="4"/>
  <c r="U815" i="4"/>
  <c r="T815" i="4"/>
  <c r="M815" i="4"/>
  <c r="L815" i="4" s="1"/>
  <c r="Y815" i="4" s="1"/>
  <c r="J815" i="4"/>
  <c r="G815" i="4"/>
  <c r="B815" i="4"/>
  <c r="AI814" i="4"/>
  <c r="AH814" i="4"/>
  <c r="AF814" i="4"/>
  <c r="AE814" i="4"/>
  <c r="AC814" i="4"/>
  <c r="AB814" i="4"/>
  <c r="U814" i="4"/>
  <c r="T814" i="4"/>
  <c r="M814" i="4"/>
  <c r="L814" i="4" s="1"/>
  <c r="Y814" i="4" s="1"/>
  <c r="J814" i="4"/>
  <c r="G814" i="4"/>
  <c r="B814" i="4"/>
  <c r="AI813" i="4"/>
  <c r="AH813" i="4"/>
  <c r="AF813" i="4"/>
  <c r="AE813" i="4"/>
  <c r="AC813" i="4"/>
  <c r="AB813" i="4"/>
  <c r="U813" i="4"/>
  <c r="T813" i="4"/>
  <c r="M813" i="4"/>
  <c r="L813" i="4" s="1"/>
  <c r="Y813" i="4" s="1"/>
  <c r="J813" i="4"/>
  <c r="G813" i="4"/>
  <c r="B813" i="4"/>
  <c r="AI812" i="4"/>
  <c r="AH812" i="4"/>
  <c r="AF812" i="4"/>
  <c r="AE812" i="4"/>
  <c r="AC812" i="4"/>
  <c r="AB812" i="4"/>
  <c r="U812" i="4"/>
  <c r="T812" i="4"/>
  <c r="M812" i="4"/>
  <c r="L812" i="4" s="1"/>
  <c r="Y812" i="4" s="1"/>
  <c r="J812" i="4"/>
  <c r="G812" i="4"/>
  <c r="B812" i="4"/>
  <c r="AI811" i="4"/>
  <c r="AH811" i="4"/>
  <c r="AF811" i="4"/>
  <c r="AE811" i="4"/>
  <c r="AC811" i="4"/>
  <c r="AB811" i="4"/>
  <c r="U811" i="4"/>
  <c r="T811" i="4"/>
  <c r="M811" i="4"/>
  <c r="L811" i="4" s="1"/>
  <c r="Y811" i="4" s="1"/>
  <c r="J811" i="4"/>
  <c r="G811" i="4"/>
  <c r="B811" i="4"/>
  <c r="AI810" i="4"/>
  <c r="AH810" i="4"/>
  <c r="AF810" i="4"/>
  <c r="AE810" i="4"/>
  <c r="AC810" i="4"/>
  <c r="AB810" i="4"/>
  <c r="U810" i="4"/>
  <c r="T810" i="4"/>
  <c r="M810" i="4"/>
  <c r="L810" i="4" s="1"/>
  <c r="Y810" i="4" s="1"/>
  <c r="J810" i="4"/>
  <c r="G810" i="4"/>
  <c r="B810" i="4"/>
  <c r="AI809" i="4"/>
  <c r="AH809" i="4"/>
  <c r="AF809" i="4"/>
  <c r="AE809" i="4"/>
  <c r="AC809" i="4"/>
  <c r="AB809" i="4"/>
  <c r="U809" i="4"/>
  <c r="T809" i="4"/>
  <c r="M809" i="4"/>
  <c r="L809" i="4" s="1"/>
  <c r="Y809" i="4" s="1"/>
  <c r="J809" i="4"/>
  <c r="G809" i="4"/>
  <c r="B809" i="4"/>
  <c r="AI808" i="4"/>
  <c r="AH808" i="4"/>
  <c r="AF808" i="4"/>
  <c r="AE808" i="4"/>
  <c r="AC808" i="4"/>
  <c r="AB808" i="4"/>
  <c r="U808" i="4"/>
  <c r="T808" i="4"/>
  <c r="M808" i="4"/>
  <c r="L808" i="4" s="1"/>
  <c r="Y808" i="4" s="1"/>
  <c r="J808" i="4"/>
  <c r="G808" i="4"/>
  <c r="B808" i="4"/>
  <c r="AI807" i="4"/>
  <c r="AH807" i="4"/>
  <c r="AF807" i="4"/>
  <c r="AE807" i="4"/>
  <c r="AC807" i="4"/>
  <c r="AB807" i="4"/>
  <c r="U807" i="4"/>
  <c r="T807" i="4"/>
  <c r="M807" i="4"/>
  <c r="L807" i="4" s="1"/>
  <c r="Y807" i="4" s="1"/>
  <c r="J807" i="4"/>
  <c r="G807" i="4"/>
  <c r="B807" i="4"/>
  <c r="AI806" i="4"/>
  <c r="AH806" i="4"/>
  <c r="AF806" i="4"/>
  <c r="AE806" i="4"/>
  <c r="AC806" i="4"/>
  <c r="AB806" i="4"/>
  <c r="U806" i="4"/>
  <c r="T806" i="4"/>
  <c r="M806" i="4"/>
  <c r="L806" i="4" s="1"/>
  <c r="Y806" i="4" s="1"/>
  <c r="J806" i="4"/>
  <c r="G806" i="4"/>
  <c r="B806" i="4"/>
  <c r="AI805" i="4"/>
  <c r="AH805" i="4"/>
  <c r="AF805" i="4"/>
  <c r="AE805" i="4"/>
  <c r="AC805" i="4"/>
  <c r="AB805" i="4"/>
  <c r="U805" i="4"/>
  <c r="T805" i="4"/>
  <c r="M805" i="4"/>
  <c r="L805" i="4" s="1"/>
  <c r="Y805" i="4" s="1"/>
  <c r="J805" i="4"/>
  <c r="G805" i="4"/>
  <c r="B805" i="4"/>
  <c r="AI804" i="4"/>
  <c r="AH804" i="4"/>
  <c r="AF804" i="4"/>
  <c r="AE804" i="4"/>
  <c r="AC804" i="4"/>
  <c r="AB804" i="4"/>
  <c r="U804" i="4"/>
  <c r="T804" i="4"/>
  <c r="M804" i="4"/>
  <c r="L804" i="4" s="1"/>
  <c r="Y804" i="4" s="1"/>
  <c r="J804" i="4"/>
  <c r="G804" i="4"/>
  <c r="B804" i="4"/>
  <c r="AI803" i="4"/>
  <c r="AH803" i="4"/>
  <c r="AF803" i="4"/>
  <c r="AE803" i="4"/>
  <c r="AC803" i="4"/>
  <c r="AB803" i="4"/>
  <c r="U803" i="4"/>
  <c r="T803" i="4"/>
  <c r="M803" i="4"/>
  <c r="L803" i="4" s="1"/>
  <c r="Y803" i="4" s="1"/>
  <c r="J803" i="4"/>
  <c r="G803" i="4"/>
  <c r="B803" i="4"/>
  <c r="AI802" i="4"/>
  <c r="AH802" i="4"/>
  <c r="AF802" i="4"/>
  <c r="AE802" i="4"/>
  <c r="AC802" i="4"/>
  <c r="AB802" i="4"/>
  <c r="U802" i="4"/>
  <c r="T802" i="4"/>
  <c r="M802" i="4"/>
  <c r="L802" i="4" s="1"/>
  <c r="Y802" i="4" s="1"/>
  <c r="J802" i="4"/>
  <c r="G802" i="4"/>
  <c r="B802" i="4"/>
  <c r="AI801" i="4"/>
  <c r="AH801" i="4"/>
  <c r="AF801" i="4"/>
  <c r="AE801" i="4"/>
  <c r="AC801" i="4"/>
  <c r="AB801" i="4"/>
  <c r="U801" i="4"/>
  <c r="T801" i="4"/>
  <c r="M801" i="4"/>
  <c r="L801" i="4" s="1"/>
  <c r="Y801" i="4" s="1"/>
  <c r="J801" i="4"/>
  <c r="G801" i="4"/>
  <c r="B801" i="4"/>
  <c r="AI800" i="4"/>
  <c r="AH800" i="4"/>
  <c r="AF800" i="4"/>
  <c r="AE800" i="4"/>
  <c r="AC800" i="4"/>
  <c r="AB800" i="4"/>
  <c r="U800" i="4"/>
  <c r="T800" i="4"/>
  <c r="M800" i="4"/>
  <c r="L800" i="4" s="1"/>
  <c r="Y800" i="4" s="1"/>
  <c r="J800" i="4"/>
  <c r="G800" i="4"/>
  <c r="B800" i="4"/>
  <c r="AI799" i="4"/>
  <c r="AH799" i="4"/>
  <c r="AF799" i="4"/>
  <c r="AE799" i="4"/>
  <c r="AC799" i="4"/>
  <c r="AB799" i="4"/>
  <c r="U799" i="4"/>
  <c r="T799" i="4"/>
  <c r="M799" i="4"/>
  <c r="L799" i="4" s="1"/>
  <c r="Y799" i="4" s="1"/>
  <c r="J799" i="4"/>
  <c r="G799" i="4"/>
  <c r="B799" i="4"/>
  <c r="AI798" i="4"/>
  <c r="AH798" i="4"/>
  <c r="AF798" i="4"/>
  <c r="AE798" i="4"/>
  <c r="AC798" i="4"/>
  <c r="AB798" i="4"/>
  <c r="U798" i="4"/>
  <c r="T798" i="4"/>
  <c r="M798" i="4"/>
  <c r="L798" i="4" s="1"/>
  <c r="Y798" i="4" s="1"/>
  <c r="J798" i="4"/>
  <c r="G798" i="4"/>
  <c r="B798" i="4"/>
  <c r="AI797" i="4"/>
  <c r="AH797" i="4"/>
  <c r="AF797" i="4"/>
  <c r="AE797" i="4"/>
  <c r="AC797" i="4"/>
  <c r="AB797" i="4"/>
  <c r="U797" i="4"/>
  <c r="T797" i="4"/>
  <c r="M797" i="4"/>
  <c r="L797" i="4" s="1"/>
  <c r="Y797" i="4" s="1"/>
  <c r="J797" i="4"/>
  <c r="G797" i="4"/>
  <c r="B797" i="4"/>
  <c r="AI796" i="4"/>
  <c r="AH796" i="4"/>
  <c r="AF796" i="4"/>
  <c r="AE796" i="4"/>
  <c r="AC796" i="4"/>
  <c r="AB796" i="4"/>
  <c r="U796" i="4"/>
  <c r="T796" i="4"/>
  <c r="M796" i="4"/>
  <c r="L796" i="4" s="1"/>
  <c r="Y796" i="4" s="1"/>
  <c r="J796" i="4"/>
  <c r="G796" i="4"/>
  <c r="B796" i="4"/>
  <c r="AI795" i="4"/>
  <c r="AH795" i="4"/>
  <c r="AF795" i="4"/>
  <c r="AE795" i="4"/>
  <c r="AC795" i="4"/>
  <c r="AB795" i="4"/>
  <c r="U795" i="4"/>
  <c r="T795" i="4"/>
  <c r="M795" i="4"/>
  <c r="L795" i="4" s="1"/>
  <c r="Y795" i="4" s="1"/>
  <c r="J795" i="4"/>
  <c r="G795" i="4"/>
  <c r="B795" i="4"/>
  <c r="AI794" i="4"/>
  <c r="AH794" i="4"/>
  <c r="AF794" i="4"/>
  <c r="AE794" i="4"/>
  <c r="AC794" i="4"/>
  <c r="AB794" i="4"/>
  <c r="U794" i="4"/>
  <c r="T794" i="4"/>
  <c r="M794" i="4"/>
  <c r="L794" i="4" s="1"/>
  <c r="Y794" i="4" s="1"/>
  <c r="J794" i="4"/>
  <c r="G794" i="4"/>
  <c r="B794" i="4"/>
  <c r="AI793" i="4"/>
  <c r="AH793" i="4"/>
  <c r="AF793" i="4"/>
  <c r="AE793" i="4"/>
  <c r="AC793" i="4"/>
  <c r="AB793" i="4"/>
  <c r="U793" i="4"/>
  <c r="T793" i="4"/>
  <c r="M793" i="4"/>
  <c r="L793" i="4" s="1"/>
  <c r="Y793" i="4" s="1"/>
  <c r="J793" i="4"/>
  <c r="G793" i="4"/>
  <c r="B793" i="4"/>
  <c r="AI792" i="4"/>
  <c r="AH792" i="4"/>
  <c r="AF792" i="4"/>
  <c r="AE792" i="4"/>
  <c r="AC792" i="4"/>
  <c r="AB792" i="4"/>
  <c r="U792" i="4"/>
  <c r="T792" i="4"/>
  <c r="M792" i="4"/>
  <c r="L792" i="4" s="1"/>
  <c r="Y792" i="4" s="1"/>
  <c r="J792" i="4"/>
  <c r="G792" i="4"/>
  <c r="B792" i="4"/>
  <c r="AI791" i="4"/>
  <c r="AH791" i="4"/>
  <c r="AF791" i="4"/>
  <c r="AE791" i="4"/>
  <c r="AC791" i="4"/>
  <c r="AB791" i="4"/>
  <c r="U791" i="4"/>
  <c r="T791" i="4"/>
  <c r="M791" i="4"/>
  <c r="L791" i="4" s="1"/>
  <c r="Y791" i="4" s="1"/>
  <c r="J791" i="4"/>
  <c r="G791" i="4"/>
  <c r="B791" i="4"/>
  <c r="AI790" i="4"/>
  <c r="AH790" i="4"/>
  <c r="AF790" i="4"/>
  <c r="AE790" i="4"/>
  <c r="AC790" i="4"/>
  <c r="AB790" i="4"/>
  <c r="U790" i="4"/>
  <c r="T790" i="4"/>
  <c r="M790" i="4"/>
  <c r="L790" i="4" s="1"/>
  <c r="Y790" i="4" s="1"/>
  <c r="J790" i="4"/>
  <c r="G790" i="4"/>
  <c r="B790" i="4"/>
  <c r="AI789" i="4"/>
  <c r="AH789" i="4"/>
  <c r="AF789" i="4"/>
  <c r="AE789" i="4"/>
  <c r="AC789" i="4"/>
  <c r="AB789" i="4"/>
  <c r="U789" i="4"/>
  <c r="T789" i="4"/>
  <c r="M789" i="4"/>
  <c r="L789" i="4" s="1"/>
  <c r="Y789" i="4" s="1"/>
  <c r="J789" i="4"/>
  <c r="G789" i="4"/>
  <c r="B789" i="4"/>
  <c r="AI788" i="4"/>
  <c r="AH788" i="4"/>
  <c r="AF788" i="4"/>
  <c r="AE788" i="4"/>
  <c r="AC788" i="4"/>
  <c r="AB788" i="4"/>
  <c r="U788" i="4"/>
  <c r="T788" i="4"/>
  <c r="M788" i="4"/>
  <c r="L788" i="4" s="1"/>
  <c r="Y788" i="4" s="1"/>
  <c r="J788" i="4"/>
  <c r="G788" i="4"/>
  <c r="B788" i="4"/>
  <c r="AI787" i="4"/>
  <c r="AH787" i="4"/>
  <c r="AF787" i="4"/>
  <c r="AE787" i="4"/>
  <c r="AC787" i="4"/>
  <c r="AB787" i="4"/>
  <c r="U787" i="4"/>
  <c r="T787" i="4"/>
  <c r="M787" i="4"/>
  <c r="L787" i="4" s="1"/>
  <c r="Y787" i="4" s="1"/>
  <c r="J787" i="4"/>
  <c r="G787" i="4"/>
  <c r="B787" i="4"/>
  <c r="AI786" i="4"/>
  <c r="AH786" i="4"/>
  <c r="AF786" i="4"/>
  <c r="AE786" i="4"/>
  <c r="AC786" i="4"/>
  <c r="AB786" i="4"/>
  <c r="U786" i="4"/>
  <c r="T786" i="4"/>
  <c r="M786" i="4"/>
  <c r="L786" i="4" s="1"/>
  <c r="Y786" i="4" s="1"/>
  <c r="J786" i="4"/>
  <c r="G786" i="4"/>
  <c r="B786" i="4"/>
  <c r="B23" i="7"/>
  <c r="B24" i="7"/>
  <c r="B25" i="7"/>
  <c r="B26" i="7"/>
  <c r="B27" i="7"/>
  <c r="B28" i="7"/>
  <c r="B29" i="7"/>
  <c r="B30" i="7"/>
  <c r="B31" i="7"/>
  <c r="B32" i="7"/>
  <c r="B33" i="7"/>
  <c r="B34" i="7"/>
  <c r="B35" i="7"/>
  <c r="B36" i="7"/>
  <c r="B37" i="7"/>
  <c r="B38" i="7"/>
  <c r="B39" i="7"/>
  <c r="B40" i="7"/>
  <c r="B41" i="7"/>
  <c r="B42" i="7"/>
  <c r="B43" i="7"/>
  <c r="B44" i="7"/>
  <c r="B45" i="7"/>
  <c r="B46" i="7"/>
  <c r="B47" i="7"/>
  <c r="B48" i="7"/>
  <c r="B49" i="7"/>
  <c r="B50" i="7"/>
  <c r="B51" i="7"/>
  <c r="B52" i="7"/>
  <c r="B53" i="7"/>
  <c r="B54" i="7"/>
  <c r="B55" i="7"/>
  <c r="B56" i="7"/>
  <c r="B57" i="7"/>
  <c r="B58" i="7"/>
  <c r="B59" i="7"/>
  <c r="B60" i="7"/>
  <c r="B61" i="7"/>
  <c r="B62" i="7"/>
  <c r="B63" i="7"/>
  <c r="B64" i="7"/>
  <c r="B65" i="7"/>
  <c r="B116" i="5"/>
  <c r="F116" i="5"/>
  <c r="I116" i="5" s="1"/>
  <c r="B117" i="5"/>
  <c r="F117" i="5"/>
  <c r="I117" i="5" s="1"/>
  <c r="B118" i="5"/>
  <c r="F118" i="5"/>
  <c r="I118" i="5" s="1"/>
  <c r="B119" i="5"/>
  <c r="F119" i="5"/>
  <c r="I119" i="5" s="1"/>
  <c r="B120" i="5"/>
  <c r="F120" i="5"/>
  <c r="I120" i="5" s="1"/>
  <c r="B121" i="5"/>
  <c r="F121" i="5"/>
  <c r="I121" i="5" s="1"/>
  <c r="B122" i="5"/>
  <c r="F122" i="5"/>
  <c r="I122" i="5" s="1"/>
  <c r="B123" i="5"/>
  <c r="F123" i="5"/>
  <c r="I123" i="5" s="1"/>
  <c r="B124" i="5"/>
  <c r="F124" i="5"/>
  <c r="I124" i="5" s="1"/>
  <c r="B125" i="5"/>
  <c r="F125" i="5"/>
  <c r="I125" i="5" s="1"/>
  <c r="B126" i="5"/>
  <c r="F126" i="5"/>
  <c r="I126" i="5" s="1"/>
  <c r="B127" i="5"/>
  <c r="F127" i="5"/>
  <c r="I127" i="5" s="1"/>
  <c r="B128" i="5"/>
  <c r="F128" i="5"/>
  <c r="I128" i="5" s="1"/>
  <c r="B129" i="5"/>
  <c r="F129" i="5"/>
  <c r="I129" i="5" s="1"/>
  <c r="B130" i="5"/>
  <c r="F130" i="5"/>
  <c r="I130" i="5" s="1"/>
  <c r="B131" i="5"/>
  <c r="F131" i="5"/>
  <c r="I131" i="5" s="1"/>
  <c r="B132" i="5"/>
  <c r="F132" i="5"/>
  <c r="I132" i="5" s="1"/>
  <c r="B133" i="5"/>
  <c r="F133" i="5"/>
  <c r="I133" i="5" s="1"/>
  <c r="B134" i="5"/>
  <c r="F134" i="5"/>
  <c r="I134" i="5" s="1"/>
  <c r="B135" i="5"/>
  <c r="F135" i="5"/>
  <c r="I135" i="5" s="1"/>
  <c r="B136" i="5"/>
  <c r="F136" i="5"/>
  <c r="I136" i="5" s="1"/>
  <c r="B137" i="5"/>
  <c r="F137" i="5"/>
  <c r="I137" i="5" s="1"/>
  <c r="B138" i="5"/>
  <c r="F138" i="5"/>
  <c r="I138" i="5" s="1"/>
  <c r="B139" i="5"/>
  <c r="F139" i="5"/>
  <c r="I139" i="5" s="1"/>
  <c r="B140" i="5"/>
  <c r="F140" i="5"/>
  <c r="I140" i="5" s="1"/>
  <c r="B141" i="5"/>
  <c r="F141" i="5"/>
  <c r="I141" i="5" s="1"/>
  <c r="B142" i="5"/>
  <c r="F142" i="5"/>
  <c r="I142" i="5" s="1"/>
  <c r="B143" i="5"/>
  <c r="F143" i="5"/>
  <c r="I143" i="5" s="1"/>
  <c r="B144" i="5"/>
  <c r="F144" i="5"/>
  <c r="I144" i="5" s="1"/>
  <c r="B145" i="5"/>
  <c r="F145" i="5"/>
  <c r="I145" i="5" s="1"/>
  <c r="B146" i="5"/>
  <c r="F146" i="5"/>
  <c r="I146" i="5" s="1"/>
  <c r="B147" i="5"/>
  <c r="F147" i="5"/>
  <c r="I147" i="5" s="1"/>
  <c r="B148" i="5"/>
  <c r="F148" i="5"/>
  <c r="I148" i="5" s="1"/>
  <c r="B149" i="5"/>
  <c r="F149" i="5"/>
  <c r="I149" i="5" s="1"/>
  <c r="B150" i="5"/>
  <c r="F150" i="5"/>
  <c r="I150" i="5" s="1"/>
  <c r="B151" i="5"/>
  <c r="F151" i="5"/>
  <c r="I151" i="5" s="1"/>
  <c r="B152" i="5"/>
  <c r="F152" i="5"/>
  <c r="I152" i="5"/>
  <c r="B153" i="5"/>
  <c r="F153" i="5"/>
  <c r="I153" i="5" s="1"/>
  <c r="B154" i="5"/>
  <c r="F154" i="5"/>
  <c r="I154" i="5" s="1"/>
  <c r="B155" i="5"/>
  <c r="F155" i="5"/>
  <c r="I155" i="5" s="1"/>
  <c r="B156" i="5"/>
  <c r="F156" i="5"/>
  <c r="I156" i="5" s="1"/>
  <c r="B157" i="5"/>
  <c r="F157" i="5"/>
  <c r="I157" i="5" s="1"/>
  <c r="B158" i="5"/>
  <c r="F158" i="5"/>
  <c r="I158" i="5" s="1"/>
  <c r="B159" i="5"/>
  <c r="F159" i="5"/>
  <c r="I159" i="5" s="1"/>
  <c r="B160" i="5"/>
  <c r="F160" i="5"/>
  <c r="I160" i="5" s="1"/>
  <c r="B161" i="5"/>
  <c r="F161" i="5"/>
  <c r="I161" i="5" s="1"/>
  <c r="B162" i="5"/>
  <c r="F162" i="5"/>
  <c r="I162" i="5" s="1"/>
  <c r="B163" i="5"/>
  <c r="F163" i="5"/>
  <c r="I163" i="5" s="1"/>
  <c r="B164" i="5"/>
  <c r="F164" i="5"/>
  <c r="I164" i="5" s="1"/>
  <c r="B165" i="5"/>
  <c r="F165" i="5"/>
  <c r="I165" i="5" s="1"/>
  <c r="B166" i="5"/>
  <c r="F166" i="5"/>
  <c r="I166" i="5" s="1"/>
  <c r="B167" i="5"/>
  <c r="F167" i="5"/>
  <c r="I167" i="5" s="1"/>
  <c r="B168" i="5"/>
  <c r="F168" i="5"/>
  <c r="I168" i="5" s="1"/>
  <c r="B169" i="5"/>
  <c r="F169" i="5"/>
  <c r="I169" i="5" s="1"/>
  <c r="B170" i="5"/>
  <c r="F170" i="5"/>
  <c r="I170" i="5" s="1"/>
  <c r="B171" i="5"/>
  <c r="F171" i="5"/>
  <c r="I171" i="5" s="1"/>
  <c r="B172" i="5"/>
  <c r="F172" i="5"/>
  <c r="I172" i="5" s="1"/>
  <c r="B173" i="5"/>
  <c r="F173" i="5"/>
  <c r="I173" i="5" s="1"/>
  <c r="B174" i="5"/>
  <c r="F174" i="5"/>
  <c r="I174" i="5" s="1"/>
  <c r="B175" i="5"/>
  <c r="F175" i="5"/>
  <c r="I175" i="5" s="1"/>
  <c r="B176" i="5"/>
  <c r="F176" i="5"/>
  <c r="I176" i="5" s="1"/>
  <c r="B177" i="5"/>
  <c r="F177" i="5"/>
  <c r="I177" i="5" s="1"/>
  <c r="B178" i="5"/>
  <c r="F178" i="5"/>
  <c r="I178" i="5" s="1"/>
  <c r="B179" i="5"/>
  <c r="F179" i="5"/>
  <c r="I179" i="5" s="1"/>
  <c r="B180" i="5"/>
  <c r="F180" i="5"/>
  <c r="I180" i="5" s="1"/>
  <c r="B181" i="5"/>
  <c r="F181" i="5"/>
  <c r="I181" i="5" s="1"/>
  <c r="B182" i="5"/>
  <c r="F182" i="5"/>
  <c r="I182" i="5" s="1"/>
  <c r="B183" i="5"/>
  <c r="F183" i="5"/>
  <c r="I183" i="5" s="1"/>
  <c r="B184" i="5"/>
  <c r="F184" i="5"/>
  <c r="I184" i="5" s="1"/>
  <c r="B185" i="5"/>
  <c r="F185" i="5"/>
  <c r="I185" i="5" s="1"/>
  <c r="B186" i="5"/>
  <c r="F186" i="5"/>
  <c r="I186" i="5" s="1"/>
  <c r="B187" i="5"/>
  <c r="F187" i="5"/>
  <c r="I187" i="5" s="1"/>
  <c r="B188" i="5"/>
  <c r="F188" i="5"/>
  <c r="I188" i="5" s="1"/>
  <c r="B189" i="5"/>
  <c r="F189" i="5"/>
  <c r="I189" i="5" s="1"/>
  <c r="B190" i="5"/>
  <c r="F190" i="5"/>
  <c r="I190" i="5" s="1"/>
  <c r="B191" i="5"/>
  <c r="F191" i="5"/>
  <c r="I191" i="5" s="1"/>
  <c r="B192" i="5"/>
  <c r="F192" i="5"/>
  <c r="I192" i="5" s="1"/>
  <c r="B193" i="5"/>
  <c r="F193" i="5"/>
  <c r="I193" i="5" s="1"/>
  <c r="B194" i="5"/>
  <c r="F194" i="5"/>
  <c r="I194" i="5" s="1"/>
  <c r="B195" i="5"/>
  <c r="F195" i="5"/>
  <c r="I195" i="5" s="1"/>
  <c r="B196" i="5"/>
  <c r="F196" i="5"/>
  <c r="I196" i="5" s="1"/>
  <c r="B197" i="5"/>
  <c r="F197" i="5"/>
  <c r="I197" i="5" s="1"/>
  <c r="B198" i="5"/>
  <c r="F198" i="5"/>
  <c r="I198" i="5" s="1"/>
  <c r="B199" i="5"/>
  <c r="F199" i="5"/>
  <c r="I199" i="5" s="1"/>
  <c r="B200" i="5"/>
  <c r="F200" i="5"/>
  <c r="I200" i="5" s="1"/>
  <c r="B201" i="5"/>
  <c r="F201" i="5"/>
  <c r="I201" i="5" s="1"/>
  <c r="B202" i="5"/>
  <c r="F202" i="5"/>
  <c r="I202" i="5" s="1"/>
  <c r="B203" i="5"/>
  <c r="F203" i="5"/>
  <c r="I203" i="5" s="1"/>
  <c r="B204" i="5"/>
  <c r="F204" i="5"/>
  <c r="I204" i="5" s="1"/>
  <c r="B205" i="5"/>
  <c r="F205" i="5"/>
  <c r="I205" i="5" s="1"/>
  <c r="B206" i="5"/>
  <c r="F206" i="5"/>
  <c r="I206" i="5" s="1"/>
  <c r="B207" i="5"/>
  <c r="F207" i="5"/>
  <c r="I207" i="5" s="1"/>
  <c r="B208" i="5"/>
  <c r="F208" i="5"/>
  <c r="I208" i="5" s="1"/>
  <c r="B209" i="5"/>
  <c r="F209" i="5"/>
  <c r="I209" i="5" s="1"/>
  <c r="B210" i="5"/>
  <c r="F210" i="5"/>
  <c r="I210" i="5" s="1"/>
  <c r="B211" i="5"/>
  <c r="F211" i="5"/>
  <c r="I211" i="5" s="1"/>
  <c r="B212" i="5"/>
  <c r="F212" i="5"/>
  <c r="I212" i="5" s="1"/>
  <c r="B213" i="5"/>
  <c r="F213" i="5"/>
  <c r="I213" i="5" s="1"/>
  <c r="B214" i="5"/>
  <c r="F214" i="5"/>
  <c r="I214" i="5" s="1"/>
  <c r="B215" i="5"/>
  <c r="F215" i="5"/>
  <c r="I215" i="5" s="1"/>
  <c r="B216" i="5"/>
  <c r="F216" i="5"/>
  <c r="I216" i="5" s="1"/>
  <c r="B217" i="5"/>
  <c r="F217" i="5"/>
  <c r="I217" i="5" s="1"/>
  <c r="B218" i="5"/>
  <c r="F218" i="5"/>
  <c r="I218" i="5" s="1"/>
  <c r="B219" i="5"/>
  <c r="F219" i="5"/>
  <c r="I219" i="5" s="1"/>
  <c r="F220" i="5"/>
  <c r="I220" i="5" s="1"/>
  <c r="M478" i="4"/>
  <c r="L478" i="4" s="1"/>
  <c r="Y478" i="4" s="1"/>
  <c r="M479" i="4"/>
  <c r="L479" i="4" s="1"/>
  <c r="Y479" i="4" s="1"/>
  <c r="M480" i="4"/>
  <c r="L480" i="4" s="1"/>
  <c r="Y480" i="4" s="1"/>
  <c r="M481" i="4"/>
  <c r="L481" i="4" s="1"/>
  <c r="Y481" i="4" s="1"/>
  <c r="M482" i="4"/>
  <c r="L482" i="4" s="1"/>
  <c r="Y482" i="4" s="1"/>
  <c r="J478" i="4"/>
  <c r="J479" i="4"/>
  <c r="J480" i="4"/>
  <c r="J481" i="4"/>
  <c r="J482" i="4"/>
  <c r="G478" i="4"/>
  <c r="G479" i="4"/>
  <c r="G480" i="4"/>
  <c r="G481" i="4"/>
  <c r="G482" i="4"/>
  <c r="G483" i="4"/>
  <c r="G484" i="4"/>
  <c r="G485" i="4"/>
  <c r="B478" i="4"/>
  <c r="B479" i="4"/>
  <c r="B480" i="4"/>
  <c r="B481" i="4"/>
  <c r="B482" i="4"/>
  <c r="B483" i="4"/>
  <c r="E61" i="5"/>
  <c r="F61" i="5" s="1"/>
  <c r="I61" i="5" s="1"/>
  <c r="B107" i="5"/>
  <c r="B108" i="5"/>
  <c r="B109" i="5"/>
  <c r="B110" i="5"/>
  <c r="B111" i="5"/>
  <c r="B112" i="5"/>
  <c r="B113" i="5"/>
  <c r="B114" i="5"/>
  <c r="B115" i="5"/>
  <c r="B66" i="5"/>
  <c r="B67" i="5"/>
  <c r="B68" i="5"/>
  <c r="B69" i="5"/>
  <c r="B70" i="5"/>
  <c r="B71" i="5"/>
  <c r="B72" i="5"/>
  <c r="B73" i="5"/>
  <c r="B74" i="5"/>
  <c r="B75" i="5"/>
  <c r="B76" i="5"/>
  <c r="B77" i="5"/>
  <c r="B78" i="5"/>
  <c r="B79" i="5"/>
  <c r="B80" i="5"/>
  <c r="B81" i="5"/>
  <c r="B82" i="5"/>
  <c r="B83" i="5"/>
  <c r="B84" i="5"/>
  <c r="B85" i="5"/>
  <c r="B86" i="5"/>
  <c r="B87" i="5"/>
  <c r="B88" i="5"/>
  <c r="B89" i="5"/>
  <c r="B90" i="5"/>
  <c r="B91" i="5"/>
  <c r="B92" i="5"/>
  <c r="B93" i="5"/>
  <c r="B94" i="5"/>
  <c r="B95" i="5"/>
  <c r="B96" i="5"/>
  <c r="B97" i="5"/>
  <c r="B98" i="5"/>
  <c r="B99" i="5"/>
  <c r="B100" i="5"/>
  <c r="B101" i="5"/>
  <c r="B102" i="5"/>
  <c r="B103" i="5"/>
  <c r="B104" i="5"/>
  <c r="B105" i="5"/>
  <c r="B106" i="5"/>
  <c r="F78" i="5"/>
  <c r="I78" i="5" s="1"/>
  <c r="F79" i="5"/>
  <c r="I79" i="5" s="1"/>
  <c r="F80" i="5"/>
  <c r="I80" i="5" s="1"/>
  <c r="F81" i="5"/>
  <c r="I81" i="5" s="1"/>
  <c r="F82" i="5"/>
  <c r="I82" i="5" s="1"/>
  <c r="F83" i="5"/>
  <c r="I83" i="5" s="1"/>
  <c r="F84" i="5"/>
  <c r="I84" i="5" s="1"/>
  <c r="F85" i="5"/>
  <c r="I85" i="5" s="1"/>
  <c r="F86" i="5"/>
  <c r="I86" i="5" s="1"/>
  <c r="F87" i="5"/>
  <c r="I87" i="5" s="1"/>
  <c r="F88" i="5"/>
  <c r="I88" i="5" s="1"/>
  <c r="F89" i="5"/>
  <c r="I89" i="5" s="1"/>
  <c r="F90" i="5"/>
  <c r="I90" i="5" s="1"/>
  <c r="F91" i="5"/>
  <c r="I91" i="5" s="1"/>
  <c r="F92" i="5"/>
  <c r="I92" i="5" s="1"/>
  <c r="F93" i="5"/>
  <c r="I93" i="5" s="1"/>
  <c r="F94" i="5"/>
  <c r="I94" i="5" s="1"/>
  <c r="F95" i="5"/>
  <c r="I95" i="5" s="1"/>
  <c r="F96" i="5"/>
  <c r="I96" i="5" s="1"/>
  <c r="F97" i="5"/>
  <c r="I97" i="5" s="1"/>
  <c r="F98" i="5"/>
  <c r="I98" i="5" s="1"/>
  <c r="F99" i="5"/>
  <c r="I99" i="5" s="1"/>
  <c r="F100" i="5"/>
  <c r="I100" i="5" s="1"/>
  <c r="F101" i="5"/>
  <c r="I101" i="5" s="1"/>
  <c r="F102" i="5"/>
  <c r="I102" i="5" s="1"/>
  <c r="F103" i="5"/>
  <c r="I103" i="5" s="1"/>
  <c r="F104" i="5"/>
  <c r="I104" i="5" s="1"/>
  <c r="F105" i="5"/>
  <c r="I105" i="5" s="1"/>
  <c r="F106" i="5"/>
  <c r="I106" i="5" s="1"/>
  <c r="F107" i="5"/>
  <c r="I107" i="5" s="1"/>
  <c r="F108" i="5"/>
  <c r="I108" i="5" s="1"/>
  <c r="F109" i="5"/>
  <c r="I109" i="5" s="1"/>
  <c r="F110" i="5"/>
  <c r="I110" i="5" s="1"/>
  <c r="F111" i="5"/>
  <c r="I111" i="5" s="1"/>
  <c r="F112" i="5"/>
  <c r="I112" i="5" s="1"/>
  <c r="F113" i="5"/>
  <c r="I113" i="5" s="1"/>
  <c r="F114" i="5"/>
  <c r="I114" i="5" s="1"/>
  <c r="F115" i="5"/>
  <c r="I115" i="5" s="1"/>
  <c r="F77" i="5"/>
  <c r="I77" i="5" s="1"/>
  <c r="B60" i="5"/>
  <c r="F60" i="5"/>
  <c r="I60" i="5" s="1"/>
  <c r="B61" i="5"/>
  <c r="B62" i="5"/>
  <c r="F62" i="5"/>
  <c r="I62" i="5" s="1"/>
  <c r="B63" i="5"/>
  <c r="F63" i="5"/>
  <c r="I63" i="5" s="1"/>
  <c r="B64" i="5"/>
  <c r="F64" i="5"/>
  <c r="I64" i="5" s="1"/>
  <c r="B65" i="5"/>
  <c r="F65" i="5"/>
  <c r="I65" i="5" s="1"/>
  <c r="F66" i="5"/>
  <c r="I66" i="5" s="1"/>
  <c r="F67" i="5"/>
  <c r="I67" i="5" s="1"/>
  <c r="F68" i="5"/>
  <c r="I68" i="5" s="1"/>
  <c r="F69" i="5"/>
  <c r="I69" i="5" s="1"/>
  <c r="F70" i="5"/>
  <c r="I70" i="5" s="1"/>
  <c r="F71" i="5"/>
  <c r="I71" i="5" s="1"/>
  <c r="F72" i="5"/>
  <c r="I72" i="5" s="1"/>
  <c r="F73" i="5"/>
  <c r="I73" i="5" s="1"/>
  <c r="F74" i="5"/>
  <c r="I74" i="5" s="1"/>
  <c r="F75" i="5"/>
  <c r="I75" i="5" s="1"/>
  <c r="F76" i="5"/>
  <c r="I76" i="5" s="1"/>
  <c r="H150" i="14"/>
  <c r="H151" i="14"/>
  <c r="H152" i="14"/>
  <c r="H153" i="14"/>
  <c r="H154" i="14"/>
  <c r="H155" i="14"/>
  <c r="H156" i="14"/>
  <c r="H157" i="14"/>
  <c r="H158" i="14"/>
  <c r="H159" i="14"/>
  <c r="H160" i="14"/>
  <c r="H161" i="14"/>
  <c r="H162" i="14"/>
  <c r="H163" i="14"/>
  <c r="H164" i="14"/>
  <c r="H165" i="14"/>
  <c r="H166" i="14"/>
  <c r="H167" i="14"/>
  <c r="H168" i="14"/>
  <c r="H169" i="14"/>
  <c r="H170" i="14"/>
  <c r="H171" i="14"/>
  <c r="H172" i="14"/>
  <c r="H173" i="14"/>
  <c r="H174" i="14"/>
  <c r="H175" i="14"/>
  <c r="H176" i="14"/>
  <c r="H177" i="14"/>
  <c r="H178" i="14"/>
  <c r="H179" i="14"/>
  <c r="H180" i="14"/>
  <c r="H181" i="14"/>
  <c r="H182" i="14"/>
  <c r="H183" i="14"/>
  <c r="H184" i="14"/>
  <c r="H185" i="14"/>
  <c r="H186" i="14"/>
  <c r="H187" i="14"/>
  <c r="H188" i="14"/>
  <c r="H189" i="14"/>
  <c r="H190" i="14"/>
  <c r="H191" i="14"/>
  <c r="H192" i="14"/>
  <c r="H193" i="14"/>
  <c r="H194" i="14"/>
  <c r="H195" i="14"/>
  <c r="H196" i="14"/>
  <c r="H197" i="14"/>
  <c r="H198" i="14"/>
  <c r="H199" i="14"/>
  <c r="H200" i="14"/>
  <c r="H201" i="14"/>
  <c r="H202" i="14"/>
  <c r="H203" i="14"/>
  <c r="H204" i="14"/>
  <c r="H205" i="14"/>
  <c r="H206" i="14"/>
  <c r="H207" i="14"/>
  <c r="H208" i="14"/>
  <c r="H209" i="14"/>
  <c r="H210" i="14"/>
  <c r="H211" i="14"/>
  <c r="H212" i="14"/>
  <c r="H213" i="14"/>
  <c r="H214" i="14"/>
  <c r="H215" i="14"/>
  <c r="H216" i="14"/>
  <c r="H217" i="14"/>
  <c r="H218" i="14"/>
  <c r="H219" i="14"/>
  <c r="H220" i="14"/>
  <c r="H221" i="14"/>
  <c r="H222" i="14"/>
  <c r="H223" i="14"/>
  <c r="H224" i="14"/>
  <c r="H225" i="14"/>
  <c r="H226" i="14"/>
  <c r="H227" i="14"/>
  <c r="H228" i="14"/>
  <c r="H229" i="14"/>
  <c r="H230" i="14"/>
  <c r="H231" i="14"/>
  <c r="H232" i="14"/>
  <c r="H233" i="14"/>
  <c r="H234" i="14"/>
  <c r="H235" i="14"/>
  <c r="H236" i="14"/>
  <c r="H237" i="14"/>
  <c r="H238" i="14"/>
  <c r="H239" i="14"/>
  <c r="H240" i="14"/>
  <c r="H241" i="14"/>
  <c r="H242" i="14"/>
  <c r="H243" i="14"/>
  <c r="H244" i="14"/>
  <c r="H245" i="14"/>
  <c r="H246" i="14"/>
  <c r="H247" i="14"/>
  <c r="H248" i="14"/>
  <c r="H249" i="14"/>
  <c r="H250" i="14"/>
  <c r="H251" i="14"/>
  <c r="H252" i="14"/>
  <c r="H253" i="14"/>
  <c r="H254" i="14"/>
  <c r="H255" i="14"/>
  <c r="H256" i="14"/>
  <c r="H257" i="14"/>
  <c r="H258" i="14"/>
  <c r="H259" i="14"/>
  <c r="H260" i="14"/>
  <c r="H261" i="14"/>
  <c r="H262" i="14"/>
  <c r="H263" i="14"/>
  <c r="H264" i="14"/>
  <c r="H265" i="14"/>
  <c r="H266" i="14"/>
  <c r="H267" i="14"/>
  <c r="H268" i="14"/>
  <c r="H269" i="14"/>
  <c r="H270" i="14"/>
  <c r="H271" i="14"/>
  <c r="H272" i="14"/>
  <c r="H273" i="14"/>
  <c r="H274" i="14"/>
  <c r="H275" i="14"/>
  <c r="H276" i="14"/>
  <c r="H277" i="14"/>
  <c r="H278" i="14"/>
  <c r="H279" i="14"/>
  <c r="H280" i="14"/>
  <c r="H281" i="14"/>
  <c r="H282" i="14"/>
  <c r="H283" i="14"/>
  <c r="H284" i="14"/>
  <c r="H285" i="14"/>
  <c r="H286" i="14"/>
  <c r="H287" i="14"/>
  <c r="H288" i="14"/>
  <c r="H289" i="14"/>
  <c r="H290" i="14"/>
  <c r="H291" i="14"/>
  <c r="H292" i="14"/>
  <c r="H293" i="14"/>
  <c r="H294" i="14"/>
  <c r="H295" i="14"/>
  <c r="H296" i="14"/>
  <c r="H297" i="14"/>
  <c r="H298" i="14"/>
  <c r="H299" i="14"/>
  <c r="H300" i="14"/>
  <c r="H301" i="14"/>
  <c r="H302" i="14"/>
  <c r="H303" i="14"/>
  <c r="H304" i="14"/>
  <c r="H305" i="14"/>
  <c r="H306" i="14"/>
  <c r="H307" i="14"/>
  <c r="H308" i="14"/>
  <c r="H309" i="14"/>
  <c r="H310" i="14"/>
  <c r="H311" i="14"/>
  <c r="H312" i="14"/>
  <c r="H313" i="14"/>
  <c r="H314" i="14"/>
  <c r="H315" i="14"/>
  <c r="H316" i="14"/>
  <c r="H317" i="14"/>
  <c r="H318" i="14"/>
  <c r="H319" i="14"/>
  <c r="H320" i="14"/>
  <c r="H321" i="14"/>
  <c r="H322" i="14"/>
  <c r="H323" i="14"/>
  <c r="H324" i="14"/>
  <c r="H325" i="14"/>
  <c r="H326" i="14"/>
  <c r="H327" i="14"/>
  <c r="H328" i="14"/>
  <c r="H329" i="14"/>
  <c r="H330" i="14"/>
  <c r="H331" i="14"/>
  <c r="H332" i="14"/>
  <c r="H333" i="14"/>
  <c r="H334" i="14"/>
  <c r="H335" i="14"/>
  <c r="H336" i="14"/>
  <c r="H337" i="14"/>
  <c r="H338" i="14"/>
  <c r="H339" i="14"/>
  <c r="H340" i="14"/>
  <c r="H341" i="14"/>
  <c r="H342" i="14"/>
  <c r="H343" i="14"/>
  <c r="H344" i="14"/>
  <c r="H345" i="14"/>
  <c r="H346" i="14"/>
  <c r="H347" i="14"/>
  <c r="H348" i="14"/>
  <c r="H349" i="14"/>
  <c r="H350" i="14"/>
  <c r="H351" i="14"/>
  <c r="H352" i="14"/>
  <c r="H353" i="14"/>
  <c r="H354" i="14"/>
  <c r="H355" i="14"/>
  <c r="H356" i="14"/>
  <c r="H357" i="14"/>
  <c r="H358" i="14"/>
  <c r="H359" i="14"/>
  <c r="H360" i="14"/>
  <c r="H361" i="14"/>
  <c r="H362" i="14"/>
  <c r="H363" i="14"/>
  <c r="H364" i="14"/>
  <c r="H365" i="14"/>
  <c r="H366" i="14"/>
  <c r="H367" i="14"/>
  <c r="H368" i="14"/>
  <c r="H369" i="14"/>
  <c r="H370" i="14"/>
  <c r="H371" i="14"/>
  <c r="H372" i="14"/>
  <c r="H373" i="14"/>
  <c r="H374" i="14"/>
  <c r="H375" i="14"/>
  <c r="H376" i="14"/>
  <c r="H377" i="14"/>
  <c r="H378" i="14"/>
  <c r="H379" i="14"/>
  <c r="H380" i="14"/>
  <c r="H381" i="14"/>
  <c r="H382" i="14"/>
  <c r="H383" i="14"/>
  <c r="H384" i="14"/>
  <c r="H385" i="14"/>
  <c r="H386" i="14"/>
  <c r="H387" i="14"/>
  <c r="H388" i="14"/>
  <c r="H389" i="14"/>
  <c r="H390" i="14"/>
  <c r="H391" i="14"/>
  <c r="H392" i="14"/>
  <c r="H393" i="14"/>
  <c r="H394" i="14"/>
  <c r="H395" i="14"/>
  <c r="H396" i="14"/>
  <c r="H397" i="14"/>
  <c r="H398" i="14"/>
  <c r="H399" i="14"/>
  <c r="H400" i="14"/>
  <c r="H401" i="14"/>
  <c r="H402" i="14"/>
  <c r="H403" i="14"/>
  <c r="H404" i="14"/>
  <c r="H405" i="14"/>
  <c r="H406" i="14"/>
  <c r="H407" i="14"/>
  <c r="H408" i="14"/>
  <c r="H409" i="14"/>
  <c r="H410" i="14"/>
  <c r="H411" i="14"/>
  <c r="H412" i="14"/>
  <c r="H413" i="14"/>
  <c r="H414" i="14"/>
  <c r="H415" i="14"/>
  <c r="H416" i="14"/>
  <c r="H417" i="14"/>
  <c r="H418" i="14"/>
  <c r="H419" i="14"/>
  <c r="H420" i="14"/>
  <c r="H421" i="14"/>
  <c r="H422" i="14"/>
  <c r="H423" i="14"/>
  <c r="H424" i="14"/>
  <c r="H425" i="14"/>
  <c r="H426" i="14"/>
  <c r="H427" i="14"/>
  <c r="H428" i="14"/>
  <c r="H429" i="14"/>
  <c r="H430" i="14"/>
  <c r="H431" i="14"/>
  <c r="H432" i="14"/>
  <c r="H433" i="14"/>
  <c r="H434" i="14"/>
  <c r="H435" i="14"/>
  <c r="H436" i="14"/>
  <c r="H437" i="14"/>
  <c r="H438" i="14"/>
  <c r="H439" i="14"/>
  <c r="H440" i="14"/>
  <c r="H441" i="14"/>
  <c r="H442" i="14"/>
  <c r="H443" i="14"/>
  <c r="H444" i="14"/>
  <c r="H445" i="14"/>
  <c r="H446" i="14"/>
  <c r="H447" i="14"/>
  <c r="H448" i="14"/>
  <c r="H449" i="14"/>
  <c r="H450" i="14"/>
  <c r="H451" i="14"/>
  <c r="H452" i="14"/>
  <c r="H453" i="14"/>
  <c r="H454" i="14"/>
  <c r="H455" i="14"/>
  <c r="H456" i="14"/>
  <c r="H457" i="14"/>
  <c r="H458" i="14"/>
  <c r="H459" i="14"/>
  <c r="H460" i="14"/>
  <c r="H461" i="14"/>
  <c r="H462" i="14"/>
  <c r="H463" i="14"/>
  <c r="H464" i="14"/>
  <c r="H465" i="14"/>
  <c r="H466" i="14"/>
  <c r="H467" i="14"/>
  <c r="H468" i="14"/>
  <c r="H469" i="14"/>
  <c r="H470" i="14"/>
  <c r="H471" i="14"/>
  <c r="H472" i="14"/>
  <c r="H473" i="14"/>
  <c r="H474" i="14"/>
  <c r="H475" i="14"/>
  <c r="H476" i="14"/>
  <c r="H477" i="14"/>
  <c r="H478" i="14"/>
  <c r="H479" i="14"/>
  <c r="H480" i="14"/>
  <c r="H481" i="14"/>
  <c r="H482" i="14"/>
  <c r="H483" i="14"/>
  <c r="H484" i="14"/>
  <c r="H485" i="14"/>
  <c r="H486" i="14"/>
  <c r="H487" i="14"/>
  <c r="H488" i="14"/>
  <c r="H489" i="14"/>
  <c r="H490" i="14"/>
  <c r="H491" i="14"/>
  <c r="H492" i="14"/>
  <c r="H493" i="14"/>
  <c r="H494" i="14"/>
  <c r="H495" i="14"/>
  <c r="H496" i="14"/>
  <c r="K67" i="7" s="1"/>
  <c r="H497" i="14"/>
  <c r="H498" i="14"/>
  <c r="H499" i="14"/>
  <c r="H500" i="14"/>
  <c r="H501" i="14"/>
  <c r="H502" i="14"/>
  <c r="H503" i="14"/>
  <c r="H504" i="14"/>
  <c r="H505" i="14"/>
  <c r="H506" i="14"/>
  <c r="H507" i="14"/>
  <c r="H508" i="14"/>
  <c r="H509" i="14"/>
  <c r="H510" i="14"/>
  <c r="H511" i="14"/>
  <c r="H512" i="14"/>
  <c r="K69" i="7" s="1"/>
  <c r="H513" i="14"/>
  <c r="H514" i="14"/>
  <c r="H515" i="14"/>
  <c r="H516" i="14"/>
  <c r="H517" i="14"/>
  <c r="H518" i="14"/>
  <c r="H519" i="14"/>
  <c r="H520" i="14"/>
  <c r="H521" i="14"/>
  <c r="H522" i="14"/>
  <c r="H523" i="14"/>
  <c r="H524" i="14"/>
  <c r="H525" i="14"/>
  <c r="H526" i="14"/>
  <c r="H527" i="14"/>
  <c r="H528" i="14"/>
  <c r="K71" i="7" s="1"/>
  <c r="H529" i="14"/>
  <c r="H530" i="14"/>
  <c r="H531" i="14"/>
  <c r="H532" i="14"/>
  <c r="H533" i="14"/>
  <c r="H534" i="14"/>
  <c r="H535" i="14"/>
  <c r="H536" i="14"/>
  <c r="H537" i="14"/>
  <c r="H538" i="14"/>
  <c r="H539" i="14"/>
  <c r="H540" i="14"/>
  <c r="H541" i="14"/>
  <c r="H542" i="14"/>
  <c r="H543" i="14"/>
  <c r="H544" i="14"/>
  <c r="K73" i="7" s="1"/>
  <c r="H545" i="14"/>
  <c r="H546" i="14"/>
  <c r="H547" i="14"/>
  <c r="H548" i="14"/>
  <c r="H549" i="14"/>
  <c r="H550" i="14"/>
  <c r="H551" i="14"/>
  <c r="H552" i="14"/>
  <c r="H553" i="14"/>
  <c r="H554" i="14"/>
  <c r="H555" i="14"/>
  <c r="H556" i="14"/>
  <c r="H557" i="14"/>
  <c r="H558" i="14"/>
  <c r="H559" i="14"/>
  <c r="H560" i="14"/>
  <c r="H561" i="14"/>
  <c r="H562" i="14"/>
  <c r="H563" i="14"/>
  <c r="H564" i="14"/>
  <c r="H565" i="14"/>
  <c r="H566" i="14"/>
  <c r="H567" i="14"/>
  <c r="H568" i="14"/>
  <c r="H569" i="14"/>
  <c r="H570" i="14"/>
  <c r="H571" i="14"/>
  <c r="H572" i="14"/>
  <c r="H573" i="14"/>
  <c r="H574" i="14"/>
  <c r="H575" i="14"/>
  <c r="H576" i="14"/>
  <c r="K77" i="7" s="1"/>
  <c r="H577" i="14"/>
  <c r="H578" i="14"/>
  <c r="H579" i="14"/>
  <c r="H580" i="14"/>
  <c r="H581" i="14"/>
  <c r="H582" i="14"/>
  <c r="H583" i="14"/>
  <c r="H584" i="14"/>
  <c r="H585" i="14"/>
  <c r="H586" i="14"/>
  <c r="H587" i="14"/>
  <c r="H588" i="14"/>
  <c r="H589" i="14"/>
  <c r="H590" i="14"/>
  <c r="H591" i="14"/>
  <c r="H592" i="14"/>
  <c r="H593" i="14"/>
  <c r="H594" i="14"/>
  <c r="H595" i="14"/>
  <c r="H596" i="14"/>
  <c r="H597" i="14"/>
  <c r="H598" i="14"/>
  <c r="H599" i="14"/>
  <c r="H600" i="14"/>
  <c r="H601" i="14"/>
  <c r="H602" i="14"/>
  <c r="H603" i="14"/>
  <c r="H604" i="14"/>
  <c r="H605" i="14"/>
  <c r="H606" i="14"/>
  <c r="H607" i="14"/>
  <c r="H608" i="14"/>
  <c r="K81" i="7" s="1"/>
  <c r="H609" i="14"/>
  <c r="H610" i="14"/>
  <c r="H611" i="14"/>
  <c r="H612" i="14"/>
  <c r="H613" i="14"/>
  <c r="H142" i="14"/>
  <c r="H143" i="14"/>
  <c r="H144" i="14"/>
  <c r="H145" i="14"/>
  <c r="H146" i="14"/>
  <c r="H147" i="14"/>
  <c r="H148" i="14"/>
  <c r="H149" i="14"/>
  <c r="B142" i="14"/>
  <c r="B143" i="14"/>
  <c r="B144" i="14"/>
  <c r="B145" i="14"/>
  <c r="B146" i="14"/>
  <c r="B147" i="14"/>
  <c r="B148" i="14"/>
  <c r="B149" i="14"/>
  <c r="B150" i="14"/>
  <c r="B151" i="14"/>
  <c r="B152" i="14"/>
  <c r="B153" i="14"/>
  <c r="B154" i="14"/>
  <c r="B155" i="14"/>
  <c r="B156" i="14"/>
  <c r="B157" i="14"/>
  <c r="B158" i="14"/>
  <c r="B159" i="14"/>
  <c r="B160" i="14"/>
  <c r="B161" i="14"/>
  <c r="B162" i="14"/>
  <c r="B163" i="14"/>
  <c r="B164" i="14"/>
  <c r="B165" i="14"/>
  <c r="B166" i="14"/>
  <c r="B167" i="14"/>
  <c r="B168" i="14"/>
  <c r="B169" i="14"/>
  <c r="B170" i="14"/>
  <c r="B171" i="14"/>
  <c r="B172" i="14"/>
  <c r="B173" i="14"/>
  <c r="B174" i="14"/>
  <c r="B175" i="14"/>
  <c r="B176" i="14"/>
  <c r="B177" i="14"/>
  <c r="B178" i="14"/>
  <c r="B179" i="14"/>
  <c r="B180" i="14"/>
  <c r="B181" i="14"/>
  <c r="B182" i="14"/>
  <c r="B183" i="14"/>
  <c r="B184" i="14"/>
  <c r="B185" i="14"/>
  <c r="B186" i="14"/>
  <c r="B187" i="14"/>
  <c r="B188" i="14"/>
  <c r="B189" i="14"/>
  <c r="B190" i="14"/>
  <c r="B191" i="14"/>
  <c r="B192" i="14"/>
  <c r="B193" i="14"/>
  <c r="B194" i="14"/>
  <c r="B195" i="14"/>
  <c r="B196" i="14"/>
  <c r="B197" i="14"/>
  <c r="B198" i="14"/>
  <c r="B199" i="14"/>
  <c r="B200" i="14"/>
  <c r="B201" i="14"/>
  <c r="B202" i="14"/>
  <c r="B203" i="14"/>
  <c r="B204" i="14"/>
  <c r="B205" i="14"/>
  <c r="B206" i="14"/>
  <c r="B207" i="14"/>
  <c r="B208" i="14"/>
  <c r="B209" i="14"/>
  <c r="B210" i="14"/>
  <c r="B211" i="14"/>
  <c r="B212" i="14"/>
  <c r="B213" i="14"/>
  <c r="B214" i="14"/>
  <c r="B215" i="14"/>
  <c r="B216" i="14"/>
  <c r="B217" i="14"/>
  <c r="B218" i="14"/>
  <c r="B219" i="14"/>
  <c r="B220" i="14"/>
  <c r="B221" i="14"/>
  <c r="B222" i="14"/>
  <c r="B223" i="14"/>
  <c r="B224" i="14"/>
  <c r="B225" i="14"/>
  <c r="B226" i="14"/>
  <c r="B227" i="14"/>
  <c r="B228" i="14"/>
  <c r="B229" i="14"/>
  <c r="B230" i="14"/>
  <c r="B231" i="14"/>
  <c r="B232" i="14"/>
  <c r="B233" i="14"/>
  <c r="B234" i="14"/>
  <c r="B235" i="14"/>
  <c r="B236" i="14"/>
  <c r="B237" i="14"/>
  <c r="B238" i="14"/>
  <c r="B239" i="14"/>
  <c r="B240" i="14"/>
  <c r="B241" i="14"/>
  <c r="B242" i="14"/>
  <c r="B243" i="14"/>
  <c r="B244" i="14"/>
  <c r="B245" i="14"/>
  <c r="B246" i="14"/>
  <c r="B247" i="14"/>
  <c r="B248" i="14"/>
  <c r="B249" i="14"/>
  <c r="B250" i="14"/>
  <c r="B251" i="14"/>
  <c r="B252" i="14"/>
  <c r="B253" i="14"/>
  <c r="B254" i="14"/>
  <c r="B255" i="14"/>
  <c r="B256" i="14"/>
  <c r="B257" i="14"/>
  <c r="B258" i="14"/>
  <c r="B259" i="14"/>
  <c r="B260" i="14"/>
  <c r="B261" i="14"/>
  <c r="B262" i="14"/>
  <c r="B263" i="14"/>
  <c r="B264" i="14"/>
  <c r="B265" i="14"/>
  <c r="B266" i="14"/>
  <c r="B267" i="14"/>
  <c r="B268" i="14"/>
  <c r="B269" i="14"/>
  <c r="B270" i="14"/>
  <c r="B271" i="14"/>
  <c r="B272" i="14"/>
  <c r="B273" i="14"/>
  <c r="B274" i="14"/>
  <c r="B275" i="14"/>
  <c r="B276" i="14"/>
  <c r="B277" i="14"/>
  <c r="B278" i="14"/>
  <c r="B279" i="14"/>
  <c r="B280" i="14"/>
  <c r="B281" i="14"/>
  <c r="B282" i="14"/>
  <c r="B283" i="14"/>
  <c r="B284" i="14"/>
  <c r="B285" i="14"/>
  <c r="B286" i="14"/>
  <c r="B287" i="14"/>
  <c r="B288" i="14"/>
  <c r="B289" i="14"/>
  <c r="B290" i="14"/>
  <c r="B291" i="14"/>
  <c r="B292" i="14"/>
  <c r="B293" i="14"/>
  <c r="B294" i="14"/>
  <c r="B295" i="14"/>
  <c r="B296" i="14"/>
  <c r="B297" i="14"/>
  <c r="B298" i="14"/>
  <c r="B299" i="14"/>
  <c r="B300" i="14"/>
  <c r="B301" i="14"/>
  <c r="B302" i="14"/>
  <c r="B303" i="14"/>
  <c r="B304" i="14"/>
  <c r="B305" i="14"/>
  <c r="B306" i="14"/>
  <c r="B307" i="14"/>
  <c r="B308" i="14"/>
  <c r="B309" i="14"/>
  <c r="B310" i="14"/>
  <c r="B311" i="14"/>
  <c r="B312" i="14"/>
  <c r="B313" i="14"/>
  <c r="B314" i="14"/>
  <c r="B315" i="14"/>
  <c r="B316" i="14"/>
  <c r="B317" i="14"/>
  <c r="B318" i="14"/>
  <c r="B319" i="14"/>
  <c r="B320" i="14"/>
  <c r="B321" i="14"/>
  <c r="B322" i="14"/>
  <c r="B323" i="14"/>
  <c r="B324" i="14"/>
  <c r="B325" i="14"/>
  <c r="B326" i="14"/>
  <c r="B327" i="14"/>
  <c r="B328" i="14"/>
  <c r="B329" i="14"/>
  <c r="B330" i="14"/>
  <c r="B331" i="14"/>
  <c r="B332" i="14"/>
  <c r="B333" i="14"/>
  <c r="B334" i="14"/>
  <c r="B335" i="14"/>
  <c r="B336" i="14"/>
  <c r="B337" i="14"/>
  <c r="B338" i="14"/>
  <c r="B339" i="14"/>
  <c r="B340" i="14"/>
  <c r="B341" i="14"/>
  <c r="B342" i="14"/>
  <c r="B343" i="14"/>
  <c r="B344" i="14"/>
  <c r="B345" i="14"/>
  <c r="B346" i="14"/>
  <c r="B347" i="14"/>
  <c r="B348" i="14"/>
  <c r="B349" i="14"/>
  <c r="B350" i="14"/>
  <c r="B351" i="14"/>
  <c r="B352" i="14"/>
  <c r="B353" i="14"/>
  <c r="B354" i="14"/>
  <c r="B355" i="14"/>
  <c r="B356" i="14"/>
  <c r="B357" i="14"/>
  <c r="B358" i="14"/>
  <c r="B359" i="14"/>
  <c r="B360" i="14"/>
  <c r="B361" i="14"/>
  <c r="B362" i="14"/>
  <c r="B363" i="14"/>
  <c r="B364" i="14"/>
  <c r="B365" i="14"/>
  <c r="B366" i="14"/>
  <c r="B367" i="14"/>
  <c r="B368" i="14"/>
  <c r="B369" i="14"/>
  <c r="B370" i="14"/>
  <c r="B371" i="14"/>
  <c r="B372" i="14"/>
  <c r="B373" i="14"/>
  <c r="B374" i="14"/>
  <c r="B375" i="14"/>
  <c r="B376" i="14"/>
  <c r="B377" i="14"/>
  <c r="B378" i="14"/>
  <c r="B379" i="14"/>
  <c r="B380" i="14"/>
  <c r="B381" i="14"/>
  <c r="B382" i="14"/>
  <c r="B383" i="14"/>
  <c r="B384" i="14"/>
  <c r="B385" i="14"/>
  <c r="B386" i="14"/>
  <c r="B387" i="14"/>
  <c r="B388" i="14"/>
  <c r="B389" i="14"/>
  <c r="B390" i="14"/>
  <c r="B391" i="14"/>
  <c r="B392" i="14"/>
  <c r="B393" i="14"/>
  <c r="B394" i="14"/>
  <c r="B395" i="14"/>
  <c r="B396" i="14"/>
  <c r="B397" i="14"/>
  <c r="B398" i="14"/>
  <c r="B399" i="14"/>
  <c r="B400" i="14"/>
  <c r="B401" i="14"/>
  <c r="B402" i="14"/>
  <c r="B403" i="14"/>
  <c r="B404" i="14"/>
  <c r="B405" i="14"/>
  <c r="B406" i="14"/>
  <c r="B407" i="14"/>
  <c r="B408" i="14"/>
  <c r="B409" i="14"/>
  <c r="B410" i="14"/>
  <c r="B411" i="14"/>
  <c r="B412" i="14"/>
  <c r="B413" i="14"/>
  <c r="B414" i="14"/>
  <c r="B415" i="14"/>
  <c r="B416" i="14"/>
  <c r="B417" i="14"/>
  <c r="B418" i="14"/>
  <c r="B419" i="14"/>
  <c r="B420" i="14"/>
  <c r="B421" i="14"/>
  <c r="B422" i="14"/>
  <c r="B423" i="14"/>
  <c r="B424" i="14"/>
  <c r="B425" i="14"/>
  <c r="B426" i="14"/>
  <c r="B427" i="14"/>
  <c r="B428" i="14"/>
  <c r="B429" i="14"/>
  <c r="B430" i="14"/>
  <c r="B431" i="14"/>
  <c r="B432" i="14"/>
  <c r="B433" i="14"/>
  <c r="B434" i="14"/>
  <c r="B435" i="14"/>
  <c r="B436" i="14"/>
  <c r="B437" i="14"/>
  <c r="B438" i="14"/>
  <c r="B439" i="14"/>
  <c r="B440" i="14"/>
  <c r="B441" i="14"/>
  <c r="B442" i="14"/>
  <c r="B443" i="14"/>
  <c r="B444" i="14"/>
  <c r="B445" i="14"/>
  <c r="B446" i="14"/>
  <c r="B447" i="14"/>
  <c r="B448" i="14"/>
  <c r="B449" i="14"/>
  <c r="B450" i="14"/>
  <c r="B451" i="14"/>
  <c r="B452" i="14"/>
  <c r="B453" i="14"/>
  <c r="B454" i="14"/>
  <c r="B455" i="14"/>
  <c r="B456" i="14"/>
  <c r="B457" i="14"/>
  <c r="B458" i="14"/>
  <c r="B459" i="14"/>
  <c r="B460" i="14"/>
  <c r="B461" i="14"/>
  <c r="B462" i="14"/>
  <c r="B463" i="14"/>
  <c r="B464" i="14"/>
  <c r="B465" i="14"/>
  <c r="B466" i="14"/>
  <c r="B467" i="14"/>
  <c r="B468" i="14"/>
  <c r="B469" i="14"/>
  <c r="B470" i="14"/>
  <c r="B471" i="14"/>
  <c r="B472" i="14"/>
  <c r="B473" i="14"/>
  <c r="B474" i="14"/>
  <c r="B475" i="14"/>
  <c r="B476" i="14"/>
  <c r="B477" i="14"/>
  <c r="B478" i="14"/>
  <c r="B479" i="14"/>
  <c r="B480" i="14"/>
  <c r="B481" i="14"/>
  <c r="B482" i="14"/>
  <c r="B483" i="14"/>
  <c r="B484" i="14"/>
  <c r="B485" i="14"/>
  <c r="B486" i="14"/>
  <c r="B487" i="14"/>
  <c r="B488" i="14"/>
  <c r="B489" i="14"/>
  <c r="B490" i="14"/>
  <c r="B491" i="14"/>
  <c r="B492" i="14"/>
  <c r="B493" i="14"/>
  <c r="B494" i="14"/>
  <c r="B495" i="14"/>
  <c r="B496" i="14"/>
  <c r="B497" i="14"/>
  <c r="B498" i="14"/>
  <c r="B499" i="14"/>
  <c r="B500" i="14"/>
  <c r="B501" i="14"/>
  <c r="B502" i="14"/>
  <c r="B503" i="14"/>
  <c r="B504" i="14"/>
  <c r="B505" i="14"/>
  <c r="B506" i="14"/>
  <c r="B507" i="14"/>
  <c r="B508" i="14"/>
  <c r="B509" i="14"/>
  <c r="B510" i="14"/>
  <c r="B511" i="14"/>
  <c r="B512" i="14"/>
  <c r="B513" i="14"/>
  <c r="B514" i="14"/>
  <c r="B515" i="14"/>
  <c r="B516" i="14"/>
  <c r="B517" i="14"/>
  <c r="B518" i="14"/>
  <c r="B519" i="14"/>
  <c r="B520" i="14"/>
  <c r="B521" i="14"/>
  <c r="B522" i="14"/>
  <c r="B523" i="14"/>
  <c r="B524" i="14"/>
  <c r="B525" i="14"/>
  <c r="B526" i="14"/>
  <c r="B527" i="14"/>
  <c r="B528" i="14"/>
  <c r="B529" i="14"/>
  <c r="B530" i="14"/>
  <c r="B531" i="14"/>
  <c r="B532" i="14"/>
  <c r="B533" i="14"/>
  <c r="B534" i="14"/>
  <c r="B535" i="14"/>
  <c r="B536" i="14"/>
  <c r="B537" i="14"/>
  <c r="B538" i="14"/>
  <c r="B539" i="14"/>
  <c r="B540" i="14"/>
  <c r="B541" i="14"/>
  <c r="B542" i="14"/>
  <c r="B543" i="14"/>
  <c r="B544" i="14"/>
  <c r="B545" i="14"/>
  <c r="B546" i="14"/>
  <c r="B547" i="14"/>
  <c r="B548" i="14"/>
  <c r="B549" i="14"/>
  <c r="B550" i="14"/>
  <c r="B551" i="14"/>
  <c r="B552" i="14"/>
  <c r="B553" i="14"/>
  <c r="B554" i="14"/>
  <c r="B555" i="14"/>
  <c r="B556" i="14"/>
  <c r="B557" i="14"/>
  <c r="B558" i="14"/>
  <c r="B559" i="14"/>
  <c r="B560" i="14"/>
  <c r="B561" i="14"/>
  <c r="B562" i="14"/>
  <c r="B563" i="14"/>
  <c r="B564" i="14"/>
  <c r="B565" i="14"/>
  <c r="B566" i="14"/>
  <c r="B567" i="14"/>
  <c r="B568" i="14"/>
  <c r="B569" i="14"/>
  <c r="B570" i="14"/>
  <c r="B571" i="14"/>
  <c r="B572" i="14"/>
  <c r="B573" i="14"/>
  <c r="B574" i="14"/>
  <c r="B575" i="14"/>
  <c r="B576" i="14"/>
  <c r="B577" i="14"/>
  <c r="B578" i="14"/>
  <c r="B579" i="14"/>
  <c r="B580" i="14"/>
  <c r="B581" i="14"/>
  <c r="B582" i="14"/>
  <c r="B583" i="14"/>
  <c r="B584" i="14"/>
  <c r="B585" i="14"/>
  <c r="B586" i="14"/>
  <c r="B587" i="14"/>
  <c r="B588" i="14"/>
  <c r="B589" i="14"/>
  <c r="B590" i="14"/>
  <c r="B591" i="14"/>
  <c r="B592" i="14"/>
  <c r="B593" i="14"/>
  <c r="B594" i="14"/>
  <c r="B595" i="14"/>
  <c r="B596" i="14"/>
  <c r="B597" i="14"/>
  <c r="B598" i="14"/>
  <c r="B599" i="14"/>
  <c r="B600" i="14"/>
  <c r="B601" i="14"/>
  <c r="B602" i="14"/>
  <c r="B603" i="14"/>
  <c r="B604" i="14"/>
  <c r="B605" i="14"/>
  <c r="B606" i="14"/>
  <c r="B607" i="14"/>
  <c r="B608" i="14"/>
  <c r="B609" i="14"/>
  <c r="B610" i="14"/>
  <c r="B611" i="14"/>
  <c r="B612" i="14"/>
  <c r="B613" i="14"/>
  <c r="AI348" i="4"/>
  <c r="AH348" i="4"/>
  <c r="AF348" i="4"/>
  <c r="AE348" i="4"/>
  <c r="AC348" i="4"/>
  <c r="AB348" i="4"/>
  <c r="U348" i="4"/>
  <c r="T348" i="4"/>
  <c r="M348" i="4"/>
  <c r="L348" i="4" s="1"/>
  <c r="Y348" i="4" s="1"/>
  <c r="J348" i="4"/>
  <c r="G348" i="4"/>
  <c r="B348" i="4"/>
  <c r="AI347" i="4"/>
  <c r="AH347" i="4"/>
  <c r="AF347" i="4"/>
  <c r="AE347" i="4"/>
  <c r="AC347" i="4"/>
  <c r="AB347" i="4"/>
  <c r="U347" i="4"/>
  <c r="T347" i="4"/>
  <c r="M347" i="4"/>
  <c r="L347" i="4" s="1"/>
  <c r="Y347" i="4" s="1"/>
  <c r="J347" i="4"/>
  <c r="G347" i="4"/>
  <c r="B347" i="4"/>
  <c r="AI346" i="4"/>
  <c r="AH346" i="4"/>
  <c r="AF346" i="4"/>
  <c r="AE346" i="4"/>
  <c r="AC346" i="4"/>
  <c r="AB346" i="4"/>
  <c r="U346" i="4"/>
  <c r="T346" i="4"/>
  <c r="M346" i="4"/>
  <c r="L346" i="4" s="1"/>
  <c r="Y346" i="4" s="1"/>
  <c r="J346" i="4"/>
  <c r="G346" i="4"/>
  <c r="B346" i="4"/>
  <c r="AI345" i="4"/>
  <c r="AH345" i="4"/>
  <c r="AF345" i="4"/>
  <c r="AE345" i="4"/>
  <c r="AC345" i="4"/>
  <c r="AB345" i="4"/>
  <c r="U345" i="4"/>
  <c r="T345" i="4"/>
  <c r="M345" i="4"/>
  <c r="L345" i="4" s="1"/>
  <c r="Y345" i="4" s="1"/>
  <c r="J345" i="4"/>
  <c r="G345" i="4"/>
  <c r="B345" i="4"/>
  <c r="AI344" i="4"/>
  <c r="AH344" i="4"/>
  <c r="AF344" i="4"/>
  <c r="AE344" i="4"/>
  <c r="AC344" i="4"/>
  <c r="AB344" i="4"/>
  <c r="U344" i="4"/>
  <c r="T344" i="4"/>
  <c r="M344" i="4"/>
  <c r="L344" i="4" s="1"/>
  <c r="Y344" i="4" s="1"/>
  <c r="J344" i="4"/>
  <c r="G344" i="4"/>
  <c r="B344" i="4"/>
  <c r="AI343" i="4"/>
  <c r="AH343" i="4"/>
  <c r="AF343" i="4"/>
  <c r="AE343" i="4"/>
  <c r="AC343" i="4"/>
  <c r="AB343" i="4"/>
  <c r="U343" i="4"/>
  <c r="T343" i="4"/>
  <c r="M343" i="4"/>
  <c r="L343" i="4" s="1"/>
  <c r="Y343" i="4" s="1"/>
  <c r="J343" i="4"/>
  <c r="G343" i="4"/>
  <c r="B343" i="4"/>
  <c r="AI342" i="4"/>
  <c r="AH342" i="4"/>
  <c r="AF342" i="4"/>
  <c r="AE342" i="4"/>
  <c r="AC342" i="4"/>
  <c r="AB342" i="4"/>
  <c r="U342" i="4"/>
  <c r="T342" i="4"/>
  <c r="M342" i="4"/>
  <c r="L342" i="4" s="1"/>
  <c r="Y342" i="4" s="1"/>
  <c r="J342" i="4"/>
  <c r="G342" i="4"/>
  <c r="B342" i="4"/>
  <c r="AI341" i="4"/>
  <c r="AH341" i="4"/>
  <c r="AF341" i="4"/>
  <c r="AE341" i="4"/>
  <c r="AC341" i="4"/>
  <c r="AB341" i="4"/>
  <c r="U341" i="4"/>
  <c r="T341" i="4"/>
  <c r="M341" i="4"/>
  <c r="L341" i="4" s="1"/>
  <c r="Y341" i="4" s="1"/>
  <c r="J341" i="4"/>
  <c r="G341" i="4"/>
  <c r="B341" i="4"/>
  <c r="AI340" i="4"/>
  <c r="AH340" i="4"/>
  <c r="AF340" i="4"/>
  <c r="AE340" i="4"/>
  <c r="AC340" i="4"/>
  <c r="AB340" i="4"/>
  <c r="U340" i="4"/>
  <c r="T340" i="4"/>
  <c r="M340" i="4"/>
  <c r="L340" i="4" s="1"/>
  <c r="J340" i="4"/>
  <c r="G340" i="4"/>
  <c r="B340" i="4"/>
  <c r="AI357" i="4"/>
  <c r="AH357" i="4"/>
  <c r="AF357" i="4"/>
  <c r="AE357" i="4"/>
  <c r="AC357" i="4"/>
  <c r="AB357" i="4"/>
  <c r="U357" i="4"/>
  <c r="T357" i="4"/>
  <c r="M357" i="4"/>
  <c r="L357" i="4" s="1"/>
  <c r="Y357" i="4" s="1"/>
  <c r="J357" i="4"/>
  <c r="G357" i="4"/>
  <c r="B357" i="4"/>
  <c r="AI356" i="4"/>
  <c r="AH356" i="4"/>
  <c r="AF356" i="4"/>
  <c r="AE356" i="4"/>
  <c r="AC356" i="4"/>
  <c r="AB356" i="4"/>
  <c r="U356" i="4"/>
  <c r="T356" i="4"/>
  <c r="M356" i="4"/>
  <c r="L356" i="4" s="1"/>
  <c r="Y356" i="4" s="1"/>
  <c r="J356" i="4"/>
  <c r="G356" i="4"/>
  <c r="B356" i="4"/>
  <c r="AI355" i="4"/>
  <c r="AH355" i="4"/>
  <c r="AF355" i="4"/>
  <c r="AE355" i="4"/>
  <c r="AC355" i="4"/>
  <c r="AB355" i="4"/>
  <c r="U355" i="4"/>
  <c r="T355" i="4"/>
  <c r="M355" i="4"/>
  <c r="L355" i="4" s="1"/>
  <c r="Y355" i="4" s="1"/>
  <c r="J355" i="4"/>
  <c r="G355" i="4"/>
  <c r="B355" i="4"/>
  <c r="AI354" i="4"/>
  <c r="AH354" i="4"/>
  <c r="AF354" i="4"/>
  <c r="AE354" i="4"/>
  <c r="AC354" i="4"/>
  <c r="AB354" i="4"/>
  <c r="U354" i="4"/>
  <c r="T354" i="4"/>
  <c r="M354" i="4"/>
  <c r="L354" i="4" s="1"/>
  <c r="Y354" i="4" s="1"/>
  <c r="J354" i="4"/>
  <c r="G354" i="4"/>
  <c r="B354" i="4"/>
  <c r="AI353" i="4"/>
  <c r="AH353" i="4"/>
  <c r="AF353" i="4"/>
  <c r="AE353" i="4"/>
  <c r="AC353" i="4"/>
  <c r="AB353" i="4"/>
  <c r="U353" i="4"/>
  <c r="T353" i="4"/>
  <c r="M353" i="4"/>
  <c r="L353" i="4" s="1"/>
  <c r="Y353" i="4" s="1"/>
  <c r="J353" i="4"/>
  <c r="G353" i="4"/>
  <c r="B353" i="4"/>
  <c r="AI352" i="4"/>
  <c r="AH352" i="4"/>
  <c r="AF352" i="4"/>
  <c r="AE352" i="4"/>
  <c r="AC352" i="4"/>
  <c r="AB352" i="4"/>
  <c r="U352" i="4"/>
  <c r="T352" i="4"/>
  <c r="M352" i="4"/>
  <c r="L352" i="4" s="1"/>
  <c r="Y352" i="4" s="1"/>
  <c r="J352" i="4"/>
  <c r="G352" i="4"/>
  <c r="B352" i="4"/>
  <c r="AI351" i="4"/>
  <c r="AH351" i="4"/>
  <c r="AF351" i="4"/>
  <c r="AE351" i="4"/>
  <c r="AC351" i="4"/>
  <c r="AB351" i="4"/>
  <c r="U351" i="4"/>
  <c r="T351" i="4"/>
  <c r="M351" i="4"/>
  <c r="L351" i="4" s="1"/>
  <c r="Y351" i="4" s="1"/>
  <c r="J351" i="4"/>
  <c r="G351" i="4"/>
  <c r="B351" i="4"/>
  <c r="AI350" i="4"/>
  <c r="AH350" i="4"/>
  <c r="AF350" i="4"/>
  <c r="AE350" i="4"/>
  <c r="AC350" i="4"/>
  <c r="AB350" i="4"/>
  <c r="U350" i="4"/>
  <c r="T350" i="4"/>
  <c r="M350" i="4"/>
  <c r="L350" i="4" s="1"/>
  <c r="Y350" i="4" s="1"/>
  <c r="J350" i="4"/>
  <c r="G350" i="4"/>
  <c r="B350" i="4"/>
  <c r="AI349" i="4"/>
  <c r="AH349" i="4"/>
  <c r="AF349" i="4"/>
  <c r="AE349" i="4"/>
  <c r="AC349" i="4"/>
  <c r="AB349" i="4"/>
  <c r="U349" i="4"/>
  <c r="T349" i="4"/>
  <c r="M349" i="4"/>
  <c r="L349" i="4" s="1"/>
  <c r="J349" i="4"/>
  <c r="G349" i="4"/>
  <c r="B349" i="4"/>
  <c r="AI366" i="4"/>
  <c r="AH366" i="4"/>
  <c r="AF366" i="4"/>
  <c r="AE366" i="4"/>
  <c r="AC366" i="4"/>
  <c r="AB366" i="4"/>
  <c r="U366" i="4"/>
  <c r="T366" i="4"/>
  <c r="M366" i="4"/>
  <c r="L366" i="4" s="1"/>
  <c r="Y366" i="4" s="1"/>
  <c r="J366" i="4"/>
  <c r="G366" i="4"/>
  <c r="B366" i="4"/>
  <c r="AI365" i="4"/>
  <c r="AH365" i="4"/>
  <c r="AF365" i="4"/>
  <c r="AE365" i="4"/>
  <c r="AC365" i="4"/>
  <c r="AB365" i="4"/>
  <c r="U365" i="4"/>
  <c r="T365" i="4"/>
  <c r="M365" i="4"/>
  <c r="L365" i="4" s="1"/>
  <c r="Y365" i="4" s="1"/>
  <c r="J365" i="4"/>
  <c r="G365" i="4"/>
  <c r="B365" i="4"/>
  <c r="AI364" i="4"/>
  <c r="AH364" i="4"/>
  <c r="AF364" i="4"/>
  <c r="AE364" i="4"/>
  <c r="AC364" i="4"/>
  <c r="AB364" i="4"/>
  <c r="U364" i="4"/>
  <c r="T364" i="4"/>
  <c r="M364" i="4"/>
  <c r="L364" i="4" s="1"/>
  <c r="Y364" i="4" s="1"/>
  <c r="J364" i="4"/>
  <c r="G364" i="4"/>
  <c r="B364" i="4"/>
  <c r="AI363" i="4"/>
  <c r="AH363" i="4"/>
  <c r="AF363" i="4"/>
  <c r="AE363" i="4"/>
  <c r="AC363" i="4"/>
  <c r="AB363" i="4"/>
  <c r="U363" i="4"/>
  <c r="T363" i="4"/>
  <c r="M363" i="4"/>
  <c r="L363" i="4" s="1"/>
  <c r="Y363" i="4" s="1"/>
  <c r="J363" i="4"/>
  <c r="G363" i="4"/>
  <c r="B363" i="4"/>
  <c r="AI362" i="4"/>
  <c r="AH362" i="4"/>
  <c r="AF362" i="4"/>
  <c r="AE362" i="4"/>
  <c r="AC362" i="4"/>
  <c r="AB362" i="4"/>
  <c r="U362" i="4"/>
  <c r="T362" i="4"/>
  <c r="M362" i="4"/>
  <c r="L362" i="4" s="1"/>
  <c r="Y362" i="4" s="1"/>
  <c r="J362" i="4"/>
  <c r="G362" i="4"/>
  <c r="B362" i="4"/>
  <c r="AI361" i="4"/>
  <c r="AH361" i="4"/>
  <c r="AF361" i="4"/>
  <c r="AE361" i="4"/>
  <c r="AC361" i="4"/>
  <c r="AB361" i="4"/>
  <c r="U361" i="4"/>
  <c r="T361" i="4"/>
  <c r="M361" i="4"/>
  <c r="L361" i="4" s="1"/>
  <c r="Y361" i="4" s="1"/>
  <c r="J361" i="4"/>
  <c r="G361" i="4"/>
  <c r="B361" i="4"/>
  <c r="AI360" i="4"/>
  <c r="AH360" i="4"/>
  <c r="AF360" i="4"/>
  <c r="AE360" i="4"/>
  <c r="AC360" i="4"/>
  <c r="AB360" i="4"/>
  <c r="U360" i="4"/>
  <c r="T360" i="4"/>
  <c r="M360" i="4"/>
  <c r="L360" i="4" s="1"/>
  <c r="Y360" i="4" s="1"/>
  <c r="J360" i="4"/>
  <c r="G360" i="4"/>
  <c r="B360" i="4"/>
  <c r="AI359" i="4"/>
  <c r="AH359" i="4"/>
  <c r="AF359" i="4"/>
  <c r="AE359" i="4"/>
  <c r="AC359" i="4"/>
  <c r="AB359" i="4"/>
  <c r="U359" i="4"/>
  <c r="T359" i="4"/>
  <c r="M359" i="4"/>
  <c r="L359" i="4" s="1"/>
  <c r="Y359" i="4" s="1"/>
  <c r="J359" i="4"/>
  <c r="G359" i="4"/>
  <c r="B359" i="4"/>
  <c r="AI358" i="4"/>
  <c r="AH358" i="4"/>
  <c r="AF358" i="4"/>
  <c r="AE358" i="4"/>
  <c r="AC358" i="4"/>
  <c r="AB358" i="4"/>
  <c r="U358" i="4"/>
  <c r="T358" i="4"/>
  <c r="M358" i="4"/>
  <c r="L358" i="4" s="1"/>
  <c r="J358" i="4"/>
  <c r="G358" i="4"/>
  <c r="B358" i="4"/>
  <c r="AI375" i="4"/>
  <c r="AH375" i="4"/>
  <c r="AF375" i="4"/>
  <c r="AE375" i="4"/>
  <c r="AC375" i="4"/>
  <c r="AB375" i="4"/>
  <c r="U375" i="4"/>
  <c r="T375" i="4"/>
  <c r="M375" i="4"/>
  <c r="L375" i="4" s="1"/>
  <c r="Y375" i="4" s="1"/>
  <c r="J375" i="4"/>
  <c r="G375" i="4"/>
  <c r="B375" i="4"/>
  <c r="AI374" i="4"/>
  <c r="AH374" i="4"/>
  <c r="AF374" i="4"/>
  <c r="AE374" i="4"/>
  <c r="AC374" i="4"/>
  <c r="AB374" i="4"/>
  <c r="U374" i="4"/>
  <c r="T374" i="4"/>
  <c r="M374" i="4"/>
  <c r="L374" i="4" s="1"/>
  <c r="Y374" i="4" s="1"/>
  <c r="J374" i="4"/>
  <c r="G374" i="4"/>
  <c r="B374" i="4"/>
  <c r="AI373" i="4"/>
  <c r="AH373" i="4"/>
  <c r="AF373" i="4"/>
  <c r="AE373" i="4"/>
  <c r="AC373" i="4"/>
  <c r="AB373" i="4"/>
  <c r="U373" i="4"/>
  <c r="T373" i="4"/>
  <c r="M373" i="4"/>
  <c r="L373" i="4" s="1"/>
  <c r="Y373" i="4" s="1"/>
  <c r="J373" i="4"/>
  <c r="G373" i="4"/>
  <c r="B373" i="4"/>
  <c r="AI372" i="4"/>
  <c r="AH372" i="4"/>
  <c r="AF372" i="4"/>
  <c r="AE372" i="4"/>
  <c r="AC372" i="4"/>
  <c r="AB372" i="4"/>
  <c r="U372" i="4"/>
  <c r="T372" i="4"/>
  <c r="M372" i="4"/>
  <c r="L372" i="4" s="1"/>
  <c r="Y372" i="4" s="1"/>
  <c r="J372" i="4"/>
  <c r="G372" i="4"/>
  <c r="B372" i="4"/>
  <c r="AI371" i="4"/>
  <c r="AH371" i="4"/>
  <c r="AF371" i="4"/>
  <c r="AE371" i="4"/>
  <c r="AC371" i="4"/>
  <c r="AB371" i="4"/>
  <c r="U371" i="4"/>
  <c r="T371" i="4"/>
  <c r="M371" i="4"/>
  <c r="L371" i="4" s="1"/>
  <c r="Y371" i="4" s="1"/>
  <c r="J371" i="4"/>
  <c r="G371" i="4"/>
  <c r="B371" i="4"/>
  <c r="AI370" i="4"/>
  <c r="AH370" i="4"/>
  <c r="AF370" i="4"/>
  <c r="AE370" i="4"/>
  <c r="AC370" i="4"/>
  <c r="AB370" i="4"/>
  <c r="U370" i="4"/>
  <c r="T370" i="4"/>
  <c r="M370" i="4"/>
  <c r="L370" i="4" s="1"/>
  <c r="Y370" i="4" s="1"/>
  <c r="J370" i="4"/>
  <c r="G370" i="4"/>
  <c r="B370" i="4"/>
  <c r="AI369" i="4"/>
  <c r="AH369" i="4"/>
  <c r="AF369" i="4"/>
  <c r="AE369" i="4"/>
  <c r="AC369" i="4"/>
  <c r="AB369" i="4"/>
  <c r="U369" i="4"/>
  <c r="T369" i="4"/>
  <c r="M369" i="4"/>
  <c r="L369" i="4" s="1"/>
  <c r="Y369" i="4" s="1"/>
  <c r="J369" i="4"/>
  <c r="G369" i="4"/>
  <c r="B369" i="4"/>
  <c r="AI368" i="4"/>
  <c r="AH368" i="4"/>
  <c r="AF368" i="4"/>
  <c r="AE368" i="4"/>
  <c r="AC368" i="4"/>
  <c r="AB368" i="4"/>
  <c r="U368" i="4"/>
  <c r="T368" i="4"/>
  <c r="M368" i="4"/>
  <c r="L368" i="4" s="1"/>
  <c r="Y368" i="4" s="1"/>
  <c r="J368" i="4"/>
  <c r="G368" i="4"/>
  <c r="B368" i="4"/>
  <c r="AI367" i="4"/>
  <c r="AH367" i="4"/>
  <c r="AF367" i="4"/>
  <c r="AE367" i="4"/>
  <c r="AC367" i="4"/>
  <c r="AB367" i="4"/>
  <c r="U367" i="4"/>
  <c r="T367" i="4"/>
  <c r="M367" i="4"/>
  <c r="L367" i="4" s="1"/>
  <c r="Y367" i="4" s="1"/>
  <c r="J367" i="4"/>
  <c r="G367" i="4"/>
  <c r="B367" i="4"/>
  <c r="AI384" i="4"/>
  <c r="AH384" i="4"/>
  <c r="AF384" i="4"/>
  <c r="AE384" i="4"/>
  <c r="AC384" i="4"/>
  <c r="AB384" i="4"/>
  <c r="U384" i="4"/>
  <c r="T384" i="4"/>
  <c r="M384" i="4"/>
  <c r="L384" i="4" s="1"/>
  <c r="Y384" i="4" s="1"/>
  <c r="J384" i="4"/>
  <c r="G384" i="4"/>
  <c r="B384" i="4"/>
  <c r="AI383" i="4"/>
  <c r="AH383" i="4"/>
  <c r="AF383" i="4"/>
  <c r="AE383" i="4"/>
  <c r="AC383" i="4"/>
  <c r="AB383" i="4"/>
  <c r="U383" i="4"/>
  <c r="T383" i="4"/>
  <c r="M383" i="4"/>
  <c r="L383" i="4" s="1"/>
  <c r="Y383" i="4" s="1"/>
  <c r="J383" i="4"/>
  <c r="G383" i="4"/>
  <c r="B383" i="4"/>
  <c r="AI382" i="4"/>
  <c r="AH382" i="4"/>
  <c r="AF382" i="4"/>
  <c r="AE382" i="4"/>
  <c r="AC382" i="4"/>
  <c r="AB382" i="4"/>
  <c r="U382" i="4"/>
  <c r="T382" i="4"/>
  <c r="M382" i="4"/>
  <c r="L382" i="4" s="1"/>
  <c r="Y382" i="4" s="1"/>
  <c r="J382" i="4"/>
  <c r="G382" i="4"/>
  <c r="B382" i="4"/>
  <c r="AI381" i="4"/>
  <c r="AH381" i="4"/>
  <c r="AF381" i="4"/>
  <c r="AE381" i="4"/>
  <c r="AC381" i="4"/>
  <c r="AB381" i="4"/>
  <c r="U381" i="4"/>
  <c r="T381" i="4"/>
  <c r="M381" i="4"/>
  <c r="L381" i="4" s="1"/>
  <c r="Y381" i="4" s="1"/>
  <c r="J381" i="4"/>
  <c r="G381" i="4"/>
  <c r="B381" i="4"/>
  <c r="AI380" i="4"/>
  <c r="AH380" i="4"/>
  <c r="AF380" i="4"/>
  <c r="AE380" i="4"/>
  <c r="AC380" i="4"/>
  <c r="AB380" i="4"/>
  <c r="U380" i="4"/>
  <c r="T380" i="4"/>
  <c r="M380" i="4"/>
  <c r="L380" i="4" s="1"/>
  <c r="Y380" i="4" s="1"/>
  <c r="J380" i="4"/>
  <c r="G380" i="4"/>
  <c r="B380" i="4"/>
  <c r="AI379" i="4"/>
  <c r="AH379" i="4"/>
  <c r="AF379" i="4"/>
  <c r="AE379" i="4"/>
  <c r="AC379" i="4"/>
  <c r="AB379" i="4"/>
  <c r="U379" i="4"/>
  <c r="T379" i="4"/>
  <c r="M379" i="4"/>
  <c r="L379" i="4" s="1"/>
  <c r="Y379" i="4" s="1"/>
  <c r="J379" i="4"/>
  <c r="G379" i="4"/>
  <c r="B379" i="4"/>
  <c r="AI378" i="4"/>
  <c r="AH378" i="4"/>
  <c r="AF378" i="4"/>
  <c r="AE378" i="4"/>
  <c r="AC378" i="4"/>
  <c r="AB378" i="4"/>
  <c r="U378" i="4"/>
  <c r="T378" i="4"/>
  <c r="M378" i="4"/>
  <c r="L378" i="4" s="1"/>
  <c r="Y378" i="4" s="1"/>
  <c r="J378" i="4"/>
  <c r="G378" i="4"/>
  <c r="B378" i="4"/>
  <c r="AI377" i="4"/>
  <c r="AH377" i="4"/>
  <c r="AF377" i="4"/>
  <c r="AE377" i="4"/>
  <c r="AC377" i="4"/>
  <c r="AB377" i="4"/>
  <c r="U377" i="4"/>
  <c r="T377" i="4"/>
  <c r="M377" i="4"/>
  <c r="L377" i="4" s="1"/>
  <c r="Y377" i="4" s="1"/>
  <c r="J377" i="4"/>
  <c r="G377" i="4"/>
  <c r="B377" i="4"/>
  <c r="AI376" i="4"/>
  <c r="AH376" i="4"/>
  <c r="AF376" i="4"/>
  <c r="AE376" i="4"/>
  <c r="AC376" i="4"/>
  <c r="AB376" i="4"/>
  <c r="U376" i="4"/>
  <c r="T376" i="4"/>
  <c r="M376" i="4"/>
  <c r="L376" i="4" s="1"/>
  <c r="J376" i="4"/>
  <c r="G376" i="4"/>
  <c r="B376" i="4"/>
  <c r="AI393" i="4"/>
  <c r="AH393" i="4"/>
  <c r="AF393" i="4"/>
  <c r="AE393" i="4"/>
  <c r="AC393" i="4"/>
  <c r="AB393" i="4"/>
  <c r="U393" i="4"/>
  <c r="T393" i="4"/>
  <c r="M393" i="4"/>
  <c r="L393" i="4" s="1"/>
  <c r="Y393" i="4" s="1"/>
  <c r="J393" i="4"/>
  <c r="G393" i="4"/>
  <c r="B393" i="4"/>
  <c r="AI392" i="4"/>
  <c r="AH392" i="4"/>
  <c r="AF392" i="4"/>
  <c r="AE392" i="4"/>
  <c r="AC392" i="4"/>
  <c r="AB392" i="4"/>
  <c r="U392" i="4"/>
  <c r="T392" i="4"/>
  <c r="M392" i="4"/>
  <c r="L392" i="4" s="1"/>
  <c r="Y392" i="4" s="1"/>
  <c r="J392" i="4"/>
  <c r="G392" i="4"/>
  <c r="B392" i="4"/>
  <c r="AI391" i="4"/>
  <c r="AH391" i="4"/>
  <c r="AF391" i="4"/>
  <c r="AE391" i="4"/>
  <c r="AC391" i="4"/>
  <c r="AB391" i="4"/>
  <c r="U391" i="4"/>
  <c r="T391" i="4"/>
  <c r="M391" i="4"/>
  <c r="L391" i="4" s="1"/>
  <c r="Y391" i="4" s="1"/>
  <c r="J391" i="4"/>
  <c r="G391" i="4"/>
  <c r="B391" i="4"/>
  <c r="AI390" i="4"/>
  <c r="AH390" i="4"/>
  <c r="AF390" i="4"/>
  <c r="AE390" i="4"/>
  <c r="AC390" i="4"/>
  <c r="AB390" i="4"/>
  <c r="U390" i="4"/>
  <c r="T390" i="4"/>
  <c r="M390" i="4"/>
  <c r="L390" i="4" s="1"/>
  <c r="Y390" i="4" s="1"/>
  <c r="J390" i="4"/>
  <c r="G390" i="4"/>
  <c r="B390" i="4"/>
  <c r="AI389" i="4"/>
  <c r="AH389" i="4"/>
  <c r="AF389" i="4"/>
  <c r="AE389" i="4"/>
  <c r="AC389" i="4"/>
  <c r="AB389" i="4"/>
  <c r="U389" i="4"/>
  <c r="T389" i="4"/>
  <c r="M389" i="4"/>
  <c r="L389" i="4" s="1"/>
  <c r="Y389" i="4" s="1"/>
  <c r="J389" i="4"/>
  <c r="G389" i="4"/>
  <c r="B389" i="4"/>
  <c r="AI388" i="4"/>
  <c r="AH388" i="4"/>
  <c r="AF388" i="4"/>
  <c r="AE388" i="4"/>
  <c r="AC388" i="4"/>
  <c r="AB388" i="4"/>
  <c r="U388" i="4"/>
  <c r="T388" i="4"/>
  <c r="M388" i="4"/>
  <c r="L388" i="4" s="1"/>
  <c r="Y388" i="4" s="1"/>
  <c r="J388" i="4"/>
  <c r="G388" i="4"/>
  <c r="B388" i="4"/>
  <c r="AI387" i="4"/>
  <c r="AH387" i="4"/>
  <c r="AF387" i="4"/>
  <c r="AE387" i="4"/>
  <c r="AC387" i="4"/>
  <c r="AB387" i="4"/>
  <c r="U387" i="4"/>
  <c r="T387" i="4"/>
  <c r="M387" i="4"/>
  <c r="L387" i="4" s="1"/>
  <c r="Y387" i="4" s="1"/>
  <c r="J387" i="4"/>
  <c r="G387" i="4"/>
  <c r="B387" i="4"/>
  <c r="AI386" i="4"/>
  <c r="AH386" i="4"/>
  <c r="AF386" i="4"/>
  <c r="AE386" i="4"/>
  <c r="AC386" i="4"/>
  <c r="AB386" i="4"/>
  <c r="U386" i="4"/>
  <c r="T386" i="4"/>
  <c r="M386" i="4"/>
  <c r="L386" i="4" s="1"/>
  <c r="Y386" i="4" s="1"/>
  <c r="J386" i="4"/>
  <c r="G386" i="4"/>
  <c r="B386" i="4"/>
  <c r="AI385" i="4"/>
  <c r="AH385" i="4"/>
  <c r="AF385" i="4"/>
  <c r="AE385" i="4"/>
  <c r="AC385" i="4"/>
  <c r="AB385" i="4"/>
  <c r="U385" i="4"/>
  <c r="T385" i="4"/>
  <c r="M385" i="4"/>
  <c r="L385" i="4" s="1"/>
  <c r="Y385" i="4" s="1"/>
  <c r="J385" i="4"/>
  <c r="G385" i="4"/>
  <c r="B385" i="4"/>
  <c r="AI402" i="4"/>
  <c r="AH402" i="4"/>
  <c r="AF402" i="4"/>
  <c r="AE402" i="4"/>
  <c r="AC402" i="4"/>
  <c r="AB402" i="4"/>
  <c r="U402" i="4"/>
  <c r="T402" i="4"/>
  <c r="M402" i="4"/>
  <c r="L402" i="4" s="1"/>
  <c r="Y402" i="4" s="1"/>
  <c r="J402" i="4"/>
  <c r="G402" i="4"/>
  <c r="B402" i="4"/>
  <c r="AI401" i="4"/>
  <c r="AH401" i="4"/>
  <c r="AF401" i="4"/>
  <c r="AE401" i="4"/>
  <c r="AC401" i="4"/>
  <c r="AB401" i="4"/>
  <c r="U401" i="4"/>
  <c r="T401" i="4"/>
  <c r="M401" i="4"/>
  <c r="L401" i="4" s="1"/>
  <c r="Y401" i="4" s="1"/>
  <c r="J401" i="4"/>
  <c r="G401" i="4"/>
  <c r="B401" i="4"/>
  <c r="AI400" i="4"/>
  <c r="AH400" i="4"/>
  <c r="AF400" i="4"/>
  <c r="AE400" i="4"/>
  <c r="AC400" i="4"/>
  <c r="AB400" i="4"/>
  <c r="U400" i="4"/>
  <c r="T400" i="4"/>
  <c r="M400" i="4"/>
  <c r="L400" i="4" s="1"/>
  <c r="Y400" i="4" s="1"/>
  <c r="J400" i="4"/>
  <c r="G400" i="4"/>
  <c r="B400" i="4"/>
  <c r="AI399" i="4"/>
  <c r="AH399" i="4"/>
  <c r="AF399" i="4"/>
  <c r="AE399" i="4"/>
  <c r="AC399" i="4"/>
  <c r="AB399" i="4"/>
  <c r="U399" i="4"/>
  <c r="T399" i="4"/>
  <c r="M399" i="4"/>
  <c r="L399" i="4" s="1"/>
  <c r="Y399" i="4" s="1"/>
  <c r="J399" i="4"/>
  <c r="G399" i="4"/>
  <c r="B399" i="4"/>
  <c r="AI398" i="4"/>
  <c r="AH398" i="4"/>
  <c r="AF398" i="4"/>
  <c r="AE398" i="4"/>
  <c r="AC398" i="4"/>
  <c r="AB398" i="4"/>
  <c r="U398" i="4"/>
  <c r="T398" i="4"/>
  <c r="M398" i="4"/>
  <c r="L398" i="4" s="1"/>
  <c r="Y398" i="4" s="1"/>
  <c r="J398" i="4"/>
  <c r="G398" i="4"/>
  <c r="B398" i="4"/>
  <c r="AI397" i="4"/>
  <c r="AH397" i="4"/>
  <c r="AF397" i="4"/>
  <c r="AE397" i="4"/>
  <c r="AC397" i="4"/>
  <c r="AB397" i="4"/>
  <c r="U397" i="4"/>
  <c r="T397" i="4"/>
  <c r="M397" i="4"/>
  <c r="L397" i="4" s="1"/>
  <c r="Y397" i="4" s="1"/>
  <c r="J397" i="4"/>
  <c r="G397" i="4"/>
  <c r="B397" i="4"/>
  <c r="AI396" i="4"/>
  <c r="AH396" i="4"/>
  <c r="AF396" i="4"/>
  <c r="AE396" i="4"/>
  <c r="AC396" i="4"/>
  <c r="AB396" i="4"/>
  <c r="U396" i="4"/>
  <c r="T396" i="4"/>
  <c r="M396" i="4"/>
  <c r="L396" i="4" s="1"/>
  <c r="Y396" i="4" s="1"/>
  <c r="J396" i="4"/>
  <c r="G396" i="4"/>
  <c r="B396" i="4"/>
  <c r="AI395" i="4"/>
  <c r="AH395" i="4"/>
  <c r="AF395" i="4"/>
  <c r="AE395" i="4"/>
  <c r="AC395" i="4"/>
  <c r="AB395" i="4"/>
  <c r="U395" i="4"/>
  <c r="T395" i="4"/>
  <c r="M395" i="4"/>
  <c r="L395" i="4" s="1"/>
  <c r="Y395" i="4" s="1"/>
  <c r="J395" i="4"/>
  <c r="G395" i="4"/>
  <c r="B395" i="4"/>
  <c r="AI394" i="4"/>
  <c r="AH394" i="4"/>
  <c r="AF394" i="4"/>
  <c r="AE394" i="4"/>
  <c r="AC394" i="4"/>
  <c r="AB394" i="4"/>
  <c r="U394" i="4"/>
  <c r="T394" i="4"/>
  <c r="M394" i="4"/>
  <c r="L394" i="4" s="1"/>
  <c r="J394" i="4"/>
  <c r="G394" i="4"/>
  <c r="B394" i="4"/>
  <c r="AI411" i="4"/>
  <c r="AH411" i="4"/>
  <c r="AF411" i="4"/>
  <c r="AE411" i="4"/>
  <c r="AC411" i="4"/>
  <c r="AB411" i="4"/>
  <c r="U411" i="4"/>
  <c r="T411" i="4"/>
  <c r="M411" i="4"/>
  <c r="L411" i="4" s="1"/>
  <c r="Y411" i="4" s="1"/>
  <c r="J411" i="4"/>
  <c r="G411" i="4"/>
  <c r="B411" i="4"/>
  <c r="AI410" i="4"/>
  <c r="AH410" i="4"/>
  <c r="AF410" i="4"/>
  <c r="AE410" i="4"/>
  <c r="AC410" i="4"/>
  <c r="AB410" i="4"/>
  <c r="U410" i="4"/>
  <c r="T410" i="4"/>
  <c r="M410" i="4"/>
  <c r="L410" i="4" s="1"/>
  <c r="Y410" i="4" s="1"/>
  <c r="J410" i="4"/>
  <c r="G410" i="4"/>
  <c r="B410" i="4"/>
  <c r="AI409" i="4"/>
  <c r="AH409" i="4"/>
  <c r="AF409" i="4"/>
  <c r="AE409" i="4"/>
  <c r="AC409" i="4"/>
  <c r="AB409" i="4"/>
  <c r="U409" i="4"/>
  <c r="T409" i="4"/>
  <c r="M409" i="4"/>
  <c r="L409" i="4" s="1"/>
  <c r="Y409" i="4" s="1"/>
  <c r="J409" i="4"/>
  <c r="G409" i="4"/>
  <c r="B409" i="4"/>
  <c r="AI408" i="4"/>
  <c r="AH408" i="4"/>
  <c r="AF408" i="4"/>
  <c r="AE408" i="4"/>
  <c r="AC408" i="4"/>
  <c r="AB408" i="4"/>
  <c r="U408" i="4"/>
  <c r="T408" i="4"/>
  <c r="M408" i="4"/>
  <c r="L408" i="4" s="1"/>
  <c r="Y408" i="4" s="1"/>
  <c r="J408" i="4"/>
  <c r="G408" i="4"/>
  <c r="B408" i="4"/>
  <c r="AI407" i="4"/>
  <c r="AH407" i="4"/>
  <c r="AF407" i="4"/>
  <c r="AE407" i="4"/>
  <c r="AC407" i="4"/>
  <c r="AB407" i="4"/>
  <c r="U407" i="4"/>
  <c r="T407" i="4"/>
  <c r="M407" i="4"/>
  <c r="L407" i="4" s="1"/>
  <c r="Y407" i="4" s="1"/>
  <c r="J407" i="4"/>
  <c r="G407" i="4"/>
  <c r="B407" i="4"/>
  <c r="AI406" i="4"/>
  <c r="AH406" i="4"/>
  <c r="AF406" i="4"/>
  <c r="AE406" i="4"/>
  <c r="AC406" i="4"/>
  <c r="AB406" i="4"/>
  <c r="U406" i="4"/>
  <c r="T406" i="4"/>
  <c r="M406" i="4"/>
  <c r="L406" i="4" s="1"/>
  <c r="Y406" i="4" s="1"/>
  <c r="J406" i="4"/>
  <c r="G406" i="4"/>
  <c r="B406" i="4"/>
  <c r="AI405" i="4"/>
  <c r="AH405" i="4"/>
  <c r="AF405" i="4"/>
  <c r="AE405" i="4"/>
  <c r="AC405" i="4"/>
  <c r="AB405" i="4"/>
  <c r="U405" i="4"/>
  <c r="T405" i="4"/>
  <c r="M405" i="4"/>
  <c r="L405" i="4" s="1"/>
  <c r="Y405" i="4" s="1"/>
  <c r="J405" i="4"/>
  <c r="G405" i="4"/>
  <c r="B405" i="4"/>
  <c r="AI404" i="4"/>
  <c r="AH404" i="4"/>
  <c r="AF404" i="4"/>
  <c r="AE404" i="4"/>
  <c r="AC404" i="4"/>
  <c r="AB404" i="4"/>
  <c r="U404" i="4"/>
  <c r="T404" i="4"/>
  <c r="M404" i="4"/>
  <c r="L404" i="4" s="1"/>
  <c r="Y404" i="4" s="1"/>
  <c r="J404" i="4"/>
  <c r="G404" i="4"/>
  <c r="B404" i="4"/>
  <c r="AI403" i="4"/>
  <c r="AH403" i="4"/>
  <c r="AF403" i="4"/>
  <c r="AE403" i="4"/>
  <c r="AC403" i="4"/>
  <c r="AB403" i="4"/>
  <c r="U403" i="4"/>
  <c r="T403" i="4"/>
  <c r="M403" i="4"/>
  <c r="L403" i="4" s="1"/>
  <c r="J403" i="4"/>
  <c r="G403" i="4"/>
  <c r="B403" i="4"/>
  <c r="AI420" i="4"/>
  <c r="AH420" i="4"/>
  <c r="AF420" i="4"/>
  <c r="AE420" i="4"/>
  <c r="AC420" i="4"/>
  <c r="AB420" i="4"/>
  <c r="U420" i="4"/>
  <c r="T420" i="4"/>
  <c r="M420" i="4"/>
  <c r="L420" i="4" s="1"/>
  <c r="Y420" i="4" s="1"/>
  <c r="J420" i="4"/>
  <c r="G420" i="4"/>
  <c r="B420" i="4"/>
  <c r="AI419" i="4"/>
  <c r="AH419" i="4"/>
  <c r="AF419" i="4"/>
  <c r="AE419" i="4"/>
  <c r="AC419" i="4"/>
  <c r="AB419" i="4"/>
  <c r="U419" i="4"/>
  <c r="T419" i="4"/>
  <c r="M419" i="4"/>
  <c r="L419" i="4" s="1"/>
  <c r="Y419" i="4" s="1"/>
  <c r="J419" i="4"/>
  <c r="G419" i="4"/>
  <c r="B419" i="4"/>
  <c r="AI418" i="4"/>
  <c r="AH418" i="4"/>
  <c r="AF418" i="4"/>
  <c r="AE418" i="4"/>
  <c r="AC418" i="4"/>
  <c r="AB418" i="4"/>
  <c r="U418" i="4"/>
  <c r="T418" i="4"/>
  <c r="M418" i="4"/>
  <c r="L418" i="4" s="1"/>
  <c r="Y418" i="4" s="1"/>
  <c r="J418" i="4"/>
  <c r="G418" i="4"/>
  <c r="B418" i="4"/>
  <c r="AI417" i="4"/>
  <c r="AH417" i="4"/>
  <c r="AF417" i="4"/>
  <c r="AE417" i="4"/>
  <c r="AC417" i="4"/>
  <c r="AB417" i="4"/>
  <c r="U417" i="4"/>
  <c r="T417" i="4"/>
  <c r="M417" i="4"/>
  <c r="L417" i="4" s="1"/>
  <c r="Y417" i="4" s="1"/>
  <c r="J417" i="4"/>
  <c r="G417" i="4"/>
  <c r="B417" i="4"/>
  <c r="AI416" i="4"/>
  <c r="AH416" i="4"/>
  <c r="AF416" i="4"/>
  <c r="AE416" i="4"/>
  <c r="AC416" i="4"/>
  <c r="AB416" i="4"/>
  <c r="U416" i="4"/>
  <c r="T416" i="4"/>
  <c r="M416" i="4"/>
  <c r="L416" i="4" s="1"/>
  <c r="Y416" i="4" s="1"/>
  <c r="J416" i="4"/>
  <c r="G416" i="4"/>
  <c r="B416" i="4"/>
  <c r="AI415" i="4"/>
  <c r="AH415" i="4"/>
  <c r="AF415" i="4"/>
  <c r="AE415" i="4"/>
  <c r="AC415" i="4"/>
  <c r="AB415" i="4"/>
  <c r="U415" i="4"/>
  <c r="T415" i="4"/>
  <c r="M415" i="4"/>
  <c r="L415" i="4" s="1"/>
  <c r="Y415" i="4" s="1"/>
  <c r="J415" i="4"/>
  <c r="G415" i="4"/>
  <c r="B415" i="4"/>
  <c r="AI414" i="4"/>
  <c r="AH414" i="4"/>
  <c r="AF414" i="4"/>
  <c r="AE414" i="4"/>
  <c r="AC414" i="4"/>
  <c r="AB414" i="4"/>
  <c r="U414" i="4"/>
  <c r="T414" i="4"/>
  <c r="M414" i="4"/>
  <c r="L414" i="4" s="1"/>
  <c r="Y414" i="4" s="1"/>
  <c r="J414" i="4"/>
  <c r="G414" i="4"/>
  <c r="B414" i="4"/>
  <c r="AI413" i="4"/>
  <c r="AH413" i="4"/>
  <c r="AF413" i="4"/>
  <c r="AE413" i="4"/>
  <c r="AC413" i="4"/>
  <c r="AB413" i="4"/>
  <c r="U413" i="4"/>
  <c r="T413" i="4"/>
  <c r="M413" i="4"/>
  <c r="L413" i="4" s="1"/>
  <c r="Y413" i="4" s="1"/>
  <c r="J413" i="4"/>
  <c r="G413" i="4"/>
  <c r="B413" i="4"/>
  <c r="AI412" i="4"/>
  <c r="AH412" i="4"/>
  <c r="AF412" i="4"/>
  <c r="AE412" i="4"/>
  <c r="AC412" i="4"/>
  <c r="AB412" i="4"/>
  <c r="U412" i="4"/>
  <c r="T412" i="4"/>
  <c r="M412" i="4"/>
  <c r="L412" i="4" s="1"/>
  <c r="Y412" i="4" s="1"/>
  <c r="J412" i="4"/>
  <c r="G412" i="4"/>
  <c r="B412" i="4"/>
  <c r="T304" i="4"/>
  <c r="U304" i="4"/>
  <c r="AB304" i="4"/>
  <c r="AC304" i="4"/>
  <c r="AE304" i="4"/>
  <c r="AF304" i="4"/>
  <c r="AH304" i="4"/>
  <c r="AI304" i="4"/>
  <c r="T305" i="4"/>
  <c r="U305" i="4"/>
  <c r="AB305" i="4"/>
  <c r="AC305" i="4"/>
  <c r="AE305" i="4"/>
  <c r="AF305" i="4"/>
  <c r="AH305" i="4"/>
  <c r="AI305" i="4"/>
  <c r="T306" i="4"/>
  <c r="U306" i="4"/>
  <c r="AB306" i="4"/>
  <c r="AC306" i="4"/>
  <c r="AE306" i="4"/>
  <c r="AF306" i="4"/>
  <c r="AH306" i="4"/>
  <c r="AI306" i="4"/>
  <c r="T307" i="4"/>
  <c r="U307" i="4"/>
  <c r="AB307" i="4"/>
  <c r="AC307" i="4"/>
  <c r="AE307" i="4"/>
  <c r="AF307" i="4"/>
  <c r="AH307" i="4"/>
  <c r="AI307" i="4"/>
  <c r="T308" i="4"/>
  <c r="U308" i="4"/>
  <c r="AB308" i="4"/>
  <c r="AC308" i="4"/>
  <c r="AE308" i="4"/>
  <c r="AF308" i="4"/>
  <c r="AH308" i="4"/>
  <c r="AI308" i="4"/>
  <c r="T309" i="4"/>
  <c r="U309" i="4"/>
  <c r="AB309" i="4"/>
  <c r="AC309" i="4"/>
  <c r="AE309" i="4"/>
  <c r="AF309" i="4"/>
  <c r="AH309" i="4"/>
  <c r="AI309" i="4"/>
  <c r="T310" i="4"/>
  <c r="U310" i="4"/>
  <c r="AB310" i="4"/>
  <c r="AC310" i="4"/>
  <c r="AE310" i="4"/>
  <c r="AF310" i="4"/>
  <c r="AH310" i="4"/>
  <c r="AI310" i="4"/>
  <c r="T311" i="4"/>
  <c r="U311" i="4"/>
  <c r="AB311" i="4"/>
  <c r="AC311" i="4"/>
  <c r="AE311" i="4"/>
  <c r="AF311" i="4"/>
  <c r="AH311" i="4"/>
  <c r="AI311" i="4"/>
  <c r="T312" i="4"/>
  <c r="U312" i="4"/>
  <c r="AB312" i="4"/>
  <c r="AC312" i="4"/>
  <c r="AE312" i="4"/>
  <c r="AF312" i="4"/>
  <c r="AH312" i="4"/>
  <c r="AI312" i="4"/>
  <c r="T313" i="4"/>
  <c r="U313" i="4"/>
  <c r="AB313" i="4"/>
  <c r="AC313" i="4"/>
  <c r="AE313" i="4"/>
  <c r="AF313" i="4"/>
  <c r="AH313" i="4"/>
  <c r="AI313" i="4"/>
  <c r="T314" i="4"/>
  <c r="U314" i="4"/>
  <c r="AB314" i="4"/>
  <c r="AC314" i="4"/>
  <c r="AE314" i="4"/>
  <c r="AF314" i="4"/>
  <c r="AH314" i="4"/>
  <c r="AI314" i="4"/>
  <c r="T315" i="4"/>
  <c r="U315" i="4"/>
  <c r="AB315" i="4"/>
  <c r="AC315" i="4"/>
  <c r="AE315" i="4"/>
  <c r="AF315" i="4"/>
  <c r="AH315" i="4"/>
  <c r="AI315" i="4"/>
  <c r="T316" i="4"/>
  <c r="U316" i="4"/>
  <c r="AB316" i="4"/>
  <c r="AC316" i="4"/>
  <c r="AE316" i="4"/>
  <c r="AF316" i="4"/>
  <c r="AH316" i="4"/>
  <c r="AI316" i="4"/>
  <c r="T317" i="4"/>
  <c r="U317" i="4"/>
  <c r="AB317" i="4"/>
  <c r="AC317" i="4"/>
  <c r="AE317" i="4"/>
  <c r="AF317" i="4"/>
  <c r="AH317" i="4"/>
  <c r="AI317" i="4"/>
  <c r="T318" i="4"/>
  <c r="U318" i="4"/>
  <c r="AB318" i="4"/>
  <c r="AC318" i="4"/>
  <c r="AE318" i="4"/>
  <c r="AF318" i="4"/>
  <c r="AH318" i="4"/>
  <c r="AI318" i="4"/>
  <c r="T319" i="4"/>
  <c r="U319" i="4"/>
  <c r="AB319" i="4"/>
  <c r="AC319" i="4"/>
  <c r="AE319" i="4"/>
  <c r="AF319" i="4"/>
  <c r="AH319" i="4"/>
  <c r="AI319" i="4"/>
  <c r="T320" i="4"/>
  <c r="U320" i="4"/>
  <c r="AB320" i="4"/>
  <c r="AC320" i="4"/>
  <c r="AE320" i="4"/>
  <c r="AF320" i="4"/>
  <c r="AH320" i="4"/>
  <c r="AI320" i="4"/>
  <c r="T321" i="4"/>
  <c r="U321" i="4"/>
  <c r="AB321" i="4"/>
  <c r="AC321" i="4"/>
  <c r="AE321" i="4"/>
  <c r="AF321" i="4"/>
  <c r="AH321" i="4"/>
  <c r="AI321" i="4"/>
  <c r="T322" i="4"/>
  <c r="U322" i="4"/>
  <c r="AB322" i="4"/>
  <c r="AC322" i="4"/>
  <c r="AE322" i="4"/>
  <c r="AF322" i="4"/>
  <c r="AH322" i="4"/>
  <c r="AI322" i="4"/>
  <c r="T323" i="4"/>
  <c r="U323" i="4"/>
  <c r="AB323" i="4"/>
  <c r="AC323" i="4"/>
  <c r="AE323" i="4"/>
  <c r="AF323" i="4"/>
  <c r="AH323" i="4"/>
  <c r="AI323" i="4"/>
  <c r="T324" i="4"/>
  <c r="U324" i="4"/>
  <c r="AB324" i="4"/>
  <c r="AC324" i="4"/>
  <c r="AE324" i="4"/>
  <c r="AF324" i="4"/>
  <c r="AH324" i="4"/>
  <c r="AI324" i="4"/>
  <c r="M305" i="4"/>
  <c r="L305" i="4" s="1"/>
  <c r="Y305" i="4" s="1"/>
  <c r="M306" i="4"/>
  <c r="L306" i="4" s="1"/>
  <c r="Y306" i="4" s="1"/>
  <c r="M307" i="4"/>
  <c r="L307" i="4" s="1"/>
  <c r="Y307" i="4" s="1"/>
  <c r="M308" i="4"/>
  <c r="L308" i="4" s="1"/>
  <c r="Y308" i="4" s="1"/>
  <c r="M309" i="4"/>
  <c r="L309" i="4" s="1"/>
  <c r="Y309" i="4" s="1"/>
  <c r="M310" i="4"/>
  <c r="L310" i="4" s="1"/>
  <c r="Y310" i="4" s="1"/>
  <c r="M311" i="4"/>
  <c r="L311" i="4" s="1"/>
  <c r="Y311" i="4" s="1"/>
  <c r="M312" i="4"/>
  <c r="L312" i="4" s="1"/>
  <c r="Y312" i="4" s="1"/>
  <c r="M313" i="4"/>
  <c r="L313" i="4" s="1"/>
  <c r="Y313" i="4" s="1"/>
  <c r="M314" i="4"/>
  <c r="L314" i="4" s="1"/>
  <c r="Y314" i="4" s="1"/>
  <c r="M315" i="4"/>
  <c r="L315" i="4" s="1"/>
  <c r="Y315" i="4" s="1"/>
  <c r="M316" i="4"/>
  <c r="L316" i="4" s="1"/>
  <c r="Y316" i="4" s="1"/>
  <c r="M317" i="4"/>
  <c r="L317" i="4" s="1"/>
  <c r="Y317" i="4" s="1"/>
  <c r="J304" i="4"/>
  <c r="J305" i="4"/>
  <c r="J306" i="4"/>
  <c r="J307" i="4"/>
  <c r="J308" i="4"/>
  <c r="J309" i="4"/>
  <c r="J310" i="4"/>
  <c r="J311" i="4"/>
  <c r="J312" i="4"/>
  <c r="J313" i="4"/>
  <c r="J314" i="4"/>
  <c r="J315" i="4"/>
  <c r="G304" i="4"/>
  <c r="G305" i="4"/>
  <c r="G306" i="4"/>
  <c r="G307" i="4"/>
  <c r="G308" i="4"/>
  <c r="G309" i="4"/>
  <c r="G310" i="4"/>
  <c r="G311" i="4"/>
  <c r="G312" i="4"/>
  <c r="G313" i="4"/>
  <c r="G314" i="4"/>
  <c r="G315" i="4"/>
  <c r="G316" i="4"/>
  <c r="M304" i="4"/>
  <c r="L304" i="4" s="1"/>
  <c r="B314" i="4"/>
  <c r="B304" i="4"/>
  <c r="B305" i="4"/>
  <c r="B306" i="4"/>
  <c r="B307" i="4"/>
  <c r="B308" i="4"/>
  <c r="B309" i="4"/>
  <c r="B310" i="4"/>
  <c r="B311" i="4"/>
  <c r="B312" i="4"/>
  <c r="B313" i="4"/>
  <c r="B315" i="4"/>
  <c r="B316" i="4"/>
  <c r="B317" i="4"/>
  <c r="B318" i="4"/>
  <c r="T219" i="4"/>
  <c r="U219" i="4"/>
  <c r="AB219" i="4"/>
  <c r="AC219" i="4"/>
  <c r="AE219" i="4"/>
  <c r="AF219" i="4"/>
  <c r="AH219" i="4"/>
  <c r="AI219" i="4"/>
  <c r="T220" i="4"/>
  <c r="U220" i="4"/>
  <c r="AB220" i="4"/>
  <c r="AC220" i="4"/>
  <c r="AE220" i="4"/>
  <c r="AF220" i="4"/>
  <c r="AH220" i="4"/>
  <c r="AI220" i="4"/>
  <c r="T221" i="4"/>
  <c r="U221" i="4"/>
  <c r="AB221" i="4"/>
  <c r="AC221" i="4"/>
  <c r="AE221" i="4"/>
  <c r="AF221" i="4"/>
  <c r="AH221" i="4"/>
  <c r="AI221" i="4"/>
  <c r="T222" i="4"/>
  <c r="U222" i="4"/>
  <c r="AB222" i="4"/>
  <c r="AC222" i="4"/>
  <c r="AE222" i="4"/>
  <c r="AF222" i="4"/>
  <c r="AH222" i="4"/>
  <c r="AI222" i="4"/>
  <c r="T223" i="4"/>
  <c r="U223" i="4"/>
  <c r="AB223" i="4"/>
  <c r="AC223" i="4"/>
  <c r="AE223" i="4"/>
  <c r="AF223" i="4"/>
  <c r="AH223" i="4"/>
  <c r="AI223" i="4"/>
  <c r="T224" i="4"/>
  <c r="U224" i="4"/>
  <c r="AB224" i="4"/>
  <c r="AC224" i="4"/>
  <c r="AE224" i="4"/>
  <c r="AF224" i="4"/>
  <c r="AH224" i="4"/>
  <c r="AI224" i="4"/>
  <c r="T225" i="4"/>
  <c r="U225" i="4"/>
  <c r="AB225" i="4"/>
  <c r="AC225" i="4"/>
  <c r="AE225" i="4"/>
  <c r="AF225" i="4"/>
  <c r="AH225" i="4"/>
  <c r="AI225" i="4"/>
  <c r="T226" i="4"/>
  <c r="U226" i="4"/>
  <c r="AB226" i="4"/>
  <c r="AC226" i="4"/>
  <c r="AE226" i="4"/>
  <c r="AF226" i="4"/>
  <c r="AH226" i="4"/>
  <c r="AI226" i="4"/>
  <c r="T227" i="4"/>
  <c r="U227" i="4"/>
  <c r="AB227" i="4"/>
  <c r="AC227" i="4"/>
  <c r="AE227" i="4"/>
  <c r="AF227" i="4"/>
  <c r="AH227" i="4"/>
  <c r="AI227" i="4"/>
  <c r="T228" i="4"/>
  <c r="U228" i="4"/>
  <c r="AB228" i="4"/>
  <c r="AC228" i="4"/>
  <c r="AE228" i="4"/>
  <c r="AF228" i="4"/>
  <c r="AH228" i="4"/>
  <c r="AI228" i="4"/>
  <c r="T229" i="4"/>
  <c r="U229" i="4"/>
  <c r="AB229" i="4"/>
  <c r="AC229" i="4"/>
  <c r="AE229" i="4"/>
  <c r="AF229" i="4"/>
  <c r="AH229" i="4"/>
  <c r="AI229" i="4"/>
  <c r="T230" i="4"/>
  <c r="U230" i="4"/>
  <c r="AB230" i="4"/>
  <c r="AC230" i="4"/>
  <c r="AE230" i="4"/>
  <c r="AF230" i="4"/>
  <c r="AH230" i="4"/>
  <c r="AI230" i="4"/>
  <c r="T231" i="4"/>
  <c r="U231" i="4"/>
  <c r="AB231" i="4"/>
  <c r="AC231" i="4"/>
  <c r="AE231" i="4"/>
  <c r="AF231" i="4"/>
  <c r="AH231" i="4"/>
  <c r="AI231" i="4"/>
  <c r="T232" i="4"/>
  <c r="U232" i="4"/>
  <c r="AB232" i="4"/>
  <c r="AC232" i="4"/>
  <c r="AE232" i="4"/>
  <c r="AF232" i="4"/>
  <c r="AH232" i="4"/>
  <c r="AI232" i="4"/>
  <c r="T233" i="4"/>
  <c r="U233" i="4"/>
  <c r="AB233" i="4"/>
  <c r="AC233" i="4"/>
  <c r="AE233" i="4"/>
  <c r="AF233" i="4"/>
  <c r="AH233" i="4"/>
  <c r="AI233" i="4"/>
  <c r="T234" i="4"/>
  <c r="U234" i="4"/>
  <c r="AB234" i="4"/>
  <c r="AC234" i="4"/>
  <c r="AE234" i="4"/>
  <c r="AF234" i="4"/>
  <c r="AH234" i="4"/>
  <c r="AI234" i="4"/>
  <c r="T235" i="4"/>
  <c r="U235" i="4"/>
  <c r="AB235" i="4"/>
  <c r="AC235" i="4"/>
  <c r="AE235" i="4"/>
  <c r="AF235" i="4"/>
  <c r="AH235" i="4"/>
  <c r="AI235" i="4"/>
  <c r="T236" i="4"/>
  <c r="U236" i="4"/>
  <c r="AB236" i="4"/>
  <c r="AC236" i="4"/>
  <c r="AE236" i="4"/>
  <c r="AF236" i="4"/>
  <c r="AH236" i="4"/>
  <c r="AI236" i="4"/>
  <c r="T237" i="4"/>
  <c r="U237" i="4"/>
  <c r="AB237" i="4"/>
  <c r="AC237" i="4"/>
  <c r="AE237" i="4"/>
  <c r="AF237" i="4"/>
  <c r="AH237" i="4"/>
  <c r="AI237" i="4"/>
  <c r="T238" i="4"/>
  <c r="U238" i="4"/>
  <c r="AB238" i="4"/>
  <c r="AC238" i="4"/>
  <c r="AE238" i="4"/>
  <c r="AF238" i="4"/>
  <c r="AH238" i="4"/>
  <c r="AI238" i="4"/>
  <c r="T239" i="4"/>
  <c r="U239" i="4"/>
  <c r="AB239" i="4"/>
  <c r="AC239" i="4"/>
  <c r="AE239" i="4"/>
  <c r="AF239" i="4"/>
  <c r="AH239" i="4"/>
  <c r="AI239" i="4"/>
  <c r="T240" i="4"/>
  <c r="U240" i="4"/>
  <c r="AB240" i="4"/>
  <c r="AC240" i="4"/>
  <c r="AE240" i="4"/>
  <c r="AF240" i="4"/>
  <c r="AH240" i="4"/>
  <c r="AI240" i="4"/>
  <c r="T241" i="4"/>
  <c r="U241" i="4"/>
  <c r="AB241" i="4"/>
  <c r="AC241" i="4"/>
  <c r="AE241" i="4"/>
  <c r="AF241" i="4"/>
  <c r="AH241" i="4"/>
  <c r="AI241" i="4"/>
  <c r="T242" i="4"/>
  <c r="U242" i="4"/>
  <c r="AB242" i="4"/>
  <c r="AC242" i="4"/>
  <c r="AE242" i="4"/>
  <c r="AF242" i="4"/>
  <c r="AH242" i="4"/>
  <c r="AI242" i="4"/>
  <c r="T243" i="4"/>
  <c r="U243" i="4"/>
  <c r="AB243" i="4"/>
  <c r="AC243" i="4"/>
  <c r="AE243" i="4"/>
  <c r="AF243" i="4"/>
  <c r="AH243" i="4"/>
  <c r="AI243" i="4"/>
  <c r="T244" i="4"/>
  <c r="U244" i="4"/>
  <c r="AB244" i="4"/>
  <c r="AC244" i="4"/>
  <c r="AE244" i="4"/>
  <c r="AF244" i="4"/>
  <c r="AH244" i="4"/>
  <c r="AI244" i="4"/>
  <c r="T245" i="4"/>
  <c r="U245" i="4"/>
  <c r="AB245" i="4"/>
  <c r="AC245" i="4"/>
  <c r="AE245" i="4"/>
  <c r="AF245" i="4"/>
  <c r="AH245" i="4"/>
  <c r="AI245" i="4"/>
  <c r="T246" i="4"/>
  <c r="U246" i="4"/>
  <c r="AB246" i="4"/>
  <c r="AC246" i="4"/>
  <c r="AE246" i="4"/>
  <c r="AF246" i="4"/>
  <c r="AH246" i="4"/>
  <c r="AI246" i="4"/>
  <c r="T247" i="4"/>
  <c r="U247" i="4"/>
  <c r="AB247" i="4"/>
  <c r="AC247" i="4"/>
  <c r="AE247" i="4"/>
  <c r="AF247" i="4"/>
  <c r="AH247" i="4"/>
  <c r="AI247" i="4"/>
  <c r="T248" i="4"/>
  <c r="U248" i="4"/>
  <c r="AB248" i="4"/>
  <c r="AC248" i="4"/>
  <c r="AE248" i="4"/>
  <c r="AF248" i="4"/>
  <c r="AH248" i="4"/>
  <c r="AI248" i="4"/>
  <c r="T249" i="4"/>
  <c r="U249" i="4"/>
  <c r="AB249" i="4"/>
  <c r="AC249" i="4"/>
  <c r="AE249" i="4"/>
  <c r="AF249" i="4"/>
  <c r="AH249" i="4"/>
  <c r="AI249" i="4"/>
  <c r="T250" i="4"/>
  <c r="U250" i="4"/>
  <c r="AB250" i="4"/>
  <c r="AC250" i="4"/>
  <c r="AE250" i="4"/>
  <c r="AF250" i="4"/>
  <c r="AH250" i="4"/>
  <c r="AI250" i="4"/>
  <c r="T251" i="4"/>
  <c r="U251" i="4"/>
  <c r="AB251" i="4"/>
  <c r="AC251" i="4"/>
  <c r="AE251" i="4"/>
  <c r="AF251" i="4"/>
  <c r="AH251" i="4"/>
  <c r="AI251" i="4"/>
  <c r="T252" i="4"/>
  <c r="U252" i="4"/>
  <c r="AB252" i="4"/>
  <c r="AC252" i="4"/>
  <c r="AE252" i="4"/>
  <c r="AF252" i="4"/>
  <c r="AH252" i="4"/>
  <c r="AI252" i="4"/>
  <c r="T253" i="4"/>
  <c r="U253" i="4"/>
  <c r="AB253" i="4"/>
  <c r="AC253" i="4"/>
  <c r="AE253" i="4"/>
  <c r="AF253" i="4"/>
  <c r="AH253" i="4"/>
  <c r="AI253" i="4"/>
  <c r="T254" i="4"/>
  <c r="U254" i="4"/>
  <c r="AB254" i="4"/>
  <c r="AC254" i="4"/>
  <c r="AE254" i="4"/>
  <c r="AF254" i="4"/>
  <c r="AH254" i="4"/>
  <c r="AI254" i="4"/>
  <c r="T255" i="4"/>
  <c r="U255" i="4"/>
  <c r="AB255" i="4"/>
  <c r="AC255" i="4"/>
  <c r="AE255" i="4"/>
  <c r="AF255" i="4"/>
  <c r="AH255" i="4"/>
  <c r="AI255" i="4"/>
  <c r="T256" i="4"/>
  <c r="U256" i="4"/>
  <c r="AB256" i="4"/>
  <c r="AC256" i="4"/>
  <c r="AE256" i="4"/>
  <c r="AF256" i="4"/>
  <c r="AH256" i="4"/>
  <c r="AI256" i="4"/>
  <c r="T257" i="4"/>
  <c r="U257" i="4"/>
  <c r="AB257" i="4"/>
  <c r="AC257" i="4"/>
  <c r="AE257" i="4"/>
  <c r="AF257" i="4"/>
  <c r="AH257" i="4"/>
  <c r="AI257" i="4"/>
  <c r="T258" i="4"/>
  <c r="U258" i="4"/>
  <c r="AB258" i="4"/>
  <c r="AC258" i="4"/>
  <c r="AE258" i="4"/>
  <c r="AF258" i="4"/>
  <c r="AH258" i="4"/>
  <c r="AI258" i="4"/>
  <c r="T259" i="4"/>
  <c r="U259" i="4"/>
  <c r="AB259" i="4"/>
  <c r="AC259" i="4"/>
  <c r="AE259" i="4"/>
  <c r="AF259" i="4"/>
  <c r="AH259" i="4"/>
  <c r="AI259" i="4"/>
  <c r="T260" i="4"/>
  <c r="U260" i="4"/>
  <c r="AB260" i="4"/>
  <c r="AC260" i="4"/>
  <c r="AE260" i="4"/>
  <c r="AF260" i="4"/>
  <c r="AH260" i="4"/>
  <c r="AI260" i="4"/>
  <c r="T261" i="4"/>
  <c r="U261" i="4"/>
  <c r="AB261" i="4"/>
  <c r="AC261" i="4"/>
  <c r="AE261" i="4"/>
  <c r="AF261" i="4"/>
  <c r="AH261" i="4"/>
  <c r="AI261" i="4"/>
  <c r="T262" i="4"/>
  <c r="U262" i="4"/>
  <c r="AB262" i="4"/>
  <c r="AC262" i="4"/>
  <c r="AE262" i="4"/>
  <c r="AF262" i="4"/>
  <c r="AH262" i="4"/>
  <c r="AI262" i="4"/>
  <c r="T263" i="4"/>
  <c r="U263" i="4"/>
  <c r="AB263" i="4"/>
  <c r="AC263" i="4"/>
  <c r="AE263" i="4"/>
  <c r="AF263" i="4"/>
  <c r="AH263" i="4"/>
  <c r="AI263" i="4"/>
  <c r="T264" i="4"/>
  <c r="U264" i="4"/>
  <c r="AB264" i="4"/>
  <c r="AC264" i="4"/>
  <c r="AE264" i="4"/>
  <c r="AF264" i="4"/>
  <c r="AH264" i="4"/>
  <c r="AI264" i="4"/>
  <c r="T265" i="4"/>
  <c r="U265" i="4"/>
  <c r="AB265" i="4"/>
  <c r="AC265" i="4"/>
  <c r="AE265" i="4"/>
  <c r="AF265" i="4"/>
  <c r="AH265" i="4"/>
  <c r="AI265" i="4"/>
  <c r="T266" i="4"/>
  <c r="U266" i="4"/>
  <c r="AB266" i="4"/>
  <c r="AC266" i="4"/>
  <c r="AE266" i="4"/>
  <c r="AF266" i="4"/>
  <c r="AH266" i="4"/>
  <c r="AI266" i="4"/>
  <c r="T267" i="4"/>
  <c r="U267" i="4"/>
  <c r="AB267" i="4"/>
  <c r="AC267" i="4"/>
  <c r="AE267" i="4"/>
  <c r="AF267" i="4"/>
  <c r="AH267" i="4"/>
  <c r="AI267" i="4"/>
  <c r="T268" i="4"/>
  <c r="U268" i="4"/>
  <c r="AB268" i="4"/>
  <c r="AC268" i="4"/>
  <c r="AE268" i="4"/>
  <c r="AF268" i="4"/>
  <c r="AH268" i="4"/>
  <c r="AI268" i="4"/>
  <c r="T269" i="4"/>
  <c r="U269" i="4"/>
  <c r="AB269" i="4"/>
  <c r="AC269" i="4"/>
  <c r="AE269" i="4"/>
  <c r="AF269" i="4"/>
  <c r="AH269" i="4"/>
  <c r="AI269" i="4"/>
  <c r="T270" i="4"/>
  <c r="U270" i="4"/>
  <c r="AB270" i="4"/>
  <c r="AC270" i="4"/>
  <c r="AE270" i="4"/>
  <c r="AF270" i="4"/>
  <c r="AH270" i="4"/>
  <c r="AI270" i="4"/>
  <c r="T271" i="4"/>
  <c r="U271" i="4"/>
  <c r="AB271" i="4"/>
  <c r="AC271" i="4"/>
  <c r="AE271" i="4"/>
  <c r="AF271" i="4"/>
  <c r="AH271" i="4"/>
  <c r="AI271" i="4"/>
  <c r="T272" i="4"/>
  <c r="U272" i="4"/>
  <c r="AB272" i="4"/>
  <c r="AC272" i="4"/>
  <c r="AE272" i="4"/>
  <c r="AF272" i="4"/>
  <c r="AH272" i="4"/>
  <c r="AI272" i="4"/>
  <c r="T273" i="4"/>
  <c r="U273" i="4"/>
  <c r="AB273" i="4"/>
  <c r="AC273" i="4"/>
  <c r="AE273" i="4"/>
  <c r="AF273" i="4"/>
  <c r="AH273" i="4"/>
  <c r="AI273" i="4"/>
  <c r="T274" i="4"/>
  <c r="U274" i="4"/>
  <c r="AB274" i="4"/>
  <c r="AC274" i="4"/>
  <c r="AE274" i="4"/>
  <c r="AF274" i="4"/>
  <c r="AH274" i="4"/>
  <c r="AI274" i="4"/>
  <c r="T275" i="4"/>
  <c r="U275" i="4"/>
  <c r="AB275" i="4"/>
  <c r="AC275" i="4"/>
  <c r="AE275" i="4"/>
  <c r="AF275" i="4"/>
  <c r="AH275" i="4"/>
  <c r="AI275" i="4"/>
  <c r="T276" i="4"/>
  <c r="U276" i="4"/>
  <c r="AB276" i="4"/>
  <c r="AC276" i="4"/>
  <c r="AE276" i="4"/>
  <c r="AF276" i="4"/>
  <c r="AH276" i="4"/>
  <c r="AI276" i="4"/>
  <c r="T277" i="4"/>
  <c r="U277" i="4"/>
  <c r="AB277" i="4"/>
  <c r="AC277" i="4"/>
  <c r="AE277" i="4"/>
  <c r="AF277" i="4"/>
  <c r="AH277" i="4"/>
  <c r="AI277" i="4"/>
  <c r="T278" i="4"/>
  <c r="U278" i="4"/>
  <c r="AB278" i="4"/>
  <c r="AC278" i="4"/>
  <c r="AE278" i="4"/>
  <c r="AF278" i="4"/>
  <c r="AH278" i="4"/>
  <c r="AI278" i="4"/>
  <c r="T279" i="4"/>
  <c r="U279" i="4"/>
  <c r="AB279" i="4"/>
  <c r="AC279" i="4"/>
  <c r="AE279" i="4"/>
  <c r="AF279" i="4"/>
  <c r="AH279" i="4"/>
  <c r="AI279" i="4"/>
  <c r="T280" i="4"/>
  <c r="U280" i="4"/>
  <c r="AB280" i="4"/>
  <c r="AC280" i="4"/>
  <c r="AE280" i="4"/>
  <c r="AF280" i="4"/>
  <c r="AH280" i="4"/>
  <c r="AI280" i="4"/>
  <c r="T281" i="4"/>
  <c r="U281" i="4"/>
  <c r="AB281" i="4"/>
  <c r="AC281" i="4"/>
  <c r="AE281" i="4"/>
  <c r="AF281" i="4"/>
  <c r="AH281" i="4"/>
  <c r="AI281" i="4"/>
  <c r="T282" i="4"/>
  <c r="U282" i="4"/>
  <c r="AB282" i="4"/>
  <c r="AC282" i="4"/>
  <c r="AE282" i="4"/>
  <c r="AF282" i="4"/>
  <c r="AH282" i="4"/>
  <c r="AI282" i="4"/>
  <c r="T283" i="4"/>
  <c r="U283" i="4"/>
  <c r="AB283" i="4"/>
  <c r="AC283" i="4"/>
  <c r="AE283" i="4"/>
  <c r="AF283" i="4"/>
  <c r="AH283" i="4"/>
  <c r="AI283" i="4"/>
  <c r="T284" i="4"/>
  <c r="U284" i="4"/>
  <c r="AB284" i="4"/>
  <c r="AC284" i="4"/>
  <c r="AE284" i="4"/>
  <c r="AF284" i="4"/>
  <c r="AH284" i="4"/>
  <c r="AI284" i="4"/>
  <c r="T285" i="4"/>
  <c r="U285" i="4"/>
  <c r="AB285" i="4"/>
  <c r="AC285" i="4"/>
  <c r="AE285" i="4"/>
  <c r="AF285" i="4"/>
  <c r="AH285" i="4"/>
  <c r="AI285" i="4"/>
  <c r="T286" i="4"/>
  <c r="U286" i="4"/>
  <c r="AB286" i="4"/>
  <c r="AC286" i="4"/>
  <c r="AE286" i="4"/>
  <c r="AF286" i="4"/>
  <c r="AH286" i="4"/>
  <c r="AI286" i="4"/>
  <c r="T287" i="4"/>
  <c r="U287" i="4"/>
  <c r="AB287" i="4"/>
  <c r="AC287" i="4"/>
  <c r="AE287" i="4"/>
  <c r="AF287" i="4"/>
  <c r="AH287" i="4"/>
  <c r="AI287" i="4"/>
  <c r="T288" i="4"/>
  <c r="U288" i="4"/>
  <c r="AB288" i="4"/>
  <c r="AC288" i="4"/>
  <c r="AE288" i="4"/>
  <c r="AF288" i="4"/>
  <c r="AH288" i="4"/>
  <c r="AI288" i="4"/>
  <c r="T289" i="4"/>
  <c r="U289" i="4"/>
  <c r="AB289" i="4"/>
  <c r="AC289" i="4"/>
  <c r="AE289" i="4"/>
  <c r="AF289" i="4"/>
  <c r="AH289" i="4"/>
  <c r="AI289" i="4"/>
  <c r="T290" i="4"/>
  <c r="U290" i="4"/>
  <c r="AB290" i="4"/>
  <c r="AC290" i="4"/>
  <c r="AE290" i="4"/>
  <c r="AF290" i="4"/>
  <c r="AH290" i="4"/>
  <c r="AI290" i="4"/>
  <c r="T291" i="4"/>
  <c r="U291" i="4"/>
  <c r="AB291" i="4"/>
  <c r="AC291" i="4"/>
  <c r="AE291" i="4"/>
  <c r="AF291" i="4"/>
  <c r="AH291" i="4"/>
  <c r="AI291" i="4"/>
  <c r="T292" i="4"/>
  <c r="U292" i="4"/>
  <c r="AB292" i="4"/>
  <c r="AC292" i="4"/>
  <c r="AE292" i="4"/>
  <c r="AF292" i="4"/>
  <c r="AH292" i="4"/>
  <c r="AI292" i="4"/>
  <c r="T293" i="4"/>
  <c r="U293" i="4"/>
  <c r="AB293" i="4"/>
  <c r="AC293" i="4"/>
  <c r="AE293" i="4"/>
  <c r="AF293" i="4"/>
  <c r="AH293" i="4"/>
  <c r="AI293" i="4"/>
  <c r="T294" i="4"/>
  <c r="U294" i="4"/>
  <c r="AB294" i="4"/>
  <c r="AC294" i="4"/>
  <c r="AE294" i="4"/>
  <c r="AF294" i="4"/>
  <c r="AH294" i="4"/>
  <c r="AI294" i="4"/>
  <c r="T295" i="4"/>
  <c r="U295" i="4"/>
  <c r="AB295" i="4"/>
  <c r="AC295" i="4"/>
  <c r="AE295" i="4"/>
  <c r="AF295" i="4"/>
  <c r="AH295" i="4"/>
  <c r="AI295" i="4"/>
  <c r="T296" i="4"/>
  <c r="U296" i="4"/>
  <c r="AB296" i="4"/>
  <c r="AC296" i="4"/>
  <c r="AE296" i="4"/>
  <c r="AF296" i="4"/>
  <c r="AH296" i="4"/>
  <c r="AI296" i="4"/>
  <c r="T297" i="4"/>
  <c r="U297" i="4"/>
  <c r="AB297" i="4"/>
  <c r="AC297" i="4"/>
  <c r="AE297" i="4"/>
  <c r="AF297" i="4"/>
  <c r="AH297" i="4"/>
  <c r="AI297" i="4"/>
  <c r="T298" i="4"/>
  <c r="U298" i="4"/>
  <c r="AB298" i="4"/>
  <c r="AC298" i="4"/>
  <c r="AE298" i="4"/>
  <c r="AF298" i="4"/>
  <c r="AH298" i="4"/>
  <c r="AI298" i="4"/>
  <c r="T299" i="4"/>
  <c r="U299" i="4"/>
  <c r="AB299" i="4"/>
  <c r="AC299" i="4"/>
  <c r="AE299" i="4"/>
  <c r="AF299" i="4"/>
  <c r="AH299" i="4"/>
  <c r="AI299" i="4"/>
  <c r="T300" i="4"/>
  <c r="U300" i="4"/>
  <c r="AB300" i="4"/>
  <c r="AC300" i="4"/>
  <c r="AE300" i="4"/>
  <c r="AF300" i="4"/>
  <c r="AH300" i="4"/>
  <c r="AI300" i="4"/>
  <c r="T301" i="4"/>
  <c r="U301" i="4"/>
  <c r="AB301" i="4"/>
  <c r="AC301" i="4"/>
  <c r="AE301" i="4"/>
  <c r="AF301" i="4"/>
  <c r="AH301" i="4"/>
  <c r="AI301" i="4"/>
  <c r="T302" i="4"/>
  <c r="U302" i="4"/>
  <c r="AB302" i="4"/>
  <c r="AC302" i="4"/>
  <c r="AE302" i="4"/>
  <c r="AF302" i="4"/>
  <c r="AH302" i="4"/>
  <c r="AI302" i="4"/>
  <c r="T303" i="4"/>
  <c r="U303" i="4"/>
  <c r="AB303" i="4"/>
  <c r="AC303" i="4"/>
  <c r="AE303" i="4"/>
  <c r="AF303" i="4"/>
  <c r="AH303" i="4"/>
  <c r="AI303" i="4"/>
  <c r="T325" i="4"/>
  <c r="U325" i="4"/>
  <c r="AB325" i="4"/>
  <c r="AC325" i="4"/>
  <c r="AE325" i="4"/>
  <c r="AF325" i="4"/>
  <c r="AH325" i="4"/>
  <c r="AI325" i="4"/>
  <c r="T326" i="4"/>
  <c r="U326" i="4"/>
  <c r="AB326" i="4"/>
  <c r="AC326" i="4"/>
  <c r="AE326" i="4"/>
  <c r="AF326" i="4"/>
  <c r="AH326" i="4"/>
  <c r="AI326" i="4"/>
  <c r="T327" i="4"/>
  <c r="U327" i="4"/>
  <c r="AB327" i="4"/>
  <c r="AC327" i="4"/>
  <c r="AE327" i="4"/>
  <c r="AF327" i="4"/>
  <c r="AH327" i="4"/>
  <c r="AI327" i="4"/>
  <c r="T328" i="4"/>
  <c r="U328" i="4"/>
  <c r="AB328" i="4"/>
  <c r="AC328" i="4"/>
  <c r="AE328" i="4"/>
  <c r="AF328" i="4"/>
  <c r="AH328" i="4"/>
  <c r="AI328" i="4"/>
  <c r="T329" i="4"/>
  <c r="U329" i="4"/>
  <c r="AB329" i="4"/>
  <c r="AC329" i="4"/>
  <c r="AE329" i="4"/>
  <c r="AF329" i="4"/>
  <c r="AH329" i="4"/>
  <c r="AI329" i="4"/>
  <c r="T330" i="4"/>
  <c r="U330" i="4"/>
  <c r="AB330" i="4"/>
  <c r="AC330" i="4"/>
  <c r="AE330" i="4"/>
  <c r="AF330" i="4"/>
  <c r="AH330" i="4"/>
  <c r="AI330" i="4"/>
  <c r="T331" i="4"/>
  <c r="U331" i="4"/>
  <c r="AB331" i="4"/>
  <c r="AC331" i="4"/>
  <c r="AE331" i="4"/>
  <c r="AF331" i="4"/>
  <c r="AH331" i="4"/>
  <c r="AI331" i="4"/>
  <c r="T332" i="4"/>
  <c r="U332" i="4"/>
  <c r="AB332" i="4"/>
  <c r="AC332" i="4"/>
  <c r="AE332" i="4"/>
  <c r="AF332" i="4"/>
  <c r="AH332" i="4"/>
  <c r="AI332" i="4"/>
  <c r="T333" i="4"/>
  <c r="U333" i="4"/>
  <c r="AB333" i="4"/>
  <c r="AC333" i="4"/>
  <c r="AE333" i="4"/>
  <c r="AF333" i="4"/>
  <c r="AH333" i="4"/>
  <c r="AI333" i="4"/>
  <c r="T334" i="4"/>
  <c r="U334" i="4"/>
  <c r="AB334" i="4"/>
  <c r="AC334" i="4"/>
  <c r="AE334" i="4"/>
  <c r="AF334" i="4"/>
  <c r="AH334" i="4"/>
  <c r="AI334" i="4"/>
  <c r="T335" i="4"/>
  <c r="U335" i="4"/>
  <c r="AB335" i="4"/>
  <c r="AC335" i="4"/>
  <c r="AE335" i="4"/>
  <c r="AF335" i="4"/>
  <c r="AH335" i="4"/>
  <c r="AI335" i="4"/>
  <c r="T336" i="4"/>
  <c r="U336" i="4"/>
  <c r="AB336" i="4"/>
  <c r="AC336" i="4"/>
  <c r="AE336" i="4"/>
  <c r="AF336" i="4"/>
  <c r="AH336" i="4"/>
  <c r="AI336" i="4"/>
  <c r="T337" i="4"/>
  <c r="U337" i="4"/>
  <c r="AB337" i="4"/>
  <c r="AC337" i="4"/>
  <c r="AE337" i="4"/>
  <c r="AF337" i="4"/>
  <c r="AH337" i="4"/>
  <c r="AI337" i="4"/>
  <c r="T338" i="4"/>
  <c r="U338" i="4"/>
  <c r="AB338" i="4"/>
  <c r="AC338" i="4"/>
  <c r="AE338" i="4"/>
  <c r="AF338" i="4"/>
  <c r="AH338" i="4"/>
  <c r="AI338" i="4"/>
  <c r="T339" i="4"/>
  <c r="U339" i="4"/>
  <c r="AB339" i="4"/>
  <c r="AC339" i="4"/>
  <c r="AE339" i="4"/>
  <c r="AF339" i="4"/>
  <c r="AH339" i="4"/>
  <c r="AI339" i="4"/>
  <c r="T421" i="4"/>
  <c r="U421" i="4"/>
  <c r="AB421" i="4"/>
  <c r="AC421" i="4"/>
  <c r="AE421" i="4"/>
  <c r="AF421" i="4"/>
  <c r="AH421" i="4"/>
  <c r="AI421" i="4"/>
  <c r="T422" i="4"/>
  <c r="U422" i="4"/>
  <c r="AB422" i="4"/>
  <c r="AC422" i="4"/>
  <c r="AE422" i="4"/>
  <c r="AF422" i="4"/>
  <c r="AH422" i="4"/>
  <c r="AI422" i="4"/>
  <c r="T423" i="4"/>
  <c r="U423" i="4"/>
  <c r="AB423" i="4"/>
  <c r="AC423" i="4"/>
  <c r="AE423" i="4"/>
  <c r="AF423" i="4"/>
  <c r="AH423" i="4"/>
  <c r="AI423" i="4"/>
  <c r="T424" i="4"/>
  <c r="U424" i="4"/>
  <c r="AB424" i="4"/>
  <c r="AC424" i="4"/>
  <c r="AE424" i="4"/>
  <c r="AF424" i="4"/>
  <c r="AH424" i="4"/>
  <c r="AI424" i="4"/>
  <c r="T425" i="4"/>
  <c r="U425" i="4"/>
  <c r="AB425" i="4"/>
  <c r="AC425" i="4"/>
  <c r="AE425" i="4"/>
  <c r="AF425" i="4"/>
  <c r="AH425" i="4"/>
  <c r="AI425" i="4"/>
  <c r="T426" i="4"/>
  <c r="U426" i="4"/>
  <c r="AB426" i="4"/>
  <c r="AC426" i="4"/>
  <c r="AE426" i="4"/>
  <c r="AF426" i="4"/>
  <c r="AH426" i="4"/>
  <c r="AI426" i="4"/>
  <c r="T427" i="4"/>
  <c r="U427" i="4"/>
  <c r="AB427" i="4"/>
  <c r="AC427" i="4"/>
  <c r="AE427" i="4"/>
  <c r="AF427" i="4"/>
  <c r="AH427" i="4"/>
  <c r="AI427" i="4"/>
  <c r="T428" i="4"/>
  <c r="U428" i="4"/>
  <c r="AB428" i="4"/>
  <c r="AC428" i="4"/>
  <c r="AE428" i="4"/>
  <c r="AF428" i="4"/>
  <c r="AH428" i="4"/>
  <c r="AI428" i="4"/>
  <c r="T429" i="4"/>
  <c r="U429" i="4"/>
  <c r="AB429" i="4"/>
  <c r="AC429" i="4"/>
  <c r="AE429" i="4"/>
  <c r="AF429" i="4"/>
  <c r="AH429" i="4"/>
  <c r="AI429" i="4"/>
  <c r="T430" i="4"/>
  <c r="U430" i="4"/>
  <c r="AB430" i="4"/>
  <c r="AC430" i="4"/>
  <c r="AE430" i="4"/>
  <c r="AF430" i="4"/>
  <c r="AH430" i="4"/>
  <c r="AI430" i="4"/>
  <c r="T431" i="4"/>
  <c r="U431" i="4"/>
  <c r="AB431" i="4"/>
  <c r="AC431" i="4"/>
  <c r="AE431" i="4"/>
  <c r="AF431" i="4"/>
  <c r="AH431" i="4"/>
  <c r="AI431" i="4"/>
  <c r="T432" i="4"/>
  <c r="U432" i="4"/>
  <c r="AB432" i="4"/>
  <c r="AC432" i="4"/>
  <c r="AE432" i="4"/>
  <c r="AF432" i="4"/>
  <c r="AH432" i="4"/>
  <c r="AI432" i="4"/>
  <c r="T433" i="4"/>
  <c r="U433" i="4"/>
  <c r="AB433" i="4"/>
  <c r="AC433" i="4"/>
  <c r="AE433" i="4"/>
  <c r="AF433" i="4"/>
  <c r="AH433" i="4"/>
  <c r="AI433" i="4"/>
  <c r="T434" i="4"/>
  <c r="U434" i="4"/>
  <c r="AB434" i="4"/>
  <c r="AC434" i="4"/>
  <c r="AE434" i="4"/>
  <c r="AF434" i="4"/>
  <c r="AH434" i="4"/>
  <c r="AI434" i="4"/>
  <c r="T435" i="4"/>
  <c r="U435" i="4"/>
  <c r="AB435" i="4"/>
  <c r="AC435" i="4"/>
  <c r="AE435" i="4"/>
  <c r="AF435" i="4"/>
  <c r="AH435" i="4"/>
  <c r="AI435" i="4"/>
  <c r="T436" i="4"/>
  <c r="U436" i="4"/>
  <c r="AB436" i="4"/>
  <c r="AC436" i="4"/>
  <c r="AE436" i="4"/>
  <c r="AF436" i="4"/>
  <c r="AH436" i="4"/>
  <c r="AI436" i="4"/>
  <c r="T437" i="4"/>
  <c r="U437" i="4"/>
  <c r="AB437" i="4"/>
  <c r="AC437" i="4"/>
  <c r="AE437" i="4"/>
  <c r="AF437" i="4"/>
  <c r="AH437" i="4"/>
  <c r="AI437" i="4"/>
  <c r="T438" i="4"/>
  <c r="U438" i="4"/>
  <c r="AB438" i="4"/>
  <c r="AC438" i="4"/>
  <c r="AE438" i="4"/>
  <c r="AF438" i="4"/>
  <c r="AH438" i="4"/>
  <c r="AI438" i="4"/>
  <c r="T439" i="4"/>
  <c r="U439" i="4"/>
  <c r="AB439" i="4"/>
  <c r="AC439" i="4"/>
  <c r="AE439" i="4"/>
  <c r="AF439" i="4"/>
  <c r="AH439" i="4"/>
  <c r="AI439" i="4"/>
  <c r="T440" i="4"/>
  <c r="U440" i="4"/>
  <c r="AB440" i="4"/>
  <c r="AC440" i="4"/>
  <c r="AE440" i="4"/>
  <c r="AF440" i="4"/>
  <c r="AH440" i="4"/>
  <c r="AI440" i="4"/>
  <c r="T441" i="4"/>
  <c r="U441" i="4"/>
  <c r="AB441" i="4"/>
  <c r="AC441" i="4"/>
  <c r="AE441" i="4"/>
  <c r="AF441" i="4"/>
  <c r="AH441" i="4"/>
  <c r="AI441" i="4"/>
  <c r="T442" i="4"/>
  <c r="U442" i="4"/>
  <c r="AB442" i="4"/>
  <c r="AC442" i="4"/>
  <c r="AE442" i="4"/>
  <c r="AF442" i="4"/>
  <c r="AH442" i="4"/>
  <c r="AI442" i="4"/>
  <c r="T443" i="4"/>
  <c r="U443" i="4"/>
  <c r="AB443" i="4"/>
  <c r="AC443" i="4"/>
  <c r="AE443" i="4"/>
  <c r="AF443" i="4"/>
  <c r="AH443" i="4"/>
  <c r="AI443" i="4"/>
  <c r="T444" i="4"/>
  <c r="U444" i="4"/>
  <c r="AB444" i="4"/>
  <c r="AC444" i="4"/>
  <c r="AE444" i="4"/>
  <c r="AF444" i="4"/>
  <c r="AH444" i="4"/>
  <c r="AI444" i="4"/>
  <c r="T445" i="4"/>
  <c r="U445" i="4"/>
  <c r="AB445" i="4"/>
  <c r="AC445" i="4"/>
  <c r="AE445" i="4"/>
  <c r="AF445" i="4"/>
  <c r="AH445" i="4"/>
  <c r="AI445" i="4"/>
  <c r="T446" i="4"/>
  <c r="U446" i="4"/>
  <c r="AB446" i="4"/>
  <c r="AC446" i="4"/>
  <c r="AE446" i="4"/>
  <c r="AF446" i="4"/>
  <c r="AH446" i="4"/>
  <c r="AI446" i="4"/>
  <c r="T447" i="4"/>
  <c r="U447" i="4"/>
  <c r="AB447" i="4"/>
  <c r="AC447" i="4"/>
  <c r="AE447" i="4"/>
  <c r="AF447" i="4"/>
  <c r="AH447" i="4"/>
  <c r="AI447" i="4"/>
  <c r="T448" i="4"/>
  <c r="U448" i="4"/>
  <c r="AB448" i="4"/>
  <c r="AC448" i="4"/>
  <c r="AE448" i="4"/>
  <c r="AF448" i="4"/>
  <c r="AH448" i="4"/>
  <c r="AI448" i="4"/>
  <c r="T449" i="4"/>
  <c r="U449" i="4"/>
  <c r="AB449" i="4"/>
  <c r="AC449" i="4"/>
  <c r="AE449" i="4"/>
  <c r="AF449" i="4"/>
  <c r="AH449" i="4"/>
  <c r="AI449" i="4"/>
  <c r="T450" i="4"/>
  <c r="U450" i="4"/>
  <c r="AB450" i="4"/>
  <c r="AC450" i="4"/>
  <c r="AE450" i="4"/>
  <c r="AF450" i="4"/>
  <c r="AH450" i="4"/>
  <c r="AI450" i="4"/>
  <c r="T451" i="4"/>
  <c r="U451" i="4"/>
  <c r="AB451" i="4"/>
  <c r="AC451" i="4"/>
  <c r="AE451" i="4"/>
  <c r="AF451" i="4"/>
  <c r="AH451" i="4"/>
  <c r="AI451" i="4"/>
  <c r="T452" i="4"/>
  <c r="U452" i="4"/>
  <c r="AB452" i="4"/>
  <c r="AC452" i="4"/>
  <c r="AE452" i="4"/>
  <c r="AF452" i="4"/>
  <c r="AH452" i="4"/>
  <c r="AI452" i="4"/>
  <c r="T453" i="4"/>
  <c r="U453" i="4"/>
  <c r="AB453" i="4"/>
  <c r="AC453" i="4"/>
  <c r="AE453" i="4"/>
  <c r="AF453" i="4"/>
  <c r="AH453" i="4"/>
  <c r="AI453" i="4"/>
  <c r="T454" i="4"/>
  <c r="U454" i="4"/>
  <c r="AB454" i="4"/>
  <c r="AC454" i="4"/>
  <c r="AE454" i="4"/>
  <c r="AF454" i="4"/>
  <c r="AH454" i="4"/>
  <c r="AI454" i="4"/>
  <c r="T455" i="4"/>
  <c r="U455" i="4"/>
  <c r="AB455" i="4"/>
  <c r="AC455" i="4"/>
  <c r="AE455" i="4"/>
  <c r="AF455" i="4"/>
  <c r="AH455" i="4"/>
  <c r="AI455" i="4"/>
  <c r="T456" i="4"/>
  <c r="U456" i="4"/>
  <c r="AB456" i="4"/>
  <c r="AC456" i="4"/>
  <c r="AE456" i="4"/>
  <c r="AF456" i="4"/>
  <c r="AH456" i="4"/>
  <c r="AI456" i="4"/>
  <c r="T457" i="4"/>
  <c r="U457" i="4"/>
  <c r="AB457" i="4"/>
  <c r="AC457" i="4"/>
  <c r="AE457" i="4"/>
  <c r="AF457" i="4"/>
  <c r="AH457" i="4"/>
  <c r="AI457" i="4"/>
  <c r="T458" i="4"/>
  <c r="U458" i="4"/>
  <c r="AB458" i="4"/>
  <c r="AC458" i="4"/>
  <c r="AE458" i="4"/>
  <c r="AF458" i="4"/>
  <c r="AH458" i="4"/>
  <c r="AI458" i="4"/>
  <c r="T459" i="4"/>
  <c r="U459" i="4"/>
  <c r="AB459" i="4"/>
  <c r="AC459" i="4"/>
  <c r="AE459" i="4"/>
  <c r="AF459" i="4"/>
  <c r="AH459" i="4"/>
  <c r="AI459" i="4"/>
  <c r="T460" i="4"/>
  <c r="U460" i="4"/>
  <c r="AB460" i="4"/>
  <c r="AC460" i="4"/>
  <c r="AE460" i="4"/>
  <c r="AF460" i="4"/>
  <c r="AH460" i="4"/>
  <c r="AI460" i="4"/>
  <c r="T461" i="4"/>
  <c r="U461" i="4"/>
  <c r="AB461" i="4"/>
  <c r="AC461" i="4"/>
  <c r="AE461" i="4"/>
  <c r="AF461" i="4"/>
  <c r="AH461" i="4"/>
  <c r="AI461" i="4"/>
  <c r="T462" i="4"/>
  <c r="U462" i="4"/>
  <c r="AB462" i="4"/>
  <c r="AC462" i="4"/>
  <c r="AE462" i="4"/>
  <c r="AF462" i="4"/>
  <c r="AH462" i="4"/>
  <c r="AI462" i="4"/>
  <c r="T463" i="4"/>
  <c r="U463" i="4"/>
  <c r="AB463" i="4"/>
  <c r="AC463" i="4"/>
  <c r="AE463" i="4"/>
  <c r="AF463" i="4"/>
  <c r="AH463" i="4"/>
  <c r="AI463" i="4"/>
  <c r="T464" i="4"/>
  <c r="U464" i="4"/>
  <c r="AB464" i="4"/>
  <c r="AC464" i="4"/>
  <c r="AE464" i="4"/>
  <c r="AF464" i="4"/>
  <c r="AH464" i="4"/>
  <c r="AI464" i="4"/>
  <c r="T465" i="4"/>
  <c r="U465" i="4"/>
  <c r="AB465" i="4"/>
  <c r="AC465" i="4"/>
  <c r="AE465" i="4"/>
  <c r="AF465" i="4"/>
  <c r="AH465" i="4"/>
  <c r="AI465" i="4"/>
  <c r="T466" i="4"/>
  <c r="U466" i="4"/>
  <c r="AB466" i="4"/>
  <c r="AC466" i="4"/>
  <c r="AE466" i="4"/>
  <c r="AF466" i="4"/>
  <c r="AH466" i="4"/>
  <c r="AI466" i="4"/>
  <c r="T467" i="4"/>
  <c r="U467" i="4"/>
  <c r="AB467" i="4"/>
  <c r="AC467" i="4"/>
  <c r="AE467" i="4"/>
  <c r="AF467" i="4"/>
  <c r="AH467" i="4"/>
  <c r="AI467" i="4"/>
  <c r="T468" i="4"/>
  <c r="U468" i="4"/>
  <c r="AB468" i="4"/>
  <c r="AC468" i="4"/>
  <c r="AE468" i="4"/>
  <c r="AF468" i="4"/>
  <c r="AH468" i="4"/>
  <c r="AI468" i="4"/>
  <c r="T469" i="4"/>
  <c r="U469" i="4"/>
  <c r="AB469" i="4"/>
  <c r="AC469" i="4"/>
  <c r="AE469" i="4"/>
  <c r="AF469" i="4"/>
  <c r="AH469" i="4"/>
  <c r="AI469" i="4"/>
  <c r="T470" i="4"/>
  <c r="U470" i="4"/>
  <c r="AB470" i="4"/>
  <c r="AC470" i="4"/>
  <c r="AE470" i="4"/>
  <c r="AF470" i="4"/>
  <c r="AH470" i="4"/>
  <c r="AI470" i="4"/>
  <c r="T471" i="4"/>
  <c r="U471" i="4"/>
  <c r="AB471" i="4"/>
  <c r="AC471" i="4"/>
  <c r="AE471" i="4"/>
  <c r="AF471" i="4"/>
  <c r="AH471" i="4"/>
  <c r="AI471" i="4"/>
  <c r="T472" i="4"/>
  <c r="U472" i="4"/>
  <c r="AB472" i="4"/>
  <c r="AC472" i="4"/>
  <c r="AE472" i="4"/>
  <c r="AF472" i="4"/>
  <c r="AH472" i="4"/>
  <c r="AI472" i="4"/>
  <c r="T473" i="4"/>
  <c r="U473" i="4"/>
  <c r="AB473" i="4"/>
  <c r="AC473" i="4"/>
  <c r="AE473" i="4"/>
  <c r="AF473" i="4"/>
  <c r="AH473" i="4"/>
  <c r="AI473" i="4"/>
  <c r="T474" i="4"/>
  <c r="U474" i="4"/>
  <c r="AB474" i="4"/>
  <c r="AC474" i="4"/>
  <c r="AE474" i="4"/>
  <c r="AF474" i="4"/>
  <c r="AH474" i="4"/>
  <c r="AI474" i="4"/>
  <c r="T475" i="4"/>
  <c r="U475" i="4"/>
  <c r="AB475" i="4"/>
  <c r="AC475" i="4"/>
  <c r="AE475" i="4"/>
  <c r="AF475" i="4"/>
  <c r="AH475" i="4"/>
  <c r="AI475" i="4"/>
  <c r="T476" i="4"/>
  <c r="U476" i="4"/>
  <c r="AB476" i="4"/>
  <c r="AC476" i="4"/>
  <c r="AE476" i="4"/>
  <c r="AF476" i="4"/>
  <c r="AH476" i="4"/>
  <c r="AI476" i="4"/>
  <c r="T477" i="4"/>
  <c r="U477" i="4"/>
  <c r="AB477" i="4"/>
  <c r="AC477" i="4"/>
  <c r="AE477" i="4"/>
  <c r="AF477" i="4"/>
  <c r="AH477" i="4"/>
  <c r="AI477" i="4"/>
  <c r="T478" i="4"/>
  <c r="U478" i="4"/>
  <c r="AB478" i="4"/>
  <c r="AC478" i="4"/>
  <c r="AE478" i="4"/>
  <c r="AF478" i="4"/>
  <c r="AH478" i="4"/>
  <c r="AI478" i="4"/>
  <c r="T479" i="4"/>
  <c r="U479" i="4"/>
  <c r="AB479" i="4"/>
  <c r="AC479" i="4"/>
  <c r="AE479" i="4"/>
  <c r="AF479" i="4"/>
  <c r="AH479" i="4"/>
  <c r="AI479" i="4"/>
  <c r="T480" i="4"/>
  <c r="U480" i="4"/>
  <c r="AB480" i="4"/>
  <c r="AC480" i="4"/>
  <c r="AE480" i="4"/>
  <c r="AF480" i="4"/>
  <c r="AH480" i="4"/>
  <c r="AI480" i="4"/>
  <c r="T481" i="4"/>
  <c r="U481" i="4"/>
  <c r="AB481" i="4"/>
  <c r="AC481" i="4"/>
  <c r="AE481" i="4"/>
  <c r="AF481" i="4"/>
  <c r="AH481" i="4"/>
  <c r="AI481" i="4"/>
  <c r="T482" i="4"/>
  <c r="U482" i="4"/>
  <c r="AB482" i="4"/>
  <c r="AC482" i="4"/>
  <c r="AE482" i="4"/>
  <c r="AF482" i="4"/>
  <c r="AH482" i="4"/>
  <c r="AI482" i="4"/>
  <c r="T483" i="4"/>
  <c r="U483" i="4"/>
  <c r="AB483" i="4"/>
  <c r="AC483" i="4"/>
  <c r="AE483" i="4"/>
  <c r="AF483" i="4"/>
  <c r="AH483" i="4"/>
  <c r="AI483" i="4"/>
  <c r="T484" i="4"/>
  <c r="U484" i="4"/>
  <c r="AB484" i="4"/>
  <c r="AC484" i="4"/>
  <c r="AE484" i="4"/>
  <c r="AF484" i="4"/>
  <c r="AH484" i="4"/>
  <c r="AI484" i="4"/>
  <c r="T485" i="4"/>
  <c r="U485" i="4"/>
  <c r="AB485" i="4"/>
  <c r="AC485" i="4"/>
  <c r="AE485" i="4"/>
  <c r="AF485" i="4"/>
  <c r="AH485" i="4"/>
  <c r="AI485" i="4"/>
  <c r="T486" i="4"/>
  <c r="U486" i="4"/>
  <c r="AB486" i="4"/>
  <c r="AC486" i="4"/>
  <c r="AE486" i="4"/>
  <c r="AF486" i="4"/>
  <c r="AH486" i="4"/>
  <c r="AI486" i="4"/>
  <c r="T487" i="4"/>
  <c r="U487" i="4"/>
  <c r="AB487" i="4"/>
  <c r="AC487" i="4"/>
  <c r="AE487" i="4"/>
  <c r="AF487" i="4"/>
  <c r="AH487" i="4"/>
  <c r="AI487" i="4"/>
  <c r="T488" i="4"/>
  <c r="U488" i="4"/>
  <c r="AB488" i="4"/>
  <c r="AC488" i="4"/>
  <c r="AE488" i="4"/>
  <c r="AF488" i="4"/>
  <c r="AH488" i="4"/>
  <c r="AI488" i="4"/>
  <c r="T489" i="4"/>
  <c r="U489" i="4"/>
  <c r="AB489" i="4"/>
  <c r="AC489" i="4"/>
  <c r="AE489" i="4"/>
  <c r="AF489" i="4"/>
  <c r="AH489" i="4"/>
  <c r="AI489" i="4"/>
  <c r="T490" i="4"/>
  <c r="U490" i="4"/>
  <c r="AB490" i="4"/>
  <c r="AC490" i="4"/>
  <c r="AE490" i="4"/>
  <c r="AF490" i="4"/>
  <c r="AH490" i="4"/>
  <c r="AI490" i="4"/>
  <c r="T491" i="4"/>
  <c r="U491" i="4"/>
  <c r="AB491" i="4"/>
  <c r="AC491" i="4"/>
  <c r="AE491" i="4"/>
  <c r="AF491" i="4"/>
  <c r="AH491" i="4"/>
  <c r="AI491" i="4"/>
  <c r="T492" i="4"/>
  <c r="U492" i="4"/>
  <c r="AB492" i="4"/>
  <c r="AC492" i="4"/>
  <c r="AE492" i="4"/>
  <c r="AF492" i="4"/>
  <c r="AH492" i="4"/>
  <c r="AI492" i="4"/>
  <c r="T493" i="4"/>
  <c r="U493" i="4"/>
  <c r="AB493" i="4"/>
  <c r="AC493" i="4"/>
  <c r="AE493" i="4"/>
  <c r="AF493" i="4"/>
  <c r="AH493" i="4"/>
  <c r="AI493" i="4"/>
  <c r="T494" i="4"/>
  <c r="U494" i="4"/>
  <c r="AB494" i="4"/>
  <c r="AC494" i="4"/>
  <c r="AE494" i="4"/>
  <c r="AF494" i="4"/>
  <c r="AH494" i="4"/>
  <c r="AI494" i="4"/>
  <c r="T495" i="4"/>
  <c r="U495" i="4"/>
  <c r="AB495" i="4"/>
  <c r="AC495" i="4"/>
  <c r="AE495" i="4"/>
  <c r="AF495" i="4"/>
  <c r="AH495" i="4"/>
  <c r="AI495" i="4"/>
  <c r="T496" i="4"/>
  <c r="U496" i="4"/>
  <c r="AB496" i="4"/>
  <c r="AC496" i="4"/>
  <c r="AE496" i="4"/>
  <c r="AF496" i="4"/>
  <c r="AH496" i="4"/>
  <c r="AI496" i="4"/>
  <c r="T497" i="4"/>
  <c r="U497" i="4"/>
  <c r="AB497" i="4"/>
  <c r="AC497" i="4"/>
  <c r="AE497" i="4"/>
  <c r="AF497" i="4"/>
  <c r="AH497" i="4"/>
  <c r="AI497" i="4"/>
  <c r="T498" i="4"/>
  <c r="U498" i="4"/>
  <c r="AB498" i="4"/>
  <c r="AC498" i="4"/>
  <c r="AE498" i="4"/>
  <c r="AF498" i="4"/>
  <c r="AH498" i="4"/>
  <c r="AI498" i="4"/>
  <c r="T499" i="4"/>
  <c r="U499" i="4"/>
  <c r="AB499" i="4"/>
  <c r="AC499" i="4"/>
  <c r="AE499" i="4"/>
  <c r="AF499" i="4"/>
  <c r="AH499" i="4"/>
  <c r="AI499" i="4"/>
  <c r="T500" i="4"/>
  <c r="U500" i="4"/>
  <c r="AB500" i="4"/>
  <c r="AC500" i="4"/>
  <c r="AE500" i="4"/>
  <c r="AF500" i="4"/>
  <c r="AH500" i="4"/>
  <c r="AI500" i="4"/>
  <c r="T501" i="4"/>
  <c r="U501" i="4"/>
  <c r="AB501" i="4"/>
  <c r="AC501" i="4"/>
  <c r="AE501" i="4"/>
  <c r="AF501" i="4"/>
  <c r="AH501" i="4"/>
  <c r="AI501" i="4"/>
  <c r="T502" i="4"/>
  <c r="U502" i="4"/>
  <c r="AB502" i="4"/>
  <c r="AC502" i="4"/>
  <c r="AE502" i="4"/>
  <c r="AF502" i="4"/>
  <c r="AH502" i="4"/>
  <c r="AI502" i="4"/>
  <c r="T503" i="4"/>
  <c r="U503" i="4"/>
  <c r="AB503" i="4"/>
  <c r="AC503" i="4"/>
  <c r="AE503" i="4"/>
  <c r="AF503" i="4"/>
  <c r="AH503" i="4"/>
  <c r="AI503" i="4"/>
  <c r="T504" i="4"/>
  <c r="U504" i="4"/>
  <c r="AB504" i="4"/>
  <c r="AC504" i="4"/>
  <c r="AE504" i="4"/>
  <c r="AF504" i="4"/>
  <c r="AH504" i="4"/>
  <c r="AI504" i="4"/>
  <c r="T505" i="4"/>
  <c r="U505" i="4"/>
  <c r="AB505" i="4"/>
  <c r="AC505" i="4"/>
  <c r="AE505" i="4"/>
  <c r="AF505" i="4"/>
  <c r="AH505" i="4"/>
  <c r="AI505" i="4"/>
  <c r="T506" i="4"/>
  <c r="U506" i="4"/>
  <c r="AB506" i="4"/>
  <c r="AC506" i="4"/>
  <c r="AE506" i="4"/>
  <c r="AF506" i="4"/>
  <c r="AH506" i="4"/>
  <c r="AI506" i="4"/>
  <c r="T507" i="4"/>
  <c r="U507" i="4"/>
  <c r="AB507" i="4"/>
  <c r="AC507" i="4"/>
  <c r="AE507" i="4"/>
  <c r="AF507" i="4"/>
  <c r="AH507" i="4"/>
  <c r="AI507" i="4"/>
  <c r="T508" i="4"/>
  <c r="U508" i="4"/>
  <c r="AB508" i="4"/>
  <c r="AC508" i="4"/>
  <c r="AE508" i="4"/>
  <c r="AF508" i="4"/>
  <c r="AH508" i="4"/>
  <c r="AI508" i="4"/>
  <c r="T509" i="4"/>
  <c r="U509" i="4"/>
  <c r="AB509" i="4"/>
  <c r="AC509" i="4"/>
  <c r="AE509" i="4"/>
  <c r="AF509" i="4"/>
  <c r="AH509" i="4"/>
  <c r="AI509" i="4"/>
  <c r="T510" i="4"/>
  <c r="U510" i="4"/>
  <c r="AB510" i="4"/>
  <c r="AC510" i="4"/>
  <c r="AE510" i="4"/>
  <c r="AF510" i="4"/>
  <c r="AH510" i="4"/>
  <c r="AI510" i="4"/>
  <c r="T511" i="4"/>
  <c r="U511" i="4"/>
  <c r="AB511" i="4"/>
  <c r="AC511" i="4"/>
  <c r="AE511" i="4"/>
  <c r="AF511" i="4"/>
  <c r="AH511" i="4"/>
  <c r="AI511" i="4"/>
  <c r="T512" i="4"/>
  <c r="U512" i="4"/>
  <c r="AB512" i="4"/>
  <c r="AC512" i="4"/>
  <c r="AE512" i="4"/>
  <c r="AF512" i="4"/>
  <c r="AH512" i="4"/>
  <c r="AI512" i="4"/>
  <c r="T513" i="4"/>
  <c r="U513" i="4"/>
  <c r="AB513" i="4"/>
  <c r="AC513" i="4"/>
  <c r="AE513" i="4"/>
  <c r="AF513" i="4"/>
  <c r="AH513" i="4"/>
  <c r="AI513" i="4"/>
  <c r="T514" i="4"/>
  <c r="U514" i="4"/>
  <c r="AB514" i="4"/>
  <c r="AC514" i="4"/>
  <c r="AE514" i="4"/>
  <c r="AF514" i="4"/>
  <c r="AH514" i="4"/>
  <c r="AI514" i="4"/>
  <c r="T515" i="4"/>
  <c r="U515" i="4"/>
  <c r="AB515" i="4"/>
  <c r="AC515" i="4"/>
  <c r="AE515" i="4"/>
  <c r="AF515" i="4"/>
  <c r="AH515" i="4"/>
  <c r="AI515" i="4"/>
  <c r="T516" i="4"/>
  <c r="U516" i="4"/>
  <c r="AB516" i="4"/>
  <c r="AC516" i="4"/>
  <c r="AE516" i="4"/>
  <c r="AF516" i="4"/>
  <c r="AH516" i="4"/>
  <c r="AI516" i="4"/>
  <c r="T517" i="4"/>
  <c r="U517" i="4"/>
  <c r="AB517" i="4"/>
  <c r="AC517" i="4"/>
  <c r="AE517" i="4"/>
  <c r="AF517" i="4"/>
  <c r="AH517" i="4"/>
  <c r="AI517" i="4"/>
  <c r="T518" i="4"/>
  <c r="U518" i="4"/>
  <c r="AB518" i="4"/>
  <c r="AC518" i="4"/>
  <c r="AE518" i="4"/>
  <c r="AF518" i="4"/>
  <c r="AH518" i="4"/>
  <c r="AI518" i="4"/>
  <c r="T519" i="4"/>
  <c r="U519" i="4"/>
  <c r="AB519" i="4"/>
  <c r="AC519" i="4"/>
  <c r="AE519" i="4"/>
  <c r="AF519" i="4"/>
  <c r="AH519" i="4"/>
  <c r="AI519" i="4"/>
  <c r="T520" i="4"/>
  <c r="U520" i="4"/>
  <c r="AB520" i="4"/>
  <c r="AC520" i="4"/>
  <c r="AE520" i="4"/>
  <c r="AF520" i="4"/>
  <c r="AH520" i="4"/>
  <c r="AI520" i="4"/>
  <c r="T521" i="4"/>
  <c r="U521" i="4"/>
  <c r="AB521" i="4"/>
  <c r="AC521" i="4"/>
  <c r="AE521" i="4"/>
  <c r="AF521" i="4"/>
  <c r="AH521" i="4"/>
  <c r="AI521" i="4"/>
  <c r="T522" i="4"/>
  <c r="U522" i="4"/>
  <c r="AB522" i="4"/>
  <c r="AC522" i="4"/>
  <c r="AE522" i="4"/>
  <c r="AF522" i="4"/>
  <c r="AH522" i="4"/>
  <c r="AI522" i="4"/>
  <c r="T523" i="4"/>
  <c r="U523" i="4"/>
  <c r="AB523" i="4"/>
  <c r="AC523" i="4"/>
  <c r="AE523" i="4"/>
  <c r="AF523" i="4"/>
  <c r="AH523" i="4"/>
  <c r="AI523" i="4"/>
  <c r="T524" i="4"/>
  <c r="U524" i="4"/>
  <c r="AB524" i="4"/>
  <c r="AC524" i="4"/>
  <c r="AE524" i="4"/>
  <c r="AF524" i="4"/>
  <c r="AH524" i="4"/>
  <c r="AI524" i="4"/>
  <c r="T525" i="4"/>
  <c r="U525" i="4"/>
  <c r="AB525" i="4"/>
  <c r="AC525" i="4"/>
  <c r="AE525" i="4"/>
  <c r="AF525" i="4"/>
  <c r="AH525" i="4"/>
  <c r="AI525" i="4"/>
  <c r="T526" i="4"/>
  <c r="U526" i="4"/>
  <c r="AB526" i="4"/>
  <c r="AC526" i="4"/>
  <c r="AE526" i="4"/>
  <c r="AF526" i="4"/>
  <c r="AH526" i="4"/>
  <c r="AI526" i="4"/>
  <c r="T527" i="4"/>
  <c r="U527" i="4"/>
  <c r="AB527" i="4"/>
  <c r="AC527" i="4"/>
  <c r="AE527" i="4"/>
  <c r="AF527" i="4"/>
  <c r="AH527" i="4"/>
  <c r="AI527" i="4"/>
  <c r="T528" i="4"/>
  <c r="U528" i="4"/>
  <c r="AB528" i="4"/>
  <c r="AC528" i="4"/>
  <c r="AE528" i="4"/>
  <c r="AF528" i="4"/>
  <c r="AH528" i="4"/>
  <c r="AI528" i="4"/>
  <c r="T529" i="4"/>
  <c r="U529" i="4"/>
  <c r="AB529" i="4"/>
  <c r="AC529" i="4"/>
  <c r="AE529" i="4"/>
  <c r="AF529" i="4"/>
  <c r="AH529" i="4"/>
  <c r="AI529" i="4"/>
  <c r="T530" i="4"/>
  <c r="U530" i="4"/>
  <c r="AB530" i="4"/>
  <c r="AC530" i="4"/>
  <c r="AE530" i="4"/>
  <c r="AF530" i="4"/>
  <c r="AH530" i="4"/>
  <c r="AI530" i="4"/>
  <c r="T531" i="4"/>
  <c r="U531" i="4"/>
  <c r="AB531" i="4"/>
  <c r="AC531" i="4"/>
  <c r="AE531" i="4"/>
  <c r="AF531" i="4"/>
  <c r="AH531" i="4"/>
  <c r="AI531" i="4"/>
  <c r="T532" i="4"/>
  <c r="U532" i="4"/>
  <c r="AB532" i="4"/>
  <c r="AC532" i="4"/>
  <c r="AE532" i="4"/>
  <c r="AF532" i="4"/>
  <c r="AH532" i="4"/>
  <c r="AI532" i="4"/>
  <c r="T533" i="4"/>
  <c r="U533" i="4"/>
  <c r="AB533" i="4"/>
  <c r="AC533" i="4"/>
  <c r="AE533" i="4"/>
  <c r="AF533" i="4"/>
  <c r="AH533" i="4"/>
  <c r="AI533" i="4"/>
  <c r="T534" i="4"/>
  <c r="U534" i="4"/>
  <c r="AB534" i="4"/>
  <c r="AC534" i="4"/>
  <c r="AE534" i="4"/>
  <c r="AF534" i="4"/>
  <c r="AH534" i="4"/>
  <c r="AI534" i="4"/>
  <c r="T535" i="4"/>
  <c r="U535" i="4"/>
  <c r="AB535" i="4"/>
  <c r="AC535" i="4"/>
  <c r="AE535" i="4"/>
  <c r="AF535" i="4"/>
  <c r="AH535" i="4"/>
  <c r="AI535" i="4"/>
  <c r="T536" i="4"/>
  <c r="U536" i="4"/>
  <c r="AB536" i="4"/>
  <c r="AC536" i="4"/>
  <c r="AE536" i="4"/>
  <c r="AF536" i="4"/>
  <c r="AH536" i="4"/>
  <c r="AI536" i="4"/>
  <c r="T537" i="4"/>
  <c r="U537" i="4"/>
  <c r="AB537" i="4"/>
  <c r="AC537" i="4"/>
  <c r="AE537" i="4"/>
  <c r="AF537" i="4"/>
  <c r="AH537" i="4"/>
  <c r="AI537" i="4"/>
  <c r="T538" i="4"/>
  <c r="U538" i="4"/>
  <c r="AB538" i="4"/>
  <c r="AC538" i="4"/>
  <c r="AE538" i="4"/>
  <c r="AF538" i="4"/>
  <c r="AH538" i="4"/>
  <c r="AI538" i="4"/>
  <c r="T539" i="4"/>
  <c r="U539" i="4"/>
  <c r="AB539" i="4"/>
  <c r="AC539" i="4"/>
  <c r="AE539" i="4"/>
  <c r="AF539" i="4"/>
  <c r="AH539" i="4"/>
  <c r="AI539" i="4"/>
  <c r="T540" i="4"/>
  <c r="U540" i="4"/>
  <c r="AB540" i="4"/>
  <c r="AC540" i="4"/>
  <c r="AE540" i="4"/>
  <c r="AF540" i="4"/>
  <c r="AH540" i="4"/>
  <c r="AI540" i="4"/>
  <c r="T541" i="4"/>
  <c r="U541" i="4"/>
  <c r="AB541" i="4"/>
  <c r="AC541" i="4"/>
  <c r="AE541" i="4"/>
  <c r="AF541" i="4"/>
  <c r="AH541" i="4"/>
  <c r="AI541" i="4"/>
  <c r="T542" i="4"/>
  <c r="U542" i="4"/>
  <c r="AB542" i="4"/>
  <c r="AC542" i="4"/>
  <c r="AE542" i="4"/>
  <c r="AF542" i="4"/>
  <c r="AH542" i="4"/>
  <c r="AI542" i="4"/>
  <c r="T543" i="4"/>
  <c r="U543" i="4"/>
  <c r="AB543" i="4"/>
  <c r="AC543" i="4"/>
  <c r="AE543" i="4"/>
  <c r="AF543" i="4"/>
  <c r="AH543" i="4"/>
  <c r="AI543" i="4"/>
  <c r="T544" i="4"/>
  <c r="U544" i="4"/>
  <c r="AB544" i="4"/>
  <c r="AC544" i="4"/>
  <c r="AE544" i="4"/>
  <c r="AF544" i="4"/>
  <c r="AH544" i="4"/>
  <c r="AI544" i="4"/>
  <c r="T545" i="4"/>
  <c r="U545" i="4"/>
  <c r="AB545" i="4"/>
  <c r="AC545" i="4"/>
  <c r="AE545" i="4"/>
  <c r="AF545" i="4"/>
  <c r="AH545" i="4"/>
  <c r="AI545" i="4"/>
  <c r="T546" i="4"/>
  <c r="U546" i="4"/>
  <c r="AB546" i="4"/>
  <c r="AC546" i="4"/>
  <c r="AE546" i="4"/>
  <c r="AF546" i="4"/>
  <c r="AH546" i="4"/>
  <c r="AI546" i="4"/>
  <c r="T547" i="4"/>
  <c r="U547" i="4"/>
  <c r="AB547" i="4"/>
  <c r="AC547" i="4"/>
  <c r="AE547" i="4"/>
  <c r="AF547" i="4"/>
  <c r="AH547" i="4"/>
  <c r="AI547" i="4"/>
  <c r="T548" i="4"/>
  <c r="U548" i="4"/>
  <c r="AB548" i="4"/>
  <c r="AC548" i="4"/>
  <c r="AE548" i="4"/>
  <c r="AF548" i="4"/>
  <c r="AH548" i="4"/>
  <c r="AI548" i="4"/>
  <c r="T549" i="4"/>
  <c r="U549" i="4"/>
  <c r="AB549" i="4"/>
  <c r="AC549" i="4"/>
  <c r="AE549" i="4"/>
  <c r="AF549" i="4"/>
  <c r="AH549" i="4"/>
  <c r="AI549" i="4"/>
  <c r="T550" i="4"/>
  <c r="U550" i="4"/>
  <c r="AB550" i="4"/>
  <c r="AC550" i="4"/>
  <c r="AE550" i="4"/>
  <c r="AF550" i="4"/>
  <c r="AH550" i="4"/>
  <c r="AI550" i="4"/>
  <c r="T551" i="4"/>
  <c r="U551" i="4"/>
  <c r="AB551" i="4"/>
  <c r="AC551" i="4"/>
  <c r="AE551" i="4"/>
  <c r="AF551" i="4"/>
  <c r="AH551" i="4"/>
  <c r="AI551" i="4"/>
  <c r="T552" i="4"/>
  <c r="U552" i="4"/>
  <c r="AB552" i="4"/>
  <c r="AC552" i="4"/>
  <c r="AE552" i="4"/>
  <c r="AF552" i="4"/>
  <c r="AH552" i="4"/>
  <c r="AI552" i="4"/>
  <c r="T553" i="4"/>
  <c r="U553" i="4"/>
  <c r="AB553" i="4"/>
  <c r="AC553" i="4"/>
  <c r="AE553" i="4"/>
  <c r="AF553" i="4"/>
  <c r="AH553" i="4"/>
  <c r="AI553" i="4"/>
  <c r="T554" i="4"/>
  <c r="U554" i="4"/>
  <c r="AB554" i="4"/>
  <c r="AC554" i="4"/>
  <c r="AE554" i="4"/>
  <c r="AF554" i="4"/>
  <c r="AH554" i="4"/>
  <c r="AI554" i="4"/>
  <c r="T555" i="4"/>
  <c r="U555" i="4"/>
  <c r="AB555" i="4"/>
  <c r="AC555" i="4"/>
  <c r="AE555" i="4"/>
  <c r="AF555" i="4"/>
  <c r="AH555" i="4"/>
  <c r="AI555" i="4"/>
  <c r="T556" i="4"/>
  <c r="U556" i="4"/>
  <c r="AB556" i="4"/>
  <c r="AC556" i="4"/>
  <c r="AE556" i="4"/>
  <c r="AF556" i="4"/>
  <c r="AH556" i="4"/>
  <c r="AI556" i="4"/>
  <c r="T557" i="4"/>
  <c r="U557" i="4"/>
  <c r="AB557" i="4"/>
  <c r="AC557" i="4"/>
  <c r="AE557" i="4"/>
  <c r="AF557" i="4"/>
  <c r="AH557" i="4"/>
  <c r="AI557" i="4"/>
  <c r="T558" i="4"/>
  <c r="U558" i="4"/>
  <c r="AB558" i="4"/>
  <c r="AC558" i="4"/>
  <c r="AE558" i="4"/>
  <c r="AF558" i="4"/>
  <c r="AH558" i="4"/>
  <c r="AI558" i="4"/>
  <c r="T559" i="4"/>
  <c r="U559" i="4"/>
  <c r="AB559" i="4"/>
  <c r="AC559" i="4"/>
  <c r="AE559" i="4"/>
  <c r="AF559" i="4"/>
  <c r="AH559" i="4"/>
  <c r="AI559" i="4"/>
  <c r="T560" i="4"/>
  <c r="U560" i="4"/>
  <c r="AB560" i="4"/>
  <c r="AC560" i="4"/>
  <c r="AE560" i="4"/>
  <c r="AF560" i="4"/>
  <c r="AH560" i="4"/>
  <c r="AI560" i="4"/>
  <c r="T561" i="4"/>
  <c r="U561" i="4"/>
  <c r="AB561" i="4"/>
  <c r="AC561" i="4"/>
  <c r="AE561" i="4"/>
  <c r="AF561" i="4"/>
  <c r="AH561" i="4"/>
  <c r="AI561" i="4"/>
  <c r="T562" i="4"/>
  <c r="U562" i="4"/>
  <c r="AB562" i="4"/>
  <c r="AC562" i="4"/>
  <c r="AE562" i="4"/>
  <c r="AF562" i="4"/>
  <c r="AH562" i="4"/>
  <c r="AI562" i="4"/>
  <c r="T563" i="4"/>
  <c r="U563" i="4"/>
  <c r="AB563" i="4"/>
  <c r="AC563" i="4"/>
  <c r="AE563" i="4"/>
  <c r="AF563" i="4"/>
  <c r="AH563" i="4"/>
  <c r="AI563" i="4"/>
  <c r="T564" i="4"/>
  <c r="U564" i="4"/>
  <c r="AB564" i="4"/>
  <c r="AC564" i="4"/>
  <c r="AE564" i="4"/>
  <c r="AF564" i="4"/>
  <c r="AH564" i="4"/>
  <c r="AI564" i="4"/>
  <c r="T565" i="4"/>
  <c r="U565" i="4"/>
  <c r="AB565" i="4"/>
  <c r="AC565" i="4"/>
  <c r="AE565" i="4"/>
  <c r="AF565" i="4"/>
  <c r="AH565" i="4"/>
  <c r="AI565" i="4"/>
  <c r="T566" i="4"/>
  <c r="U566" i="4"/>
  <c r="AB566" i="4"/>
  <c r="AC566" i="4"/>
  <c r="AE566" i="4"/>
  <c r="AF566" i="4"/>
  <c r="AH566" i="4"/>
  <c r="AI566" i="4"/>
  <c r="T567" i="4"/>
  <c r="U567" i="4"/>
  <c r="AB567" i="4"/>
  <c r="AC567" i="4"/>
  <c r="AE567" i="4"/>
  <c r="AF567" i="4"/>
  <c r="AH567" i="4"/>
  <c r="AI567" i="4"/>
  <c r="T568" i="4"/>
  <c r="U568" i="4"/>
  <c r="AB568" i="4"/>
  <c r="AC568" i="4"/>
  <c r="AE568" i="4"/>
  <c r="AF568" i="4"/>
  <c r="AH568" i="4"/>
  <c r="AI568" i="4"/>
  <c r="T569" i="4"/>
  <c r="U569" i="4"/>
  <c r="AB569" i="4"/>
  <c r="AC569" i="4"/>
  <c r="AE569" i="4"/>
  <c r="AF569" i="4"/>
  <c r="AH569" i="4"/>
  <c r="AI569" i="4"/>
  <c r="T570" i="4"/>
  <c r="U570" i="4"/>
  <c r="AB570" i="4"/>
  <c r="AC570" i="4"/>
  <c r="AE570" i="4"/>
  <c r="AF570" i="4"/>
  <c r="AH570" i="4"/>
  <c r="AI570" i="4"/>
  <c r="T571" i="4"/>
  <c r="U571" i="4"/>
  <c r="AB571" i="4"/>
  <c r="AC571" i="4"/>
  <c r="AE571" i="4"/>
  <c r="AF571" i="4"/>
  <c r="AH571" i="4"/>
  <c r="AI571" i="4"/>
  <c r="T572" i="4"/>
  <c r="U572" i="4"/>
  <c r="AB572" i="4"/>
  <c r="AC572" i="4"/>
  <c r="AE572" i="4"/>
  <c r="AF572" i="4"/>
  <c r="AH572" i="4"/>
  <c r="AI572" i="4"/>
  <c r="T573" i="4"/>
  <c r="U573" i="4"/>
  <c r="AB573" i="4"/>
  <c r="AC573" i="4"/>
  <c r="AE573" i="4"/>
  <c r="AF573" i="4"/>
  <c r="AH573" i="4"/>
  <c r="AI573" i="4"/>
  <c r="T574" i="4"/>
  <c r="U574" i="4"/>
  <c r="AB574" i="4"/>
  <c r="AC574" i="4"/>
  <c r="AE574" i="4"/>
  <c r="AF574" i="4"/>
  <c r="AH574" i="4"/>
  <c r="AI574" i="4"/>
  <c r="T575" i="4"/>
  <c r="U575" i="4"/>
  <c r="AB575" i="4"/>
  <c r="AC575" i="4"/>
  <c r="AE575" i="4"/>
  <c r="AF575" i="4"/>
  <c r="AH575" i="4"/>
  <c r="AI575" i="4"/>
  <c r="T576" i="4"/>
  <c r="U576" i="4"/>
  <c r="AB576" i="4"/>
  <c r="AC576" i="4"/>
  <c r="AE576" i="4"/>
  <c r="AF576" i="4"/>
  <c r="AH576" i="4"/>
  <c r="AI576" i="4"/>
  <c r="T577" i="4"/>
  <c r="U577" i="4"/>
  <c r="AB577" i="4"/>
  <c r="AC577" i="4"/>
  <c r="AE577" i="4"/>
  <c r="AF577" i="4"/>
  <c r="AH577" i="4"/>
  <c r="AI577" i="4"/>
  <c r="T578" i="4"/>
  <c r="U578" i="4"/>
  <c r="AB578" i="4"/>
  <c r="AC578" i="4"/>
  <c r="AE578" i="4"/>
  <c r="AF578" i="4"/>
  <c r="AH578" i="4"/>
  <c r="AI578" i="4"/>
  <c r="T579" i="4"/>
  <c r="U579" i="4"/>
  <c r="AB579" i="4"/>
  <c r="AC579" i="4"/>
  <c r="AE579" i="4"/>
  <c r="AF579" i="4"/>
  <c r="AH579" i="4"/>
  <c r="AI579" i="4"/>
  <c r="T580" i="4"/>
  <c r="U580" i="4"/>
  <c r="AB580" i="4"/>
  <c r="AC580" i="4"/>
  <c r="AE580" i="4"/>
  <c r="AF580" i="4"/>
  <c r="AH580" i="4"/>
  <c r="AI580" i="4"/>
  <c r="T581" i="4"/>
  <c r="U581" i="4"/>
  <c r="AB581" i="4"/>
  <c r="AC581" i="4"/>
  <c r="AE581" i="4"/>
  <c r="AF581" i="4"/>
  <c r="AH581" i="4"/>
  <c r="AI581" i="4"/>
  <c r="T582" i="4"/>
  <c r="U582" i="4"/>
  <c r="AB582" i="4"/>
  <c r="AC582" i="4"/>
  <c r="AE582" i="4"/>
  <c r="AF582" i="4"/>
  <c r="AH582" i="4"/>
  <c r="AI582" i="4"/>
  <c r="T583" i="4"/>
  <c r="U583" i="4"/>
  <c r="AB583" i="4"/>
  <c r="AC583" i="4"/>
  <c r="AE583" i="4"/>
  <c r="AF583" i="4"/>
  <c r="AH583" i="4"/>
  <c r="AI583" i="4"/>
  <c r="T584" i="4"/>
  <c r="U584" i="4"/>
  <c r="AB584" i="4"/>
  <c r="AC584" i="4"/>
  <c r="AE584" i="4"/>
  <c r="AF584" i="4"/>
  <c r="AH584" i="4"/>
  <c r="AI584" i="4"/>
  <c r="T585" i="4"/>
  <c r="U585" i="4"/>
  <c r="AB585" i="4"/>
  <c r="AC585" i="4"/>
  <c r="AE585" i="4"/>
  <c r="AF585" i="4"/>
  <c r="AH585" i="4"/>
  <c r="AI585" i="4"/>
  <c r="T586" i="4"/>
  <c r="U586" i="4"/>
  <c r="AB586" i="4"/>
  <c r="AC586" i="4"/>
  <c r="AE586" i="4"/>
  <c r="AF586" i="4"/>
  <c r="AH586" i="4"/>
  <c r="AI586" i="4"/>
  <c r="T587" i="4"/>
  <c r="U587" i="4"/>
  <c r="AB587" i="4"/>
  <c r="AC587" i="4"/>
  <c r="AE587" i="4"/>
  <c r="AF587" i="4"/>
  <c r="AH587" i="4"/>
  <c r="AI587" i="4"/>
  <c r="T588" i="4"/>
  <c r="U588" i="4"/>
  <c r="AB588" i="4"/>
  <c r="AC588" i="4"/>
  <c r="AE588" i="4"/>
  <c r="AF588" i="4"/>
  <c r="AH588" i="4"/>
  <c r="AI588" i="4"/>
  <c r="T589" i="4"/>
  <c r="U589" i="4"/>
  <c r="AB589" i="4"/>
  <c r="AC589" i="4"/>
  <c r="AE589" i="4"/>
  <c r="AF589" i="4"/>
  <c r="AH589" i="4"/>
  <c r="AI589" i="4"/>
  <c r="T590" i="4"/>
  <c r="U590" i="4"/>
  <c r="AB590" i="4"/>
  <c r="AC590" i="4"/>
  <c r="AE590" i="4"/>
  <c r="AF590" i="4"/>
  <c r="AH590" i="4"/>
  <c r="AI590" i="4"/>
  <c r="T591" i="4"/>
  <c r="U591" i="4"/>
  <c r="AB591" i="4"/>
  <c r="AC591" i="4"/>
  <c r="AE591" i="4"/>
  <c r="AF591" i="4"/>
  <c r="AH591" i="4"/>
  <c r="AI591" i="4"/>
  <c r="T592" i="4"/>
  <c r="U592" i="4"/>
  <c r="AB592" i="4"/>
  <c r="AC592" i="4"/>
  <c r="AE592" i="4"/>
  <c r="AF592" i="4"/>
  <c r="AH592" i="4"/>
  <c r="AI592" i="4"/>
  <c r="T593" i="4"/>
  <c r="U593" i="4"/>
  <c r="AB593" i="4"/>
  <c r="AC593" i="4"/>
  <c r="AE593" i="4"/>
  <c r="AF593" i="4"/>
  <c r="AH593" i="4"/>
  <c r="AI593" i="4"/>
  <c r="T594" i="4"/>
  <c r="U594" i="4"/>
  <c r="AB594" i="4"/>
  <c r="AC594" i="4"/>
  <c r="AE594" i="4"/>
  <c r="AF594" i="4"/>
  <c r="AH594" i="4"/>
  <c r="AI594" i="4"/>
  <c r="T595" i="4"/>
  <c r="U595" i="4"/>
  <c r="AB595" i="4"/>
  <c r="AC595" i="4"/>
  <c r="AE595" i="4"/>
  <c r="AF595" i="4"/>
  <c r="AH595" i="4"/>
  <c r="AI595" i="4"/>
  <c r="T596" i="4"/>
  <c r="U596" i="4"/>
  <c r="AB596" i="4"/>
  <c r="AC596" i="4"/>
  <c r="AE596" i="4"/>
  <c r="AF596" i="4"/>
  <c r="AH596" i="4"/>
  <c r="AI596" i="4"/>
  <c r="T597" i="4"/>
  <c r="U597" i="4"/>
  <c r="AB597" i="4"/>
  <c r="AC597" i="4"/>
  <c r="AE597" i="4"/>
  <c r="AF597" i="4"/>
  <c r="AH597" i="4"/>
  <c r="AI597" i="4"/>
  <c r="T598" i="4"/>
  <c r="U598" i="4"/>
  <c r="AB598" i="4"/>
  <c r="AC598" i="4"/>
  <c r="AE598" i="4"/>
  <c r="AF598" i="4"/>
  <c r="AH598" i="4"/>
  <c r="AI598" i="4"/>
  <c r="T599" i="4"/>
  <c r="U599" i="4"/>
  <c r="AB599" i="4"/>
  <c r="AC599" i="4"/>
  <c r="AE599" i="4"/>
  <c r="AF599" i="4"/>
  <c r="AH599" i="4"/>
  <c r="AI599" i="4"/>
  <c r="T600" i="4"/>
  <c r="U600" i="4"/>
  <c r="AB600" i="4"/>
  <c r="AC600" i="4"/>
  <c r="AE600" i="4"/>
  <c r="AF600" i="4"/>
  <c r="AH600" i="4"/>
  <c r="AI600" i="4"/>
  <c r="T601" i="4"/>
  <c r="U601" i="4"/>
  <c r="AB601" i="4"/>
  <c r="AC601" i="4"/>
  <c r="AE601" i="4"/>
  <c r="AF601" i="4"/>
  <c r="AH601" i="4"/>
  <c r="AI601" i="4"/>
  <c r="T602" i="4"/>
  <c r="U602" i="4"/>
  <c r="AB602" i="4"/>
  <c r="AC602" i="4"/>
  <c r="AE602" i="4"/>
  <c r="AF602" i="4"/>
  <c r="AH602" i="4"/>
  <c r="AI602" i="4"/>
  <c r="T603" i="4"/>
  <c r="U603" i="4"/>
  <c r="AB603" i="4"/>
  <c r="AC603" i="4"/>
  <c r="AE603" i="4"/>
  <c r="AF603" i="4"/>
  <c r="AH603" i="4"/>
  <c r="AI603" i="4"/>
  <c r="T604" i="4"/>
  <c r="U604" i="4"/>
  <c r="AB604" i="4"/>
  <c r="AC604" i="4"/>
  <c r="AE604" i="4"/>
  <c r="AF604" i="4"/>
  <c r="AH604" i="4"/>
  <c r="AI604" i="4"/>
  <c r="T605" i="4"/>
  <c r="U605" i="4"/>
  <c r="AB605" i="4"/>
  <c r="AC605" i="4"/>
  <c r="AE605" i="4"/>
  <c r="AF605" i="4"/>
  <c r="AH605" i="4"/>
  <c r="AI605" i="4"/>
  <c r="T606" i="4"/>
  <c r="U606" i="4"/>
  <c r="AB606" i="4"/>
  <c r="AC606" i="4"/>
  <c r="AE606" i="4"/>
  <c r="AF606" i="4"/>
  <c r="AH606" i="4"/>
  <c r="AI606" i="4"/>
  <c r="T607" i="4"/>
  <c r="U607" i="4"/>
  <c r="AB607" i="4"/>
  <c r="AC607" i="4"/>
  <c r="AE607" i="4"/>
  <c r="AF607" i="4"/>
  <c r="AH607" i="4"/>
  <c r="AI607" i="4"/>
  <c r="T608" i="4"/>
  <c r="U608" i="4"/>
  <c r="AB608" i="4"/>
  <c r="AC608" i="4"/>
  <c r="AE608" i="4"/>
  <c r="AF608" i="4"/>
  <c r="AH608" i="4"/>
  <c r="AI608" i="4"/>
  <c r="T609" i="4"/>
  <c r="U609" i="4"/>
  <c r="AB609" i="4"/>
  <c r="AC609" i="4"/>
  <c r="AE609" i="4"/>
  <c r="AF609" i="4"/>
  <c r="AH609" i="4"/>
  <c r="AI609" i="4"/>
  <c r="T610" i="4"/>
  <c r="U610" i="4"/>
  <c r="AB610" i="4"/>
  <c r="AC610" i="4"/>
  <c r="AE610" i="4"/>
  <c r="AF610" i="4"/>
  <c r="AH610" i="4"/>
  <c r="AI610" i="4"/>
  <c r="T611" i="4"/>
  <c r="U611" i="4"/>
  <c r="AB611" i="4"/>
  <c r="AC611" i="4"/>
  <c r="AE611" i="4"/>
  <c r="AF611" i="4"/>
  <c r="AH611" i="4"/>
  <c r="AI611" i="4"/>
  <c r="T612" i="4"/>
  <c r="U612" i="4"/>
  <c r="AB612" i="4"/>
  <c r="AC612" i="4"/>
  <c r="AE612" i="4"/>
  <c r="AF612" i="4"/>
  <c r="AH612" i="4"/>
  <c r="AI612" i="4"/>
  <c r="T613" i="4"/>
  <c r="U613" i="4"/>
  <c r="AB613" i="4"/>
  <c r="AC613" i="4"/>
  <c r="AE613" i="4"/>
  <c r="AF613" i="4"/>
  <c r="AH613" i="4"/>
  <c r="AI613" i="4"/>
  <c r="T614" i="4"/>
  <c r="U614" i="4"/>
  <c r="AB614" i="4"/>
  <c r="AC614" i="4"/>
  <c r="AE614" i="4"/>
  <c r="AF614" i="4"/>
  <c r="AH614" i="4"/>
  <c r="AI614" i="4"/>
  <c r="T615" i="4"/>
  <c r="U615" i="4"/>
  <c r="AB615" i="4"/>
  <c r="AC615" i="4"/>
  <c r="AE615" i="4"/>
  <c r="AF615" i="4"/>
  <c r="AH615" i="4"/>
  <c r="AI615" i="4"/>
  <c r="T616" i="4"/>
  <c r="U616" i="4"/>
  <c r="AB616" i="4"/>
  <c r="AC616" i="4"/>
  <c r="AE616" i="4"/>
  <c r="AF616" i="4"/>
  <c r="AH616" i="4"/>
  <c r="AI616" i="4"/>
  <c r="T617" i="4"/>
  <c r="U617" i="4"/>
  <c r="AB617" i="4"/>
  <c r="AC617" i="4"/>
  <c r="AE617" i="4"/>
  <c r="AF617" i="4"/>
  <c r="AH617" i="4"/>
  <c r="AI617" i="4"/>
  <c r="T618" i="4"/>
  <c r="U618" i="4"/>
  <c r="AB618" i="4"/>
  <c r="AC618" i="4"/>
  <c r="AE618" i="4"/>
  <c r="AF618" i="4"/>
  <c r="AH618" i="4"/>
  <c r="AI618" i="4"/>
  <c r="T619" i="4"/>
  <c r="U619" i="4"/>
  <c r="AB619" i="4"/>
  <c r="AC619" i="4"/>
  <c r="AE619" i="4"/>
  <c r="AF619" i="4"/>
  <c r="AH619" i="4"/>
  <c r="AI619" i="4"/>
  <c r="T620" i="4"/>
  <c r="U620" i="4"/>
  <c r="AB620" i="4"/>
  <c r="AC620" i="4"/>
  <c r="AE620" i="4"/>
  <c r="AF620" i="4"/>
  <c r="AH620" i="4"/>
  <c r="AI620" i="4"/>
  <c r="T621" i="4"/>
  <c r="U621" i="4"/>
  <c r="AB621" i="4"/>
  <c r="AC621" i="4"/>
  <c r="AE621" i="4"/>
  <c r="AF621" i="4"/>
  <c r="AH621" i="4"/>
  <c r="AI621" i="4"/>
  <c r="T622" i="4"/>
  <c r="U622" i="4"/>
  <c r="AB622" i="4"/>
  <c r="AC622" i="4"/>
  <c r="AE622" i="4"/>
  <c r="AF622" i="4"/>
  <c r="AH622" i="4"/>
  <c r="AI622" i="4"/>
  <c r="T623" i="4"/>
  <c r="U623" i="4"/>
  <c r="AB623" i="4"/>
  <c r="AC623" i="4"/>
  <c r="AE623" i="4"/>
  <c r="AF623" i="4"/>
  <c r="AH623" i="4"/>
  <c r="AI623" i="4"/>
  <c r="T624" i="4"/>
  <c r="U624" i="4"/>
  <c r="AB624" i="4"/>
  <c r="AC624" i="4"/>
  <c r="AE624" i="4"/>
  <c r="AF624" i="4"/>
  <c r="AH624" i="4"/>
  <c r="AI624" i="4"/>
  <c r="T625" i="4"/>
  <c r="U625" i="4"/>
  <c r="AB625" i="4"/>
  <c r="AC625" i="4"/>
  <c r="AE625" i="4"/>
  <c r="AF625" i="4"/>
  <c r="AH625" i="4"/>
  <c r="AI625" i="4"/>
  <c r="T626" i="4"/>
  <c r="U626" i="4"/>
  <c r="AB626" i="4"/>
  <c r="AC626" i="4"/>
  <c r="AE626" i="4"/>
  <c r="AF626" i="4"/>
  <c r="AH626" i="4"/>
  <c r="AI626" i="4"/>
  <c r="T627" i="4"/>
  <c r="U627" i="4"/>
  <c r="AB627" i="4"/>
  <c r="AC627" i="4"/>
  <c r="AE627" i="4"/>
  <c r="AF627" i="4"/>
  <c r="AH627" i="4"/>
  <c r="AI627" i="4"/>
  <c r="T628" i="4"/>
  <c r="U628" i="4"/>
  <c r="AB628" i="4"/>
  <c r="AC628" i="4"/>
  <c r="AE628" i="4"/>
  <c r="AF628" i="4"/>
  <c r="AH628" i="4"/>
  <c r="AI628" i="4"/>
  <c r="T629" i="4"/>
  <c r="U629" i="4"/>
  <c r="AB629" i="4"/>
  <c r="AC629" i="4"/>
  <c r="AE629" i="4"/>
  <c r="AF629" i="4"/>
  <c r="AH629" i="4"/>
  <c r="AI629" i="4"/>
  <c r="T630" i="4"/>
  <c r="U630" i="4"/>
  <c r="AB630" i="4"/>
  <c r="AC630" i="4"/>
  <c r="AE630" i="4"/>
  <c r="AF630" i="4"/>
  <c r="AH630" i="4"/>
  <c r="AI630" i="4"/>
  <c r="T631" i="4"/>
  <c r="U631" i="4"/>
  <c r="AB631" i="4"/>
  <c r="AC631" i="4"/>
  <c r="AE631" i="4"/>
  <c r="AF631" i="4"/>
  <c r="AH631" i="4"/>
  <c r="AI631" i="4"/>
  <c r="T632" i="4"/>
  <c r="U632" i="4"/>
  <c r="AB632" i="4"/>
  <c r="AC632" i="4"/>
  <c r="AE632" i="4"/>
  <c r="AF632" i="4"/>
  <c r="AH632" i="4"/>
  <c r="AI632" i="4"/>
  <c r="T633" i="4"/>
  <c r="U633" i="4"/>
  <c r="AB633" i="4"/>
  <c r="AC633" i="4"/>
  <c r="AE633" i="4"/>
  <c r="AF633" i="4"/>
  <c r="AH633" i="4"/>
  <c r="AI633" i="4"/>
  <c r="T634" i="4"/>
  <c r="U634" i="4"/>
  <c r="AB634" i="4"/>
  <c r="AC634" i="4"/>
  <c r="AE634" i="4"/>
  <c r="AF634" i="4"/>
  <c r="AH634" i="4"/>
  <c r="AI634" i="4"/>
  <c r="T635" i="4"/>
  <c r="U635" i="4"/>
  <c r="AB635" i="4"/>
  <c r="AC635" i="4"/>
  <c r="AE635" i="4"/>
  <c r="AF635" i="4"/>
  <c r="AH635" i="4"/>
  <c r="AI635" i="4"/>
  <c r="T636" i="4"/>
  <c r="U636" i="4"/>
  <c r="AB636" i="4"/>
  <c r="AC636" i="4"/>
  <c r="AE636" i="4"/>
  <c r="AF636" i="4"/>
  <c r="AH636" i="4"/>
  <c r="AI636" i="4"/>
  <c r="T637" i="4"/>
  <c r="U637" i="4"/>
  <c r="AB637" i="4"/>
  <c r="AC637" i="4"/>
  <c r="AE637" i="4"/>
  <c r="AF637" i="4"/>
  <c r="AH637" i="4"/>
  <c r="AI637" i="4"/>
  <c r="T638" i="4"/>
  <c r="U638" i="4"/>
  <c r="AB638" i="4"/>
  <c r="AC638" i="4"/>
  <c r="AE638" i="4"/>
  <c r="AF638" i="4"/>
  <c r="AH638" i="4"/>
  <c r="AI638" i="4"/>
  <c r="T639" i="4"/>
  <c r="U639" i="4"/>
  <c r="AB639" i="4"/>
  <c r="AC639" i="4"/>
  <c r="AE639" i="4"/>
  <c r="AF639" i="4"/>
  <c r="AH639" i="4"/>
  <c r="AI639" i="4"/>
  <c r="T640" i="4"/>
  <c r="U640" i="4"/>
  <c r="AB640" i="4"/>
  <c r="AC640" i="4"/>
  <c r="AE640" i="4"/>
  <c r="AF640" i="4"/>
  <c r="AH640" i="4"/>
  <c r="AI640" i="4"/>
  <c r="T641" i="4"/>
  <c r="U641" i="4"/>
  <c r="AB641" i="4"/>
  <c r="AC641" i="4"/>
  <c r="AE641" i="4"/>
  <c r="AF641" i="4"/>
  <c r="AH641" i="4"/>
  <c r="AI641" i="4"/>
  <c r="T642" i="4"/>
  <c r="U642" i="4"/>
  <c r="AB642" i="4"/>
  <c r="AC642" i="4"/>
  <c r="AE642" i="4"/>
  <c r="AF642" i="4"/>
  <c r="AH642" i="4"/>
  <c r="AI642" i="4"/>
  <c r="T643" i="4"/>
  <c r="U643" i="4"/>
  <c r="AB643" i="4"/>
  <c r="AC643" i="4"/>
  <c r="AE643" i="4"/>
  <c r="AF643" i="4"/>
  <c r="AH643" i="4"/>
  <c r="AI643" i="4"/>
  <c r="T644" i="4"/>
  <c r="U644" i="4"/>
  <c r="AB644" i="4"/>
  <c r="AC644" i="4"/>
  <c r="AE644" i="4"/>
  <c r="AF644" i="4"/>
  <c r="AH644" i="4"/>
  <c r="AI644" i="4"/>
  <c r="T645" i="4"/>
  <c r="U645" i="4"/>
  <c r="AB645" i="4"/>
  <c r="AC645" i="4"/>
  <c r="AE645" i="4"/>
  <c r="AF645" i="4"/>
  <c r="AH645" i="4"/>
  <c r="AI645" i="4"/>
  <c r="T646" i="4"/>
  <c r="U646" i="4"/>
  <c r="AB646" i="4"/>
  <c r="AC646" i="4"/>
  <c r="AE646" i="4"/>
  <c r="AF646" i="4"/>
  <c r="AH646" i="4"/>
  <c r="AI646" i="4"/>
  <c r="T647" i="4"/>
  <c r="U647" i="4"/>
  <c r="AB647" i="4"/>
  <c r="AC647" i="4"/>
  <c r="AE647" i="4"/>
  <c r="AF647" i="4"/>
  <c r="AH647" i="4"/>
  <c r="AI647" i="4"/>
  <c r="T648" i="4"/>
  <c r="U648" i="4"/>
  <c r="AB648" i="4"/>
  <c r="AC648" i="4"/>
  <c r="AE648" i="4"/>
  <c r="AF648" i="4"/>
  <c r="AH648" i="4"/>
  <c r="AI648" i="4"/>
  <c r="T649" i="4"/>
  <c r="U649" i="4"/>
  <c r="AB649" i="4"/>
  <c r="AC649" i="4"/>
  <c r="AE649" i="4"/>
  <c r="AF649" i="4"/>
  <c r="AH649" i="4"/>
  <c r="AI649" i="4"/>
  <c r="T650" i="4"/>
  <c r="U650" i="4"/>
  <c r="AB650" i="4"/>
  <c r="AC650" i="4"/>
  <c r="AE650" i="4"/>
  <c r="AF650" i="4"/>
  <c r="AH650" i="4"/>
  <c r="AI650" i="4"/>
  <c r="T651" i="4"/>
  <c r="U651" i="4"/>
  <c r="AB651" i="4"/>
  <c r="AC651" i="4"/>
  <c r="AE651" i="4"/>
  <c r="AF651" i="4"/>
  <c r="AH651" i="4"/>
  <c r="AI651" i="4"/>
  <c r="T652" i="4"/>
  <c r="U652" i="4"/>
  <c r="AB652" i="4"/>
  <c r="AC652" i="4"/>
  <c r="AE652" i="4"/>
  <c r="AF652" i="4"/>
  <c r="AH652" i="4"/>
  <c r="AI652" i="4"/>
  <c r="T653" i="4"/>
  <c r="U653" i="4"/>
  <c r="AB653" i="4"/>
  <c r="AC653" i="4"/>
  <c r="AE653" i="4"/>
  <c r="AF653" i="4"/>
  <c r="AH653" i="4"/>
  <c r="AI653" i="4"/>
  <c r="T654" i="4"/>
  <c r="U654" i="4"/>
  <c r="AB654" i="4"/>
  <c r="AC654" i="4"/>
  <c r="AE654" i="4"/>
  <c r="AF654" i="4"/>
  <c r="AH654" i="4"/>
  <c r="AI654" i="4"/>
  <c r="T655" i="4"/>
  <c r="U655" i="4"/>
  <c r="AB655" i="4"/>
  <c r="AC655" i="4"/>
  <c r="AE655" i="4"/>
  <c r="AF655" i="4"/>
  <c r="AH655" i="4"/>
  <c r="AI655" i="4"/>
  <c r="T656" i="4"/>
  <c r="U656" i="4"/>
  <c r="AB656" i="4"/>
  <c r="AC656" i="4"/>
  <c r="AE656" i="4"/>
  <c r="AF656" i="4"/>
  <c r="AH656" i="4"/>
  <c r="AI656" i="4"/>
  <c r="T657" i="4"/>
  <c r="U657" i="4"/>
  <c r="AB657" i="4"/>
  <c r="AC657" i="4"/>
  <c r="AE657" i="4"/>
  <c r="AF657" i="4"/>
  <c r="AH657" i="4"/>
  <c r="AI657" i="4"/>
  <c r="T658" i="4"/>
  <c r="U658" i="4"/>
  <c r="AB658" i="4"/>
  <c r="AC658" i="4"/>
  <c r="AE658" i="4"/>
  <c r="AF658" i="4"/>
  <c r="AH658" i="4"/>
  <c r="AI658" i="4"/>
  <c r="T659" i="4"/>
  <c r="U659" i="4"/>
  <c r="AB659" i="4"/>
  <c r="AC659" i="4"/>
  <c r="AE659" i="4"/>
  <c r="AF659" i="4"/>
  <c r="AH659" i="4"/>
  <c r="AI659" i="4"/>
  <c r="T660" i="4"/>
  <c r="U660" i="4"/>
  <c r="AB660" i="4"/>
  <c r="AC660" i="4"/>
  <c r="AE660" i="4"/>
  <c r="AF660" i="4"/>
  <c r="AH660" i="4"/>
  <c r="AI660" i="4"/>
  <c r="T661" i="4"/>
  <c r="U661" i="4"/>
  <c r="AB661" i="4"/>
  <c r="AC661" i="4"/>
  <c r="AE661" i="4"/>
  <c r="AF661" i="4"/>
  <c r="AH661" i="4"/>
  <c r="AI661" i="4"/>
  <c r="T662" i="4"/>
  <c r="U662" i="4"/>
  <c r="AB662" i="4"/>
  <c r="AC662" i="4"/>
  <c r="AE662" i="4"/>
  <c r="AF662" i="4"/>
  <c r="AH662" i="4"/>
  <c r="AI662" i="4"/>
  <c r="T663" i="4"/>
  <c r="U663" i="4"/>
  <c r="AB663" i="4"/>
  <c r="AC663" i="4"/>
  <c r="AE663" i="4"/>
  <c r="AF663" i="4"/>
  <c r="AH663" i="4"/>
  <c r="AI663" i="4"/>
  <c r="T664" i="4"/>
  <c r="U664" i="4"/>
  <c r="AB664" i="4"/>
  <c r="AC664" i="4"/>
  <c r="AE664" i="4"/>
  <c r="AF664" i="4"/>
  <c r="AH664" i="4"/>
  <c r="AI664" i="4"/>
  <c r="T665" i="4"/>
  <c r="U665" i="4"/>
  <c r="AB665" i="4"/>
  <c r="AC665" i="4"/>
  <c r="AE665" i="4"/>
  <c r="AF665" i="4"/>
  <c r="AH665" i="4"/>
  <c r="AI665" i="4"/>
  <c r="T666" i="4"/>
  <c r="U666" i="4"/>
  <c r="AB666" i="4"/>
  <c r="AC666" i="4"/>
  <c r="AE666" i="4"/>
  <c r="AF666" i="4"/>
  <c r="AH666" i="4"/>
  <c r="AI666" i="4"/>
  <c r="T667" i="4"/>
  <c r="U667" i="4"/>
  <c r="AB667" i="4"/>
  <c r="AC667" i="4"/>
  <c r="AE667" i="4"/>
  <c r="AF667" i="4"/>
  <c r="AH667" i="4"/>
  <c r="AI667" i="4"/>
  <c r="T668" i="4"/>
  <c r="U668" i="4"/>
  <c r="AB668" i="4"/>
  <c r="AC668" i="4"/>
  <c r="AE668" i="4"/>
  <c r="AF668" i="4"/>
  <c r="AH668" i="4"/>
  <c r="AI668" i="4"/>
  <c r="T669" i="4"/>
  <c r="U669" i="4"/>
  <c r="AB669" i="4"/>
  <c r="AC669" i="4"/>
  <c r="AE669" i="4"/>
  <c r="AF669" i="4"/>
  <c r="AH669" i="4"/>
  <c r="AI669" i="4"/>
  <c r="T670" i="4"/>
  <c r="U670" i="4"/>
  <c r="AB670" i="4"/>
  <c r="AC670" i="4"/>
  <c r="AE670" i="4"/>
  <c r="AF670" i="4"/>
  <c r="AH670" i="4"/>
  <c r="AI670" i="4"/>
  <c r="T671" i="4"/>
  <c r="U671" i="4"/>
  <c r="AB671" i="4"/>
  <c r="AC671" i="4"/>
  <c r="AE671" i="4"/>
  <c r="AF671" i="4"/>
  <c r="AH671" i="4"/>
  <c r="AI671" i="4"/>
  <c r="T672" i="4"/>
  <c r="U672" i="4"/>
  <c r="AB672" i="4"/>
  <c r="AC672" i="4"/>
  <c r="AE672" i="4"/>
  <c r="AF672" i="4"/>
  <c r="AH672" i="4"/>
  <c r="AI672" i="4"/>
  <c r="T673" i="4"/>
  <c r="U673" i="4"/>
  <c r="AB673" i="4"/>
  <c r="AC673" i="4"/>
  <c r="AE673" i="4"/>
  <c r="AF673" i="4"/>
  <c r="AH673" i="4"/>
  <c r="AI673" i="4"/>
  <c r="T674" i="4"/>
  <c r="U674" i="4"/>
  <c r="AB674" i="4"/>
  <c r="AC674" i="4"/>
  <c r="AE674" i="4"/>
  <c r="AF674" i="4"/>
  <c r="AH674" i="4"/>
  <c r="AI674" i="4"/>
  <c r="T675" i="4"/>
  <c r="U675" i="4"/>
  <c r="AB675" i="4"/>
  <c r="AC675" i="4"/>
  <c r="AE675" i="4"/>
  <c r="AF675" i="4"/>
  <c r="AH675" i="4"/>
  <c r="AI675" i="4"/>
  <c r="T676" i="4"/>
  <c r="U676" i="4"/>
  <c r="AB676" i="4"/>
  <c r="AC676" i="4"/>
  <c r="AE676" i="4"/>
  <c r="AF676" i="4"/>
  <c r="AH676" i="4"/>
  <c r="AI676" i="4"/>
  <c r="T677" i="4"/>
  <c r="U677" i="4"/>
  <c r="AB677" i="4"/>
  <c r="AC677" i="4"/>
  <c r="AE677" i="4"/>
  <c r="AF677" i="4"/>
  <c r="AH677" i="4"/>
  <c r="AI677" i="4"/>
  <c r="T678" i="4"/>
  <c r="U678" i="4"/>
  <c r="AB678" i="4"/>
  <c r="AC678" i="4"/>
  <c r="AE678" i="4"/>
  <c r="AF678" i="4"/>
  <c r="AH678" i="4"/>
  <c r="AI678" i="4"/>
  <c r="T679" i="4"/>
  <c r="U679" i="4"/>
  <c r="AB679" i="4"/>
  <c r="AC679" i="4"/>
  <c r="AE679" i="4"/>
  <c r="AF679" i="4"/>
  <c r="AH679" i="4"/>
  <c r="AI679" i="4"/>
  <c r="T680" i="4"/>
  <c r="U680" i="4"/>
  <c r="AB680" i="4"/>
  <c r="AC680" i="4"/>
  <c r="AE680" i="4"/>
  <c r="AF680" i="4"/>
  <c r="AH680" i="4"/>
  <c r="AI680" i="4"/>
  <c r="T681" i="4"/>
  <c r="U681" i="4"/>
  <c r="AB681" i="4"/>
  <c r="AC681" i="4"/>
  <c r="AE681" i="4"/>
  <c r="AF681" i="4"/>
  <c r="AH681" i="4"/>
  <c r="AI681" i="4"/>
  <c r="T682" i="4"/>
  <c r="U682" i="4"/>
  <c r="AB682" i="4"/>
  <c r="AC682" i="4"/>
  <c r="AE682" i="4"/>
  <c r="AF682" i="4"/>
  <c r="AH682" i="4"/>
  <c r="AI682" i="4"/>
  <c r="T683" i="4"/>
  <c r="U683" i="4"/>
  <c r="AB683" i="4"/>
  <c r="AC683" i="4"/>
  <c r="AE683" i="4"/>
  <c r="AF683" i="4"/>
  <c r="AH683" i="4"/>
  <c r="AI683" i="4"/>
  <c r="T684" i="4"/>
  <c r="U684" i="4"/>
  <c r="AB684" i="4"/>
  <c r="AC684" i="4"/>
  <c r="AE684" i="4"/>
  <c r="AF684" i="4"/>
  <c r="AH684" i="4"/>
  <c r="AI684" i="4"/>
  <c r="T685" i="4"/>
  <c r="U685" i="4"/>
  <c r="AB685" i="4"/>
  <c r="AC685" i="4"/>
  <c r="AE685" i="4"/>
  <c r="AF685" i="4"/>
  <c r="AH685" i="4"/>
  <c r="AI685" i="4"/>
  <c r="T686" i="4"/>
  <c r="U686" i="4"/>
  <c r="AB686" i="4"/>
  <c r="AC686" i="4"/>
  <c r="AE686" i="4"/>
  <c r="AF686" i="4"/>
  <c r="AH686" i="4"/>
  <c r="AI686" i="4"/>
  <c r="T687" i="4"/>
  <c r="U687" i="4"/>
  <c r="AB687" i="4"/>
  <c r="AC687" i="4"/>
  <c r="AE687" i="4"/>
  <c r="AF687" i="4"/>
  <c r="AH687" i="4"/>
  <c r="AI687" i="4"/>
  <c r="T688" i="4"/>
  <c r="U688" i="4"/>
  <c r="AB688" i="4"/>
  <c r="AC688" i="4"/>
  <c r="AE688" i="4"/>
  <c r="AF688" i="4"/>
  <c r="AH688" i="4"/>
  <c r="AI688" i="4"/>
  <c r="T689" i="4"/>
  <c r="U689" i="4"/>
  <c r="AB689" i="4"/>
  <c r="AC689" i="4"/>
  <c r="AE689" i="4"/>
  <c r="AF689" i="4"/>
  <c r="AH689" i="4"/>
  <c r="AI689" i="4"/>
  <c r="T690" i="4"/>
  <c r="U690" i="4"/>
  <c r="AB690" i="4"/>
  <c r="AC690" i="4"/>
  <c r="AE690" i="4"/>
  <c r="AF690" i="4"/>
  <c r="AH690" i="4"/>
  <c r="AI690" i="4"/>
  <c r="T691" i="4"/>
  <c r="U691" i="4"/>
  <c r="AB691" i="4"/>
  <c r="AC691" i="4"/>
  <c r="AE691" i="4"/>
  <c r="AF691" i="4"/>
  <c r="AH691" i="4"/>
  <c r="AI691" i="4"/>
  <c r="T692" i="4"/>
  <c r="U692" i="4"/>
  <c r="AB692" i="4"/>
  <c r="AC692" i="4"/>
  <c r="AE692" i="4"/>
  <c r="AF692" i="4"/>
  <c r="AH692" i="4"/>
  <c r="AI692" i="4"/>
  <c r="T693" i="4"/>
  <c r="U693" i="4"/>
  <c r="AB693" i="4"/>
  <c r="AC693" i="4"/>
  <c r="AE693" i="4"/>
  <c r="AF693" i="4"/>
  <c r="AH693" i="4"/>
  <c r="AI693" i="4"/>
  <c r="T694" i="4"/>
  <c r="U694" i="4"/>
  <c r="AB694" i="4"/>
  <c r="AC694" i="4"/>
  <c r="AE694" i="4"/>
  <c r="AF694" i="4"/>
  <c r="AH694" i="4"/>
  <c r="AI694" i="4"/>
  <c r="T695" i="4"/>
  <c r="U695" i="4"/>
  <c r="AB695" i="4"/>
  <c r="AC695" i="4"/>
  <c r="AE695" i="4"/>
  <c r="AF695" i="4"/>
  <c r="AH695" i="4"/>
  <c r="AI695" i="4"/>
  <c r="T696" i="4"/>
  <c r="U696" i="4"/>
  <c r="AB696" i="4"/>
  <c r="AC696" i="4"/>
  <c r="AE696" i="4"/>
  <c r="AF696" i="4"/>
  <c r="AH696" i="4"/>
  <c r="AI696" i="4"/>
  <c r="T697" i="4"/>
  <c r="U697" i="4"/>
  <c r="AB697" i="4"/>
  <c r="AC697" i="4"/>
  <c r="AE697" i="4"/>
  <c r="AF697" i="4"/>
  <c r="AH697" i="4"/>
  <c r="AI697" i="4"/>
  <c r="T698" i="4"/>
  <c r="U698" i="4"/>
  <c r="AB698" i="4"/>
  <c r="AC698" i="4"/>
  <c r="AE698" i="4"/>
  <c r="AF698" i="4"/>
  <c r="AH698" i="4"/>
  <c r="AI698" i="4"/>
  <c r="T699" i="4"/>
  <c r="U699" i="4"/>
  <c r="AB699" i="4"/>
  <c r="AC699" i="4"/>
  <c r="AE699" i="4"/>
  <c r="AF699" i="4"/>
  <c r="AH699" i="4"/>
  <c r="AI699" i="4"/>
  <c r="T700" i="4"/>
  <c r="U700" i="4"/>
  <c r="AB700" i="4"/>
  <c r="AC700" i="4"/>
  <c r="AE700" i="4"/>
  <c r="AF700" i="4"/>
  <c r="AH700" i="4"/>
  <c r="AI700" i="4"/>
  <c r="T701" i="4"/>
  <c r="U701" i="4"/>
  <c r="AB701" i="4"/>
  <c r="AC701" i="4"/>
  <c r="AE701" i="4"/>
  <c r="AF701" i="4"/>
  <c r="AH701" i="4"/>
  <c r="AI701" i="4"/>
  <c r="T702" i="4"/>
  <c r="U702" i="4"/>
  <c r="AB702" i="4"/>
  <c r="AC702" i="4"/>
  <c r="AE702" i="4"/>
  <c r="AF702" i="4"/>
  <c r="AH702" i="4"/>
  <c r="AI702" i="4"/>
  <c r="T703" i="4"/>
  <c r="U703" i="4"/>
  <c r="AB703" i="4"/>
  <c r="AC703" i="4"/>
  <c r="AE703" i="4"/>
  <c r="AF703" i="4"/>
  <c r="AH703" i="4"/>
  <c r="AI703" i="4"/>
  <c r="T704" i="4"/>
  <c r="U704" i="4"/>
  <c r="AB704" i="4"/>
  <c r="AC704" i="4"/>
  <c r="AE704" i="4"/>
  <c r="AF704" i="4"/>
  <c r="AH704" i="4"/>
  <c r="AI704" i="4"/>
  <c r="T705" i="4"/>
  <c r="U705" i="4"/>
  <c r="AB705" i="4"/>
  <c r="AC705" i="4"/>
  <c r="AE705" i="4"/>
  <c r="AF705" i="4"/>
  <c r="AH705" i="4"/>
  <c r="AI705" i="4"/>
  <c r="T706" i="4"/>
  <c r="U706" i="4"/>
  <c r="AB706" i="4"/>
  <c r="AC706" i="4"/>
  <c r="AE706" i="4"/>
  <c r="AF706" i="4"/>
  <c r="AH706" i="4"/>
  <c r="AI706" i="4"/>
  <c r="T707" i="4"/>
  <c r="U707" i="4"/>
  <c r="AB707" i="4"/>
  <c r="AC707" i="4"/>
  <c r="AE707" i="4"/>
  <c r="AF707" i="4"/>
  <c r="AH707" i="4"/>
  <c r="AI707" i="4"/>
  <c r="T708" i="4"/>
  <c r="U708" i="4"/>
  <c r="AB708" i="4"/>
  <c r="AC708" i="4"/>
  <c r="AE708" i="4"/>
  <c r="AF708" i="4"/>
  <c r="AH708" i="4"/>
  <c r="AI708" i="4"/>
  <c r="T709" i="4"/>
  <c r="U709" i="4"/>
  <c r="AB709" i="4"/>
  <c r="AC709" i="4"/>
  <c r="AE709" i="4"/>
  <c r="AF709" i="4"/>
  <c r="AH709" i="4"/>
  <c r="AI709" i="4"/>
  <c r="T710" i="4"/>
  <c r="U710" i="4"/>
  <c r="AB710" i="4"/>
  <c r="AC710" i="4"/>
  <c r="AE710" i="4"/>
  <c r="AF710" i="4"/>
  <c r="AH710" i="4"/>
  <c r="AI710" i="4"/>
  <c r="T711" i="4"/>
  <c r="U711" i="4"/>
  <c r="AB711" i="4"/>
  <c r="AC711" i="4"/>
  <c r="AE711" i="4"/>
  <c r="AF711" i="4"/>
  <c r="AH711" i="4"/>
  <c r="AI711" i="4"/>
  <c r="T712" i="4"/>
  <c r="U712" i="4"/>
  <c r="AB712" i="4"/>
  <c r="AC712" i="4"/>
  <c r="AE712" i="4"/>
  <c r="AF712" i="4"/>
  <c r="AH712" i="4"/>
  <c r="AI712" i="4"/>
  <c r="T713" i="4"/>
  <c r="U713" i="4"/>
  <c r="AB713" i="4"/>
  <c r="AC713" i="4"/>
  <c r="AE713" i="4"/>
  <c r="AF713" i="4"/>
  <c r="AH713" i="4"/>
  <c r="AI713" i="4"/>
  <c r="T714" i="4"/>
  <c r="U714" i="4"/>
  <c r="AB714" i="4"/>
  <c r="AC714" i="4"/>
  <c r="AE714" i="4"/>
  <c r="AF714" i="4"/>
  <c r="AH714" i="4"/>
  <c r="AI714" i="4"/>
  <c r="T715" i="4"/>
  <c r="U715" i="4"/>
  <c r="AB715" i="4"/>
  <c r="AC715" i="4"/>
  <c r="AE715" i="4"/>
  <c r="AF715" i="4"/>
  <c r="AH715" i="4"/>
  <c r="AI715" i="4"/>
  <c r="T716" i="4"/>
  <c r="U716" i="4"/>
  <c r="AB716" i="4"/>
  <c r="AC716" i="4"/>
  <c r="AE716" i="4"/>
  <c r="AF716" i="4"/>
  <c r="AH716" i="4"/>
  <c r="AI716" i="4"/>
  <c r="T717" i="4"/>
  <c r="U717" i="4"/>
  <c r="AB717" i="4"/>
  <c r="AC717" i="4"/>
  <c r="AE717" i="4"/>
  <c r="AF717" i="4"/>
  <c r="AH717" i="4"/>
  <c r="AI717" i="4"/>
  <c r="T718" i="4"/>
  <c r="U718" i="4"/>
  <c r="AB718" i="4"/>
  <c r="AC718" i="4"/>
  <c r="AE718" i="4"/>
  <c r="AF718" i="4"/>
  <c r="AH718" i="4"/>
  <c r="AI718" i="4"/>
  <c r="T719" i="4"/>
  <c r="U719" i="4"/>
  <c r="AB719" i="4"/>
  <c r="AC719" i="4"/>
  <c r="AE719" i="4"/>
  <c r="AF719" i="4"/>
  <c r="AH719" i="4"/>
  <c r="AI719" i="4"/>
  <c r="T720" i="4"/>
  <c r="U720" i="4"/>
  <c r="AB720" i="4"/>
  <c r="AC720" i="4"/>
  <c r="AE720" i="4"/>
  <c r="AF720" i="4"/>
  <c r="AH720" i="4"/>
  <c r="AI720" i="4"/>
  <c r="T721" i="4"/>
  <c r="U721" i="4"/>
  <c r="AB721" i="4"/>
  <c r="AC721" i="4"/>
  <c r="AE721" i="4"/>
  <c r="AF721" i="4"/>
  <c r="AH721" i="4"/>
  <c r="AI721" i="4"/>
  <c r="T722" i="4"/>
  <c r="U722" i="4"/>
  <c r="AB722" i="4"/>
  <c r="AC722" i="4"/>
  <c r="AE722" i="4"/>
  <c r="AF722" i="4"/>
  <c r="AH722" i="4"/>
  <c r="AI722" i="4"/>
  <c r="T723" i="4"/>
  <c r="U723" i="4"/>
  <c r="AB723" i="4"/>
  <c r="AC723" i="4"/>
  <c r="AE723" i="4"/>
  <c r="AF723" i="4"/>
  <c r="AH723" i="4"/>
  <c r="AI723" i="4"/>
  <c r="T724" i="4"/>
  <c r="U724" i="4"/>
  <c r="AB724" i="4"/>
  <c r="AC724" i="4"/>
  <c r="AE724" i="4"/>
  <c r="AF724" i="4"/>
  <c r="AH724" i="4"/>
  <c r="AI724" i="4"/>
  <c r="T725" i="4"/>
  <c r="U725" i="4"/>
  <c r="AB725" i="4"/>
  <c r="AC725" i="4"/>
  <c r="AE725" i="4"/>
  <c r="AF725" i="4"/>
  <c r="AH725" i="4"/>
  <c r="AI725" i="4"/>
  <c r="T726" i="4"/>
  <c r="U726" i="4"/>
  <c r="AB726" i="4"/>
  <c r="AC726" i="4"/>
  <c r="AE726" i="4"/>
  <c r="AF726" i="4"/>
  <c r="AH726" i="4"/>
  <c r="AI726" i="4"/>
  <c r="T727" i="4"/>
  <c r="U727" i="4"/>
  <c r="AB727" i="4"/>
  <c r="AC727" i="4"/>
  <c r="AE727" i="4"/>
  <c r="AF727" i="4"/>
  <c r="AH727" i="4"/>
  <c r="AI727" i="4"/>
  <c r="T728" i="4"/>
  <c r="U728" i="4"/>
  <c r="AB728" i="4"/>
  <c r="AC728" i="4"/>
  <c r="AE728" i="4"/>
  <c r="AF728" i="4"/>
  <c r="AH728" i="4"/>
  <c r="AI728" i="4"/>
  <c r="T729" i="4"/>
  <c r="U729" i="4"/>
  <c r="AB729" i="4"/>
  <c r="AC729" i="4"/>
  <c r="AE729" i="4"/>
  <c r="AF729" i="4"/>
  <c r="AH729" i="4"/>
  <c r="AI729" i="4"/>
  <c r="T730" i="4"/>
  <c r="U730" i="4"/>
  <c r="AB730" i="4"/>
  <c r="AC730" i="4"/>
  <c r="AE730" i="4"/>
  <c r="AF730" i="4"/>
  <c r="AH730" i="4"/>
  <c r="AI730" i="4"/>
  <c r="T731" i="4"/>
  <c r="U731" i="4"/>
  <c r="AB731" i="4"/>
  <c r="AC731" i="4"/>
  <c r="AE731" i="4"/>
  <c r="AF731" i="4"/>
  <c r="AH731" i="4"/>
  <c r="AI731" i="4"/>
  <c r="T732" i="4"/>
  <c r="U732" i="4"/>
  <c r="AB732" i="4"/>
  <c r="AC732" i="4"/>
  <c r="AE732" i="4"/>
  <c r="AF732" i="4"/>
  <c r="AH732" i="4"/>
  <c r="AI732" i="4"/>
  <c r="T839" i="4"/>
  <c r="U839" i="4"/>
  <c r="AB839" i="4"/>
  <c r="AC839" i="4"/>
  <c r="AE839" i="4"/>
  <c r="AF839" i="4"/>
  <c r="AH839" i="4"/>
  <c r="AI839" i="4"/>
  <c r="T840" i="4"/>
  <c r="U840" i="4"/>
  <c r="AB840" i="4"/>
  <c r="AC840" i="4"/>
  <c r="AE840" i="4"/>
  <c r="AF840" i="4"/>
  <c r="AH840" i="4"/>
  <c r="AI840" i="4"/>
  <c r="T841" i="4"/>
  <c r="U841" i="4"/>
  <c r="AB841" i="4"/>
  <c r="AC841" i="4"/>
  <c r="AE841" i="4"/>
  <c r="AF841" i="4"/>
  <c r="AH841" i="4"/>
  <c r="AI841" i="4"/>
  <c r="T842" i="4"/>
  <c r="U842" i="4"/>
  <c r="AB842" i="4"/>
  <c r="AC842" i="4"/>
  <c r="AE842" i="4"/>
  <c r="AF842" i="4"/>
  <c r="AH842" i="4"/>
  <c r="AI842" i="4"/>
  <c r="T843" i="4"/>
  <c r="U843" i="4"/>
  <c r="AB843" i="4"/>
  <c r="AC843" i="4"/>
  <c r="AE843" i="4"/>
  <c r="AF843" i="4"/>
  <c r="AH843" i="4"/>
  <c r="AI843" i="4"/>
  <c r="T844" i="4"/>
  <c r="U844" i="4"/>
  <c r="AB844" i="4"/>
  <c r="AC844" i="4"/>
  <c r="AE844" i="4"/>
  <c r="AF844" i="4"/>
  <c r="AH844" i="4"/>
  <c r="AI844" i="4"/>
  <c r="T845" i="4"/>
  <c r="U845" i="4"/>
  <c r="AB845" i="4"/>
  <c r="AC845" i="4"/>
  <c r="AE845" i="4"/>
  <c r="AF845" i="4"/>
  <c r="AH845" i="4"/>
  <c r="AI845" i="4"/>
  <c r="T846" i="4"/>
  <c r="U846" i="4"/>
  <c r="AB846" i="4"/>
  <c r="AC846" i="4"/>
  <c r="AE846" i="4"/>
  <c r="AF846" i="4"/>
  <c r="AH846" i="4"/>
  <c r="AI846" i="4"/>
  <c r="T847" i="4"/>
  <c r="U847" i="4"/>
  <c r="AB847" i="4"/>
  <c r="AC847" i="4"/>
  <c r="AE847" i="4"/>
  <c r="AF847" i="4"/>
  <c r="AH847" i="4"/>
  <c r="AI847" i="4"/>
  <c r="T848" i="4"/>
  <c r="U848" i="4"/>
  <c r="AB848" i="4"/>
  <c r="AC848" i="4"/>
  <c r="AE848" i="4"/>
  <c r="AF848" i="4"/>
  <c r="AH848" i="4"/>
  <c r="AI848" i="4"/>
  <c r="T849" i="4"/>
  <c r="U849" i="4"/>
  <c r="AB849" i="4"/>
  <c r="AC849" i="4"/>
  <c r="AE849" i="4"/>
  <c r="AF849" i="4"/>
  <c r="AH849" i="4"/>
  <c r="AI849" i="4"/>
  <c r="T850" i="4"/>
  <c r="U850" i="4"/>
  <c r="AB850" i="4"/>
  <c r="AC850" i="4"/>
  <c r="AE850" i="4"/>
  <c r="AF850" i="4"/>
  <c r="AH850" i="4"/>
  <c r="AI850" i="4"/>
  <c r="T851" i="4"/>
  <c r="U851" i="4"/>
  <c r="AB851" i="4"/>
  <c r="AC851" i="4"/>
  <c r="AE851" i="4"/>
  <c r="AF851" i="4"/>
  <c r="AH851" i="4"/>
  <c r="AI851" i="4"/>
  <c r="T852" i="4"/>
  <c r="U852" i="4"/>
  <c r="AB852" i="4"/>
  <c r="AC852" i="4"/>
  <c r="AE852" i="4"/>
  <c r="AF852" i="4"/>
  <c r="AH852" i="4"/>
  <c r="AI852" i="4"/>
  <c r="T853" i="4"/>
  <c r="U853" i="4"/>
  <c r="AB853" i="4"/>
  <c r="AC853" i="4"/>
  <c r="AE853" i="4"/>
  <c r="AF853" i="4"/>
  <c r="AH853" i="4"/>
  <c r="AI853" i="4"/>
  <c r="T854" i="4"/>
  <c r="U854" i="4"/>
  <c r="AB854" i="4"/>
  <c r="AC854" i="4"/>
  <c r="AE854" i="4"/>
  <c r="AF854" i="4"/>
  <c r="AH854" i="4"/>
  <c r="AI854" i="4"/>
  <c r="T855" i="4"/>
  <c r="U855" i="4"/>
  <c r="AB855" i="4"/>
  <c r="AC855" i="4"/>
  <c r="AE855" i="4"/>
  <c r="AF855" i="4"/>
  <c r="AH855" i="4"/>
  <c r="AI855" i="4"/>
  <c r="T856" i="4"/>
  <c r="U856" i="4"/>
  <c r="AB856" i="4"/>
  <c r="AC856" i="4"/>
  <c r="AE856" i="4"/>
  <c r="AF856" i="4"/>
  <c r="AH856" i="4"/>
  <c r="AI856" i="4"/>
  <c r="T857" i="4"/>
  <c r="U857" i="4"/>
  <c r="AB857" i="4"/>
  <c r="AC857" i="4"/>
  <c r="AE857" i="4"/>
  <c r="AF857" i="4"/>
  <c r="AH857" i="4"/>
  <c r="AI857" i="4"/>
  <c r="T858" i="4"/>
  <c r="U858" i="4"/>
  <c r="AB858" i="4"/>
  <c r="AC858" i="4"/>
  <c r="AE858" i="4"/>
  <c r="AF858" i="4"/>
  <c r="AH858" i="4"/>
  <c r="AI858" i="4"/>
  <c r="T859" i="4"/>
  <c r="U859" i="4"/>
  <c r="AB859" i="4"/>
  <c r="AC859" i="4"/>
  <c r="AE859" i="4"/>
  <c r="AF859" i="4"/>
  <c r="AH859" i="4"/>
  <c r="AI859" i="4"/>
  <c r="T860" i="4"/>
  <c r="U860" i="4"/>
  <c r="AB860" i="4"/>
  <c r="AC860" i="4"/>
  <c r="AE860" i="4"/>
  <c r="AF860" i="4"/>
  <c r="AH860" i="4"/>
  <c r="AI860" i="4"/>
  <c r="T861" i="4"/>
  <c r="U861" i="4"/>
  <c r="AB861" i="4"/>
  <c r="AC861" i="4"/>
  <c r="AE861" i="4"/>
  <c r="AF861" i="4"/>
  <c r="AH861" i="4"/>
  <c r="AI861" i="4"/>
  <c r="T862" i="4"/>
  <c r="U862" i="4"/>
  <c r="AB862" i="4"/>
  <c r="AC862" i="4"/>
  <c r="AE862" i="4"/>
  <c r="AF862" i="4"/>
  <c r="AH862" i="4"/>
  <c r="AI862" i="4"/>
  <c r="T863" i="4"/>
  <c r="U863" i="4"/>
  <c r="AB863" i="4"/>
  <c r="AC863" i="4"/>
  <c r="AE863" i="4"/>
  <c r="AF863" i="4"/>
  <c r="AH863" i="4"/>
  <c r="AI863" i="4"/>
  <c r="T864" i="4"/>
  <c r="U864" i="4"/>
  <c r="AB864" i="4"/>
  <c r="AC864" i="4"/>
  <c r="AE864" i="4"/>
  <c r="AF864" i="4"/>
  <c r="AH864" i="4"/>
  <c r="AI864" i="4"/>
  <c r="T865" i="4"/>
  <c r="U865" i="4"/>
  <c r="AB865" i="4"/>
  <c r="AC865" i="4"/>
  <c r="AE865" i="4"/>
  <c r="AF865" i="4"/>
  <c r="AH865" i="4"/>
  <c r="AI865" i="4"/>
  <c r="T866" i="4"/>
  <c r="U866" i="4"/>
  <c r="AB866" i="4"/>
  <c r="AC866" i="4"/>
  <c r="AE866" i="4"/>
  <c r="AF866" i="4"/>
  <c r="AH866" i="4"/>
  <c r="AI866" i="4"/>
  <c r="T867" i="4"/>
  <c r="U867" i="4"/>
  <c r="AB867" i="4"/>
  <c r="AC867" i="4"/>
  <c r="AE867" i="4"/>
  <c r="AF867" i="4"/>
  <c r="AH867" i="4"/>
  <c r="AI867" i="4"/>
  <c r="T868" i="4"/>
  <c r="U868" i="4"/>
  <c r="AB868" i="4"/>
  <c r="AC868" i="4"/>
  <c r="AE868" i="4"/>
  <c r="AF868" i="4"/>
  <c r="AH868" i="4"/>
  <c r="AI868" i="4"/>
  <c r="T869" i="4"/>
  <c r="U869" i="4"/>
  <c r="AB869" i="4"/>
  <c r="AC869" i="4"/>
  <c r="AE869" i="4"/>
  <c r="AF869" i="4"/>
  <c r="AH869" i="4"/>
  <c r="AI869" i="4"/>
  <c r="T870" i="4"/>
  <c r="U870" i="4"/>
  <c r="AB870" i="4"/>
  <c r="AC870" i="4"/>
  <c r="AE870" i="4"/>
  <c r="AF870" i="4"/>
  <c r="AH870" i="4"/>
  <c r="AI870" i="4"/>
  <c r="T871" i="4"/>
  <c r="U871" i="4"/>
  <c r="AB871" i="4"/>
  <c r="AC871" i="4"/>
  <c r="AE871" i="4"/>
  <c r="AF871" i="4"/>
  <c r="AH871" i="4"/>
  <c r="AI871" i="4"/>
  <c r="T872" i="4"/>
  <c r="U872" i="4"/>
  <c r="AB872" i="4"/>
  <c r="AC872" i="4"/>
  <c r="AE872" i="4"/>
  <c r="AF872" i="4"/>
  <c r="AH872" i="4"/>
  <c r="AI872" i="4"/>
  <c r="T873" i="4"/>
  <c r="U873" i="4"/>
  <c r="AB873" i="4"/>
  <c r="AC873" i="4"/>
  <c r="AE873" i="4"/>
  <c r="AF873" i="4"/>
  <c r="AH873" i="4"/>
  <c r="AI873" i="4"/>
  <c r="T874" i="4"/>
  <c r="U874" i="4"/>
  <c r="AB874" i="4"/>
  <c r="AC874" i="4"/>
  <c r="AE874" i="4"/>
  <c r="AF874" i="4"/>
  <c r="AH874" i="4"/>
  <c r="AI874" i="4"/>
  <c r="T875" i="4"/>
  <c r="U875" i="4"/>
  <c r="AB875" i="4"/>
  <c r="AC875" i="4"/>
  <c r="AE875" i="4"/>
  <c r="AF875" i="4"/>
  <c r="AH875" i="4"/>
  <c r="AI875" i="4"/>
  <c r="T876" i="4"/>
  <c r="U876" i="4"/>
  <c r="AB876" i="4"/>
  <c r="AC876" i="4"/>
  <c r="AE876" i="4"/>
  <c r="AF876" i="4"/>
  <c r="AH876" i="4"/>
  <c r="AI876" i="4"/>
  <c r="T877" i="4"/>
  <c r="U877" i="4"/>
  <c r="AB877" i="4"/>
  <c r="AC877" i="4"/>
  <c r="AE877" i="4"/>
  <c r="AF877" i="4"/>
  <c r="AH877" i="4"/>
  <c r="AI877" i="4"/>
  <c r="T878" i="4"/>
  <c r="U878" i="4"/>
  <c r="AB878" i="4"/>
  <c r="AC878" i="4"/>
  <c r="AE878" i="4"/>
  <c r="AF878" i="4"/>
  <c r="AH878" i="4"/>
  <c r="AI878" i="4"/>
  <c r="T879" i="4"/>
  <c r="U879" i="4"/>
  <c r="AB879" i="4"/>
  <c r="AC879" i="4"/>
  <c r="AE879" i="4"/>
  <c r="AF879" i="4"/>
  <c r="AH879" i="4"/>
  <c r="AI879" i="4"/>
  <c r="T880" i="4"/>
  <c r="U880" i="4"/>
  <c r="AB880" i="4"/>
  <c r="AC880" i="4"/>
  <c r="AE880" i="4"/>
  <c r="AF880" i="4"/>
  <c r="AH880" i="4"/>
  <c r="AI880" i="4"/>
  <c r="T881" i="4"/>
  <c r="U881" i="4"/>
  <c r="AB881" i="4"/>
  <c r="AC881" i="4"/>
  <c r="AE881" i="4"/>
  <c r="AF881" i="4"/>
  <c r="AH881" i="4"/>
  <c r="AI881" i="4"/>
  <c r="T882" i="4"/>
  <c r="U882" i="4"/>
  <c r="AB882" i="4"/>
  <c r="AC882" i="4"/>
  <c r="AE882" i="4"/>
  <c r="AF882" i="4"/>
  <c r="AH882" i="4"/>
  <c r="AI882" i="4"/>
  <c r="T883" i="4"/>
  <c r="U883" i="4"/>
  <c r="AB883" i="4"/>
  <c r="AC883" i="4"/>
  <c r="AE883" i="4"/>
  <c r="AF883" i="4"/>
  <c r="AH883" i="4"/>
  <c r="AI883" i="4"/>
  <c r="T884" i="4"/>
  <c r="U884" i="4"/>
  <c r="AB884" i="4"/>
  <c r="AC884" i="4"/>
  <c r="AE884" i="4"/>
  <c r="AF884" i="4"/>
  <c r="AH884" i="4"/>
  <c r="AI884" i="4"/>
  <c r="T885" i="4"/>
  <c r="U885" i="4"/>
  <c r="AB885" i="4"/>
  <c r="AC885" i="4"/>
  <c r="AE885" i="4"/>
  <c r="AF885" i="4"/>
  <c r="AH885" i="4"/>
  <c r="AI885" i="4"/>
  <c r="T886" i="4"/>
  <c r="U886" i="4"/>
  <c r="AB886" i="4"/>
  <c r="AC886" i="4"/>
  <c r="AE886" i="4"/>
  <c r="AF886" i="4"/>
  <c r="AH886" i="4"/>
  <c r="AI886" i="4"/>
  <c r="T887" i="4"/>
  <c r="U887" i="4"/>
  <c r="AB887" i="4"/>
  <c r="AC887" i="4"/>
  <c r="AE887" i="4"/>
  <c r="AF887" i="4"/>
  <c r="AH887" i="4"/>
  <c r="AI887" i="4"/>
  <c r="T888" i="4"/>
  <c r="U888" i="4"/>
  <c r="AB888" i="4"/>
  <c r="AC888" i="4"/>
  <c r="AE888" i="4"/>
  <c r="AF888" i="4"/>
  <c r="AH888" i="4"/>
  <c r="AI888" i="4"/>
  <c r="T889" i="4"/>
  <c r="U889" i="4"/>
  <c r="AB889" i="4"/>
  <c r="AC889" i="4"/>
  <c r="AE889" i="4"/>
  <c r="AF889" i="4"/>
  <c r="AH889" i="4"/>
  <c r="AI889" i="4"/>
  <c r="M219" i="4"/>
  <c r="L219" i="4" s="1"/>
  <c r="M220" i="4"/>
  <c r="L220" i="4" s="1"/>
  <c r="Y220" i="4" s="1"/>
  <c r="M221" i="4"/>
  <c r="L221" i="4" s="1"/>
  <c r="Y221" i="4" s="1"/>
  <c r="M222" i="4"/>
  <c r="L222" i="4" s="1"/>
  <c r="Y222" i="4" s="1"/>
  <c r="M223" i="4"/>
  <c r="L223" i="4" s="1"/>
  <c r="Y223" i="4" s="1"/>
  <c r="M224" i="4"/>
  <c r="L224" i="4" s="1"/>
  <c r="Y224" i="4" s="1"/>
  <c r="M225" i="4"/>
  <c r="L225" i="4" s="1"/>
  <c r="Y225" i="4" s="1"/>
  <c r="M226" i="4"/>
  <c r="L226" i="4" s="1"/>
  <c r="Y226" i="4" s="1"/>
  <c r="M227" i="4"/>
  <c r="L227" i="4" s="1"/>
  <c r="Y227" i="4" s="1"/>
  <c r="M228" i="4"/>
  <c r="L228" i="4" s="1"/>
  <c r="Y228" i="4" s="1"/>
  <c r="M229" i="4"/>
  <c r="L229" i="4" s="1"/>
  <c r="Y229" i="4" s="1"/>
  <c r="M230" i="4"/>
  <c r="L230" i="4" s="1"/>
  <c r="Y230" i="4" s="1"/>
  <c r="M231" i="4"/>
  <c r="L231" i="4" s="1"/>
  <c r="Y231" i="4" s="1"/>
  <c r="M232" i="4"/>
  <c r="L232" i="4" s="1"/>
  <c r="Y232" i="4" s="1"/>
  <c r="M233" i="4"/>
  <c r="L233" i="4" s="1"/>
  <c r="Y233" i="4" s="1"/>
  <c r="M234" i="4"/>
  <c r="L234" i="4" s="1"/>
  <c r="Y234" i="4" s="1"/>
  <c r="M235" i="4"/>
  <c r="L235" i="4" s="1"/>
  <c r="Y235" i="4" s="1"/>
  <c r="M236" i="4"/>
  <c r="L236" i="4" s="1"/>
  <c r="Y236" i="4" s="1"/>
  <c r="M237" i="4"/>
  <c r="L237" i="4" s="1"/>
  <c r="Y237" i="4" s="1"/>
  <c r="M238" i="4"/>
  <c r="L238" i="4" s="1"/>
  <c r="Y238" i="4" s="1"/>
  <c r="M239" i="4"/>
  <c r="L239" i="4" s="1"/>
  <c r="Y239" i="4" s="1"/>
  <c r="M240" i="4"/>
  <c r="L240" i="4" s="1"/>
  <c r="Y240" i="4" s="1"/>
  <c r="M241" i="4"/>
  <c r="L241" i="4" s="1"/>
  <c r="Y241" i="4" s="1"/>
  <c r="M242" i="4"/>
  <c r="L242" i="4" s="1"/>
  <c r="Y242" i="4" s="1"/>
  <c r="M243" i="4"/>
  <c r="L243" i="4" s="1"/>
  <c r="Y243" i="4" s="1"/>
  <c r="M244" i="4"/>
  <c r="L244" i="4" s="1"/>
  <c r="Y244" i="4" s="1"/>
  <c r="M245" i="4"/>
  <c r="L245" i="4" s="1"/>
  <c r="Y245" i="4" s="1"/>
  <c r="M246" i="4"/>
  <c r="L246" i="4" s="1"/>
  <c r="Y246" i="4" s="1"/>
  <c r="M247" i="4"/>
  <c r="L247" i="4" s="1"/>
  <c r="Y247" i="4" s="1"/>
  <c r="M248" i="4"/>
  <c r="L248" i="4" s="1"/>
  <c r="Y248" i="4" s="1"/>
  <c r="M249" i="4"/>
  <c r="L249" i="4" s="1"/>
  <c r="Y249" i="4" s="1"/>
  <c r="M250" i="4"/>
  <c r="L250" i="4" s="1"/>
  <c r="Y250" i="4" s="1"/>
  <c r="M251" i="4"/>
  <c r="L251" i="4" s="1"/>
  <c r="Y251" i="4" s="1"/>
  <c r="M252" i="4"/>
  <c r="L252" i="4" s="1"/>
  <c r="Y252" i="4" s="1"/>
  <c r="M253" i="4"/>
  <c r="L253" i="4" s="1"/>
  <c r="Y253" i="4" s="1"/>
  <c r="M254" i="4"/>
  <c r="L254" i="4" s="1"/>
  <c r="Y254" i="4" s="1"/>
  <c r="M255" i="4"/>
  <c r="L255" i="4" s="1"/>
  <c r="Y255" i="4" s="1"/>
  <c r="M256" i="4"/>
  <c r="L256" i="4" s="1"/>
  <c r="Y256" i="4" s="1"/>
  <c r="M257" i="4"/>
  <c r="L257" i="4" s="1"/>
  <c r="Y257" i="4" s="1"/>
  <c r="M258" i="4"/>
  <c r="L258" i="4" s="1"/>
  <c r="Y258" i="4" s="1"/>
  <c r="M259" i="4"/>
  <c r="L259" i="4" s="1"/>
  <c r="Y259" i="4" s="1"/>
  <c r="M260" i="4"/>
  <c r="L260" i="4" s="1"/>
  <c r="Y260" i="4" s="1"/>
  <c r="M261" i="4"/>
  <c r="L261" i="4" s="1"/>
  <c r="Y261" i="4" s="1"/>
  <c r="M262" i="4"/>
  <c r="L262" i="4" s="1"/>
  <c r="Y262" i="4" s="1"/>
  <c r="M263" i="4"/>
  <c r="L263" i="4" s="1"/>
  <c r="Y263" i="4" s="1"/>
  <c r="M264" i="4"/>
  <c r="L264" i="4" s="1"/>
  <c r="Y264" i="4" s="1"/>
  <c r="M265" i="4"/>
  <c r="L265" i="4" s="1"/>
  <c r="Y265" i="4" s="1"/>
  <c r="M266" i="4"/>
  <c r="L266" i="4" s="1"/>
  <c r="Y266" i="4" s="1"/>
  <c r="M267" i="4"/>
  <c r="L267" i="4" s="1"/>
  <c r="Y267" i="4" s="1"/>
  <c r="M268" i="4"/>
  <c r="L268" i="4" s="1"/>
  <c r="Y268" i="4" s="1"/>
  <c r="M269" i="4"/>
  <c r="L269" i="4" s="1"/>
  <c r="Y269" i="4" s="1"/>
  <c r="M270" i="4"/>
  <c r="L270" i="4" s="1"/>
  <c r="Y270" i="4" s="1"/>
  <c r="M271" i="4"/>
  <c r="L271" i="4" s="1"/>
  <c r="Y271" i="4" s="1"/>
  <c r="M272" i="4"/>
  <c r="L272" i="4" s="1"/>
  <c r="Y272" i="4" s="1"/>
  <c r="M273" i="4"/>
  <c r="L273" i="4" s="1"/>
  <c r="M274" i="4"/>
  <c r="L274" i="4" s="1"/>
  <c r="Y274" i="4" s="1"/>
  <c r="M275" i="4"/>
  <c r="L275" i="4" s="1"/>
  <c r="Y275" i="4" s="1"/>
  <c r="M276" i="4"/>
  <c r="L276" i="4" s="1"/>
  <c r="Y276" i="4" s="1"/>
  <c r="M277" i="4"/>
  <c r="L277" i="4" s="1"/>
  <c r="Y277" i="4" s="1"/>
  <c r="M278" i="4"/>
  <c r="L278" i="4" s="1"/>
  <c r="Y278" i="4" s="1"/>
  <c r="M279" i="4"/>
  <c r="L279" i="4" s="1"/>
  <c r="Y279" i="4" s="1"/>
  <c r="M280" i="4"/>
  <c r="L280" i="4" s="1"/>
  <c r="Y280" i="4" s="1"/>
  <c r="M281" i="4"/>
  <c r="L281" i="4" s="1"/>
  <c r="Y281" i="4" s="1"/>
  <c r="M282" i="4"/>
  <c r="L282" i="4" s="1"/>
  <c r="Y282" i="4" s="1"/>
  <c r="M283" i="4"/>
  <c r="L283" i="4" s="1"/>
  <c r="Y283" i="4" s="1"/>
  <c r="M284" i="4"/>
  <c r="L284" i="4" s="1"/>
  <c r="Y284" i="4" s="1"/>
  <c r="M285" i="4"/>
  <c r="L285" i="4" s="1"/>
  <c r="Y285" i="4" s="1"/>
  <c r="M286" i="4"/>
  <c r="L286" i="4" s="1"/>
  <c r="Y286" i="4" s="1"/>
  <c r="M287" i="4"/>
  <c r="L287" i="4" s="1"/>
  <c r="Y287" i="4" s="1"/>
  <c r="M288" i="4"/>
  <c r="L288" i="4" s="1"/>
  <c r="Y288" i="4" s="1"/>
  <c r="M289" i="4"/>
  <c r="L289" i="4" s="1"/>
  <c r="Y289" i="4" s="1"/>
  <c r="M290" i="4"/>
  <c r="L290" i="4" s="1"/>
  <c r="M291" i="4"/>
  <c r="L291" i="4" s="1"/>
  <c r="Y291" i="4" s="1"/>
  <c r="M292" i="4"/>
  <c r="L292" i="4" s="1"/>
  <c r="Y292" i="4" s="1"/>
  <c r="M293" i="4"/>
  <c r="L293" i="4" s="1"/>
  <c r="Y293" i="4" s="1"/>
  <c r="M294" i="4"/>
  <c r="L294" i="4" s="1"/>
  <c r="Y294" i="4" s="1"/>
  <c r="M295" i="4"/>
  <c r="L295" i="4" s="1"/>
  <c r="Y295" i="4" s="1"/>
  <c r="M296" i="4"/>
  <c r="L296" i="4" s="1"/>
  <c r="Y296" i="4" s="1"/>
  <c r="M297" i="4"/>
  <c r="L297" i="4" s="1"/>
  <c r="Y297" i="4" s="1"/>
  <c r="M298" i="4"/>
  <c r="L298" i="4" s="1"/>
  <c r="Y298" i="4" s="1"/>
  <c r="M299" i="4"/>
  <c r="L299" i="4" s="1"/>
  <c r="Y299" i="4" s="1"/>
  <c r="M300" i="4"/>
  <c r="L300" i="4" s="1"/>
  <c r="Y300" i="4" s="1"/>
  <c r="M301" i="4"/>
  <c r="L301" i="4" s="1"/>
  <c r="Y301" i="4" s="1"/>
  <c r="M302" i="4"/>
  <c r="L302" i="4" s="1"/>
  <c r="Y302" i="4" s="1"/>
  <c r="M303" i="4"/>
  <c r="L303" i="4" s="1"/>
  <c r="Y303" i="4" s="1"/>
  <c r="M322" i="4"/>
  <c r="L322" i="4" s="1"/>
  <c r="Y322" i="4" s="1"/>
  <c r="M323" i="4"/>
  <c r="L323" i="4" s="1"/>
  <c r="Y323" i="4" s="1"/>
  <c r="M324" i="4"/>
  <c r="L324" i="4" s="1"/>
  <c r="Y324" i="4" s="1"/>
  <c r="M325" i="4"/>
  <c r="L325" i="4" s="1"/>
  <c r="Y325" i="4" s="1"/>
  <c r="M326" i="4"/>
  <c r="L326" i="4" s="1"/>
  <c r="Y326" i="4" s="1"/>
  <c r="M327" i="4"/>
  <c r="L327" i="4" s="1"/>
  <c r="Y327" i="4" s="1"/>
  <c r="M328" i="4"/>
  <c r="L328" i="4" s="1"/>
  <c r="Y328" i="4" s="1"/>
  <c r="M329" i="4"/>
  <c r="L329" i="4" s="1"/>
  <c r="Y329" i="4" s="1"/>
  <c r="M330" i="4"/>
  <c r="L330" i="4" s="1"/>
  <c r="Y330" i="4" s="1"/>
  <c r="M318" i="4"/>
  <c r="L318" i="4" s="1"/>
  <c r="Y318" i="4" s="1"/>
  <c r="M319" i="4"/>
  <c r="L319" i="4" s="1"/>
  <c r="Y319" i="4" s="1"/>
  <c r="M320" i="4"/>
  <c r="L320" i="4" s="1"/>
  <c r="Y320" i="4" s="1"/>
  <c r="M321" i="4"/>
  <c r="L321" i="4" s="1"/>
  <c r="Y321" i="4" s="1"/>
  <c r="M331" i="4"/>
  <c r="L331" i="4" s="1"/>
  <c r="Y331" i="4" s="1"/>
  <c r="M332" i="4"/>
  <c r="L332" i="4" s="1"/>
  <c r="Y332" i="4" s="1"/>
  <c r="M333" i="4"/>
  <c r="L333" i="4" s="1"/>
  <c r="Y333" i="4" s="1"/>
  <c r="M334" i="4"/>
  <c r="L334" i="4" s="1"/>
  <c r="Y334" i="4" s="1"/>
  <c r="M335" i="4"/>
  <c r="L335" i="4" s="1"/>
  <c r="Y335" i="4" s="1"/>
  <c r="M336" i="4"/>
  <c r="L336" i="4" s="1"/>
  <c r="Y336" i="4" s="1"/>
  <c r="M337" i="4"/>
  <c r="L337" i="4" s="1"/>
  <c r="Y337" i="4" s="1"/>
  <c r="M338" i="4"/>
  <c r="L338" i="4" s="1"/>
  <c r="Y338" i="4" s="1"/>
  <c r="M339" i="4"/>
  <c r="L339" i="4" s="1"/>
  <c r="Y339" i="4" s="1"/>
  <c r="M421" i="4"/>
  <c r="L421" i="4" s="1"/>
  <c r="M422" i="4"/>
  <c r="L422" i="4" s="1"/>
  <c r="Y422" i="4" s="1"/>
  <c r="M423" i="4"/>
  <c r="L423" i="4" s="1"/>
  <c r="Y423" i="4" s="1"/>
  <c r="M424" i="4"/>
  <c r="L424" i="4" s="1"/>
  <c r="Y424" i="4" s="1"/>
  <c r="M425" i="4"/>
  <c r="L425" i="4" s="1"/>
  <c r="Y425" i="4" s="1"/>
  <c r="M426" i="4"/>
  <c r="L426" i="4" s="1"/>
  <c r="Y426" i="4" s="1"/>
  <c r="M427" i="4"/>
  <c r="L427" i="4" s="1"/>
  <c r="Y427" i="4" s="1"/>
  <c r="M428" i="4"/>
  <c r="L428" i="4" s="1"/>
  <c r="Y428" i="4" s="1"/>
  <c r="M429" i="4"/>
  <c r="L429" i="4" s="1"/>
  <c r="Y429" i="4" s="1"/>
  <c r="M430" i="4"/>
  <c r="L430" i="4" s="1"/>
  <c r="Y430" i="4" s="1"/>
  <c r="M431" i="4"/>
  <c r="L431" i="4" s="1"/>
  <c r="Y431" i="4" s="1"/>
  <c r="M432" i="4"/>
  <c r="L432" i="4" s="1"/>
  <c r="Y432" i="4" s="1"/>
  <c r="M433" i="4"/>
  <c r="L433" i="4" s="1"/>
  <c r="Y433" i="4" s="1"/>
  <c r="M434" i="4"/>
  <c r="L434" i="4" s="1"/>
  <c r="Y434" i="4" s="1"/>
  <c r="M435" i="4"/>
  <c r="L435" i="4" s="1"/>
  <c r="Y435" i="4" s="1"/>
  <c r="M436" i="4"/>
  <c r="L436" i="4" s="1"/>
  <c r="Y436" i="4" s="1"/>
  <c r="M437" i="4"/>
  <c r="L437" i="4" s="1"/>
  <c r="Y437" i="4" s="1"/>
  <c r="M438" i="4"/>
  <c r="L438" i="4" s="1"/>
  <c r="Y438" i="4" s="1"/>
  <c r="M439" i="4"/>
  <c r="L439" i="4" s="1"/>
  <c r="Y439" i="4" s="1"/>
  <c r="M440" i="4"/>
  <c r="L440" i="4" s="1"/>
  <c r="Y440" i="4" s="1"/>
  <c r="M441" i="4"/>
  <c r="L441" i="4" s="1"/>
  <c r="Y441" i="4" s="1"/>
  <c r="M442" i="4"/>
  <c r="L442" i="4" s="1"/>
  <c r="Y442" i="4" s="1"/>
  <c r="M443" i="4"/>
  <c r="L443" i="4" s="1"/>
  <c r="Y443" i="4" s="1"/>
  <c r="M444" i="4"/>
  <c r="L444" i="4" s="1"/>
  <c r="Y444" i="4" s="1"/>
  <c r="M445" i="4"/>
  <c r="L445" i="4" s="1"/>
  <c r="Y445" i="4" s="1"/>
  <c r="M446" i="4"/>
  <c r="L446" i="4" s="1"/>
  <c r="Y446" i="4" s="1"/>
  <c r="M447" i="4"/>
  <c r="L447" i="4" s="1"/>
  <c r="Y447" i="4" s="1"/>
  <c r="M448" i="4"/>
  <c r="L448" i="4" s="1"/>
  <c r="Y448" i="4" s="1"/>
  <c r="M449" i="4"/>
  <c r="L449" i="4" s="1"/>
  <c r="Y449" i="4" s="1"/>
  <c r="M450" i="4"/>
  <c r="L450" i="4" s="1"/>
  <c r="Y450" i="4" s="1"/>
  <c r="M451" i="4"/>
  <c r="L451" i="4" s="1"/>
  <c r="Y451" i="4" s="1"/>
  <c r="M452" i="4"/>
  <c r="L452" i="4" s="1"/>
  <c r="Y452" i="4" s="1"/>
  <c r="M453" i="4"/>
  <c r="L453" i="4" s="1"/>
  <c r="Y453" i="4" s="1"/>
  <c r="M454" i="4"/>
  <c r="L454" i="4" s="1"/>
  <c r="Y454" i="4" s="1"/>
  <c r="M455" i="4"/>
  <c r="L455" i="4" s="1"/>
  <c r="Y455" i="4" s="1"/>
  <c r="M456" i="4"/>
  <c r="L456" i="4" s="1"/>
  <c r="Y456" i="4" s="1"/>
  <c r="M457" i="4"/>
  <c r="L457" i="4" s="1"/>
  <c r="Y457" i="4" s="1"/>
  <c r="M458" i="4"/>
  <c r="L458" i="4" s="1"/>
  <c r="Y458" i="4" s="1"/>
  <c r="M459" i="4"/>
  <c r="L459" i="4" s="1"/>
  <c r="Y459" i="4" s="1"/>
  <c r="M460" i="4"/>
  <c r="L460" i="4" s="1"/>
  <c r="Y460" i="4" s="1"/>
  <c r="M461" i="4"/>
  <c r="L461" i="4" s="1"/>
  <c r="Y461" i="4" s="1"/>
  <c r="M462" i="4"/>
  <c r="L462" i="4" s="1"/>
  <c r="Y462" i="4" s="1"/>
  <c r="M463" i="4"/>
  <c r="L463" i="4" s="1"/>
  <c r="Y463" i="4" s="1"/>
  <c r="M464" i="4"/>
  <c r="L464" i="4" s="1"/>
  <c r="Y464" i="4" s="1"/>
  <c r="M465" i="4"/>
  <c r="L465" i="4" s="1"/>
  <c r="Y465" i="4" s="1"/>
  <c r="M466" i="4"/>
  <c r="L466" i="4" s="1"/>
  <c r="Y466" i="4" s="1"/>
  <c r="M467" i="4"/>
  <c r="L467" i="4" s="1"/>
  <c r="M468" i="4"/>
  <c r="L468" i="4" s="1"/>
  <c r="Y468" i="4" s="1"/>
  <c r="M469" i="4"/>
  <c r="L469" i="4" s="1"/>
  <c r="Y469" i="4" s="1"/>
  <c r="M470" i="4"/>
  <c r="L470" i="4" s="1"/>
  <c r="Y470" i="4" s="1"/>
  <c r="M471" i="4"/>
  <c r="L471" i="4" s="1"/>
  <c r="Y471" i="4" s="1"/>
  <c r="M472" i="4"/>
  <c r="L472" i="4" s="1"/>
  <c r="Y472" i="4" s="1"/>
  <c r="M473" i="4"/>
  <c r="L473" i="4" s="1"/>
  <c r="Y473" i="4" s="1"/>
  <c r="M474" i="4"/>
  <c r="L474" i="4" s="1"/>
  <c r="Y474" i="4" s="1"/>
  <c r="M475" i="4"/>
  <c r="L475" i="4" s="1"/>
  <c r="Y475" i="4" s="1"/>
  <c r="M476" i="4"/>
  <c r="L476" i="4" s="1"/>
  <c r="Y476" i="4" s="1"/>
  <c r="M477" i="4"/>
  <c r="L477" i="4" s="1"/>
  <c r="Y477" i="4" s="1"/>
  <c r="M483" i="4"/>
  <c r="L483" i="4" s="1"/>
  <c r="Y483" i="4" s="1"/>
  <c r="M484" i="4"/>
  <c r="L484" i="4" s="1"/>
  <c r="Y484" i="4" s="1"/>
  <c r="M485" i="4"/>
  <c r="L485" i="4" s="1"/>
  <c r="Y485" i="4" s="1"/>
  <c r="M486" i="4"/>
  <c r="L486" i="4" s="1"/>
  <c r="Y486" i="4" s="1"/>
  <c r="M487" i="4"/>
  <c r="L487" i="4" s="1"/>
  <c r="Y487" i="4" s="1"/>
  <c r="M488" i="4"/>
  <c r="L488" i="4" s="1"/>
  <c r="Y488" i="4" s="1"/>
  <c r="M489" i="4"/>
  <c r="L489" i="4" s="1"/>
  <c r="Y489" i="4" s="1"/>
  <c r="M490" i="4"/>
  <c r="L490" i="4" s="1"/>
  <c r="Y490" i="4" s="1"/>
  <c r="M491" i="4"/>
  <c r="L491" i="4" s="1"/>
  <c r="Y491" i="4" s="1"/>
  <c r="M492" i="4"/>
  <c r="L492" i="4" s="1"/>
  <c r="Y492" i="4" s="1"/>
  <c r="M493" i="4"/>
  <c r="L493" i="4" s="1"/>
  <c r="Y493" i="4" s="1"/>
  <c r="M494" i="4"/>
  <c r="L494" i="4" s="1"/>
  <c r="M495" i="4"/>
  <c r="L495" i="4" s="1"/>
  <c r="Y495" i="4" s="1"/>
  <c r="M496" i="4"/>
  <c r="L496" i="4" s="1"/>
  <c r="Y496" i="4" s="1"/>
  <c r="M497" i="4"/>
  <c r="L497" i="4" s="1"/>
  <c r="Y497" i="4" s="1"/>
  <c r="M498" i="4"/>
  <c r="L498" i="4" s="1"/>
  <c r="Y498" i="4" s="1"/>
  <c r="M499" i="4"/>
  <c r="L499" i="4" s="1"/>
  <c r="Y499" i="4" s="1"/>
  <c r="M500" i="4"/>
  <c r="L500" i="4" s="1"/>
  <c r="Y500" i="4" s="1"/>
  <c r="M501" i="4"/>
  <c r="L501" i="4" s="1"/>
  <c r="Y501" i="4" s="1"/>
  <c r="M502" i="4"/>
  <c r="L502" i="4" s="1"/>
  <c r="Y502" i="4" s="1"/>
  <c r="M503" i="4"/>
  <c r="L503" i="4" s="1"/>
  <c r="Y503" i="4" s="1"/>
  <c r="M504" i="4"/>
  <c r="L504" i="4" s="1"/>
  <c r="Y504" i="4" s="1"/>
  <c r="M505" i="4"/>
  <c r="L505" i="4" s="1"/>
  <c r="Y505" i="4" s="1"/>
  <c r="M506" i="4"/>
  <c r="L506" i="4" s="1"/>
  <c r="Y506" i="4" s="1"/>
  <c r="M507" i="4"/>
  <c r="L507" i="4" s="1"/>
  <c r="Y507" i="4" s="1"/>
  <c r="M508" i="4"/>
  <c r="L508" i="4" s="1"/>
  <c r="Y508" i="4" s="1"/>
  <c r="M509" i="4"/>
  <c r="L509" i="4" s="1"/>
  <c r="Y509" i="4" s="1"/>
  <c r="M510" i="4"/>
  <c r="L510" i="4" s="1"/>
  <c r="Y510" i="4" s="1"/>
  <c r="M511" i="4"/>
  <c r="L511" i="4" s="1"/>
  <c r="Y511" i="4" s="1"/>
  <c r="M512" i="4"/>
  <c r="L512" i="4" s="1"/>
  <c r="Y512" i="4" s="1"/>
  <c r="M513" i="4"/>
  <c r="L513" i="4" s="1"/>
  <c r="Y513" i="4" s="1"/>
  <c r="M514" i="4"/>
  <c r="L514" i="4" s="1"/>
  <c r="Y514" i="4" s="1"/>
  <c r="M515" i="4"/>
  <c r="L515" i="4" s="1"/>
  <c r="Y515" i="4" s="1"/>
  <c r="M516" i="4"/>
  <c r="L516" i="4" s="1"/>
  <c r="Y516" i="4" s="1"/>
  <c r="M517" i="4"/>
  <c r="L517" i="4" s="1"/>
  <c r="Y517" i="4" s="1"/>
  <c r="M518" i="4"/>
  <c r="L518" i="4" s="1"/>
  <c r="Y518" i="4" s="1"/>
  <c r="M519" i="4"/>
  <c r="L519" i="4" s="1"/>
  <c r="Y519" i="4" s="1"/>
  <c r="M520" i="4"/>
  <c r="L520" i="4" s="1"/>
  <c r="Y520" i="4" s="1"/>
  <c r="M521" i="4"/>
  <c r="L521" i="4" s="1"/>
  <c r="M522" i="4"/>
  <c r="L522" i="4" s="1"/>
  <c r="Y522" i="4" s="1"/>
  <c r="M523" i="4"/>
  <c r="L523" i="4" s="1"/>
  <c r="Y523" i="4" s="1"/>
  <c r="M524" i="4"/>
  <c r="L524" i="4" s="1"/>
  <c r="Y524" i="4" s="1"/>
  <c r="M525" i="4"/>
  <c r="L525" i="4" s="1"/>
  <c r="Y525" i="4" s="1"/>
  <c r="M526" i="4"/>
  <c r="L526" i="4" s="1"/>
  <c r="Y526" i="4" s="1"/>
  <c r="M527" i="4"/>
  <c r="L527" i="4" s="1"/>
  <c r="Y527" i="4" s="1"/>
  <c r="M528" i="4"/>
  <c r="L528" i="4" s="1"/>
  <c r="Y528" i="4" s="1"/>
  <c r="M529" i="4"/>
  <c r="L529" i="4" s="1"/>
  <c r="Y529" i="4" s="1"/>
  <c r="M530" i="4"/>
  <c r="L530" i="4" s="1"/>
  <c r="Y530" i="4" s="1"/>
  <c r="M531" i="4"/>
  <c r="L531" i="4" s="1"/>
  <c r="Y531" i="4" s="1"/>
  <c r="M532" i="4"/>
  <c r="L532" i="4" s="1"/>
  <c r="Y532" i="4" s="1"/>
  <c r="M533" i="4"/>
  <c r="L533" i="4" s="1"/>
  <c r="Y533" i="4" s="1"/>
  <c r="M534" i="4"/>
  <c r="L534" i="4" s="1"/>
  <c r="Y534" i="4" s="1"/>
  <c r="M535" i="4"/>
  <c r="L535" i="4" s="1"/>
  <c r="Y535" i="4" s="1"/>
  <c r="M536" i="4"/>
  <c r="L536" i="4" s="1"/>
  <c r="Y536" i="4" s="1"/>
  <c r="M537" i="4"/>
  <c r="L537" i="4" s="1"/>
  <c r="Y537" i="4" s="1"/>
  <c r="M538" i="4"/>
  <c r="L538" i="4" s="1"/>
  <c r="Y538" i="4" s="1"/>
  <c r="M539" i="4"/>
  <c r="L539" i="4" s="1"/>
  <c r="M540" i="4"/>
  <c r="L540" i="4" s="1"/>
  <c r="Y540" i="4" s="1"/>
  <c r="M541" i="4"/>
  <c r="L541" i="4" s="1"/>
  <c r="Y541" i="4" s="1"/>
  <c r="M542" i="4"/>
  <c r="L542" i="4" s="1"/>
  <c r="Y542" i="4" s="1"/>
  <c r="M543" i="4"/>
  <c r="L543" i="4" s="1"/>
  <c r="Y543" i="4" s="1"/>
  <c r="M544" i="4"/>
  <c r="L544" i="4" s="1"/>
  <c r="Y544" i="4" s="1"/>
  <c r="M545" i="4"/>
  <c r="L545" i="4" s="1"/>
  <c r="Y545" i="4" s="1"/>
  <c r="M546" i="4"/>
  <c r="L546" i="4" s="1"/>
  <c r="Y546" i="4" s="1"/>
  <c r="M547" i="4"/>
  <c r="L547" i="4" s="1"/>
  <c r="Y547" i="4" s="1"/>
  <c r="M548" i="4"/>
  <c r="L548" i="4" s="1"/>
  <c r="Y548" i="4" s="1"/>
  <c r="M549" i="4"/>
  <c r="L549" i="4" s="1"/>
  <c r="Y549" i="4" s="1"/>
  <c r="M550" i="4"/>
  <c r="L550" i="4" s="1"/>
  <c r="Y550" i="4" s="1"/>
  <c r="M551" i="4"/>
  <c r="L551" i="4" s="1"/>
  <c r="Y551" i="4" s="1"/>
  <c r="M552" i="4"/>
  <c r="L552" i="4" s="1"/>
  <c r="Y552" i="4" s="1"/>
  <c r="M553" i="4"/>
  <c r="L553" i="4" s="1"/>
  <c r="Y553" i="4" s="1"/>
  <c r="M554" i="4"/>
  <c r="L554" i="4" s="1"/>
  <c r="Y554" i="4" s="1"/>
  <c r="M555" i="4"/>
  <c r="L555" i="4" s="1"/>
  <c r="Y555" i="4" s="1"/>
  <c r="M556" i="4"/>
  <c r="L556" i="4" s="1"/>
  <c r="Y556" i="4" s="1"/>
  <c r="M557" i="4"/>
  <c r="L557" i="4" s="1"/>
  <c r="M558" i="4"/>
  <c r="L558" i="4" s="1"/>
  <c r="Y558" i="4" s="1"/>
  <c r="M559" i="4"/>
  <c r="L559" i="4" s="1"/>
  <c r="Y559" i="4" s="1"/>
  <c r="M560" i="4"/>
  <c r="L560" i="4" s="1"/>
  <c r="Y560" i="4" s="1"/>
  <c r="M561" i="4"/>
  <c r="L561" i="4" s="1"/>
  <c r="Y561" i="4" s="1"/>
  <c r="M562" i="4"/>
  <c r="L562" i="4" s="1"/>
  <c r="Y562" i="4" s="1"/>
  <c r="M563" i="4"/>
  <c r="L563" i="4" s="1"/>
  <c r="Y563" i="4" s="1"/>
  <c r="M564" i="4"/>
  <c r="L564" i="4" s="1"/>
  <c r="Y564" i="4" s="1"/>
  <c r="M565" i="4"/>
  <c r="L565" i="4" s="1"/>
  <c r="Y565" i="4" s="1"/>
  <c r="M566" i="4"/>
  <c r="L566" i="4" s="1"/>
  <c r="Y566" i="4" s="1"/>
  <c r="M567" i="4"/>
  <c r="L567" i="4" s="1"/>
  <c r="Y567" i="4" s="1"/>
  <c r="M568" i="4"/>
  <c r="L568" i="4" s="1"/>
  <c r="Y568" i="4" s="1"/>
  <c r="M569" i="4"/>
  <c r="L569" i="4" s="1"/>
  <c r="Y569" i="4" s="1"/>
  <c r="M570" i="4"/>
  <c r="L570" i="4" s="1"/>
  <c r="Y570" i="4" s="1"/>
  <c r="M571" i="4"/>
  <c r="L571" i="4" s="1"/>
  <c r="Y571" i="4" s="1"/>
  <c r="M572" i="4"/>
  <c r="L572" i="4" s="1"/>
  <c r="Y572" i="4" s="1"/>
  <c r="M573" i="4"/>
  <c r="L573" i="4" s="1"/>
  <c r="Y573" i="4" s="1"/>
  <c r="M574" i="4"/>
  <c r="L574" i="4" s="1"/>
  <c r="Y574" i="4" s="1"/>
  <c r="M575" i="4"/>
  <c r="L575" i="4" s="1"/>
  <c r="M576" i="4"/>
  <c r="L576" i="4" s="1"/>
  <c r="Y576" i="4" s="1"/>
  <c r="M577" i="4"/>
  <c r="L577" i="4" s="1"/>
  <c r="Y577" i="4" s="1"/>
  <c r="M578" i="4"/>
  <c r="L578" i="4" s="1"/>
  <c r="Y578" i="4" s="1"/>
  <c r="M579" i="4"/>
  <c r="L579" i="4" s="1"/>
  <c r="Y579" i="4" s="1"/>
  <c r="M580" i="4"/>
  <c r="L580" i="4" s="1"/>
  <c r="Y580" i="4" s="1"/>
  <c r="M581" i="4"/>
  <c r="L581" i="4" s="1"/>
  <c r="Y581" i="4" s="1"/>
  <c r="M582" i="4"/>
  <c r="L582" i="4" s="1"/>
  <c r="Y582" i="4" s="1"/>
  <c r="M583" i="4"/>
  <c r="L583" i="4" s="1"/>
  <c r="Y583" i="4" s="1"/>
  <c r="M584" i="4"/>
  <c r="L584" i="4" s="1"/>
  <c r="M585" i="4"/>
  <c r="L585" i="4" s="1"/>
  <c r="Y585" i="4" s="1"/>
  <c r="M586" i="4"/>
  <c r="L586" i="4" s="1"/>
  <c r="Y586" i="4" s="1"/>
  <c r="M587" i="4"/>
  <c r="L587" i="4" s="1"/>
  <c r="Y587" i="4" s="1"/>
  <c r="M588" i="4"/>
  <c r="L588" i="4" s="1"/>
  <c r="Y588" i="4" s="1"/>
  <c r="M589" i="4"/>
  <c r="L589" i="4" s="1"/>
  <c r="Y589" i="4" s="1"/>
  <c r="M590" i="4"/>
  <c r="L590" i="4" s="1"/>
  <c r="Y590" i="4" s="1"/>
  <c r="M591" i="4"/>
  <c r="L591" i="4" s="1"/>
  <c r="Y591" i="4" s="1"/>
  <c r="M592" i="4"/>
  <c r="L592" i="4" s="1"/>
  <c r="Y592" i="4" s="1"/>
  <c r="M593" i="4"/>
  <c r="L593" i="4" s="1"/>
  <c r="Y593" i="4" s="1"/>
  <c r="M594" i="4"/>
  <c r="L594" i="4" s="1"/>
  <c r="Y594" i="4" s="1"/>
  <c r="M595" i="4"/>
  <c r="L595" i="4" s="1"/>
  <c r="Y595" i="4" s="1"/>
  <c r="M596" i="4"/>
  <c r="L596" i="4" s="1"/>
  <c r="Y596" i="4" s="1"/>
  <c r="M597" i="4"/>
  <c r="L597" i="4" s="1"/>
  <c r="Y597" i="4" s="1"/>
  <c r="M598" i="4"/>
  <c r="L598" i="4" s="1"/>
  <c r="Y598" i="4" s="1"/>
  <c r="M599" i="4"/>
  <c r="L599" i="4" s="1"/>
  <c r="Y599" i="4" s="1"/>
  <c r="M600" i="4"/>
  <c r="L600" i="4" s="1"/>
  <c r="Y600" i="4" s="1"/>
  <c r="M601" i="4"/>
  <c r="L601" i="4" s="1"/>
  <c r="Y601" i="4" s="1"/>
  <c r="M602" i="4"/>
  <c r="L602" i="4" s="1"/>
  <c r="M603" i="4"/>
  <c r="L603" i="4" s="1"/>
  <c r="Y603" i="4" s="1"/>
  <c r="M604" i="4"/>
  <c r="L604" i="4" s="1"/>
  <c r="Y604" i="4" s="1"/>
  <c r="M605" i="4"/>
  <c r="L605" i="4" s="1"/>
  <c r="Y605" i="4" s="1"/>
  <c r="M606" i="4"/>
  <c r="L606" i="4" s="1"/>
  <c r="Y606" i="4" s="1"/>
  <c r="M607" i="4"/>
  <c r="L607" i="4" s="1"/>
  <c r="Y607" i="4" s="1"/>
  <c r="M608" i="4"/>
  <c r="L608" i="4" s="1"/>
  <c r="Y608" i="4" s="1"/>
  <c r="M609" i="4"/>
  <c r="L609" i="4" s="1"/>
  <c r="Y609" i="4" s="1"/>
  <c r="M610" i="4"/>
  <c r="L610" i="4" s="1"/>
  <c r="Y610" i="4" s="1"/>
  <c r="M611" i="4"/>
  <c r="L611" i="4" s="1"/>
  <c r="Y611" i="4" s="1"/>
  <c r="M612" i="4"/>
  <c r="L612" i="4" s="1"/>
  <c r="Y612" i="4" s="1"/>
  <c r="M613" i="4"/>
  <c r="L613" i="4" s="1"/>
  <c r="Y613" i="4" s="1"/>
  <c r="M614" i="4"/>
  <c r="L614" i="4" s="1"/>
  <c r="Y614" i="4" s="1"/>
  <c r="M615" i="4"/>
  <c r="L615" i="4" s="1"/>
  <c r="Y615" i="4" s="1"/>
  <c r="M616" i="4"/>
  <c r="L616" i="4" s="1"/>
  <c r="Y616" i="4" s="1"/>
  <c r="M617" i="4"/>
  <c r="L617" i="4" s="1"/>
  <c r="Y617" i="4" s="1"/>
  <c r="M618" i="4"/>
  <c r="L618" i="4" s="1"/>
  <c r="Y618" i="4" s="1"/>
  <c r="M619" i="4"/>
  <c r="L619" i="4" s="1"/>
  <c r="Y619" i="4" s="1"/>
  <c r="M620" i="4"/>
  <c r="L620" i="4" s="1"/>
  <c r="Y620" i="4" s="1"/>
  <c r="M621" i="4"/>
  <c r="L621" i="4" s="1"/>
  <c r="Y621" i="4" s="1"/>
  <c r="M622" i="4"/>
  <c r="L622" i="4" s="1"/>
  <c r="Y622" i="4" s="1"/>
  <c r="M623" i="4"/>
  <c r="L623" i="4" s="1"/>
  <c r="Y623" i="4" s="1"/>
  <c r="M624" i="4"/>
  <c r="L624" i="4" s="1"/>
  <c r="Y624" i="4" s="1"/>
  <c r="M625" i="4"/>
  <c r="L625" i="4" s="1"/>
  <c r="Y625" i="4" s="1"/>
  <c r="M626" i="4"/>
  <c r="L626" i="4" s="1"/>
  <c r="Y626" i="4" s="1"/>
  <c r="M627" i="4"/>
  <c r="L627" i="4" s="1"/>
  <c r="Y627" i="4" s="1"/>
  <c r="M628" i="4"/>
  <c r="L628" i="4" s="1"/>
  <c r="Y628" i="4" s="1"/>
  <c r="M629" i="4"/>
  <c r="L629" i="4" s="1"/>
  <c r="Y629" i="4" s="1"/>
  <c r="M630" i="4"/>
  <c r="L630" i="4" s="1"/>
  <c r="Y630" i="4" s="1"/>
  <c r="M631" i="4"/>
  <c r="L631" i="4" s="1"/>
  <c r="Y631" i="4" s="1"/>
  <c r="M632" i="4"/>
  <c r="L632" i="4" s="1"/>
  <c r="Y632" i="4" s="1"/>
  <c r="M633" i="4"/>
  <c r="L633" i="4" s="1"/>
  <c r="Y633" i="4" s="1"/>
  <c r="M634" i="4"/>
  <c r="L634" i="4" s="1"/>
  <c r="Y634" i="4" s="1"/>
  <c r="M635" i="4"/>
  <c r="L635" i="4" s="1"/>
  <c r="Y635" i="4" s="1"/>
  <c r="M636" i="4"/>
  <c r="L636" i="4" s="1"/>
  <c r="Y636" i="4" s="1"/>
  <c r="M637" i="4"/>
  <c r="L637" i="4" s="1"/>
  <c r="Y637" i="4" s="1"/>
  <c r="M638" i="4"/>
  <c r="L638" i="4" s="1"/>
  <c r="Y638" i="4" s="1"/>
  <c r="M639" i="4"/>
  <c r="Y639" i="4" s="1"/>
  <c r="M640" i="4"/>
  <c r="Y640" i="4" s="1"/>
  <c r="AK640" i="4" s="1"/>
  <c r="M641" i="4"/>
  <c r="L641" i="4" s="1"/>
  <c r="Y641" i="4" s="1"/>
  <c r="M642" i="4"/>
  <c r="L642" i="4" s="1"/>
  <c r="Y642" i="4" s="1"/>
  <c r="M643" i="4"/>
  <c r="L643" i="4" s="1"/>
  <c r="Y643" i="4" s="1"/>
  <c r="M644" i="4"/>
  <c r="L644" i="4" s="1"/>
  <c r="Y644" i="4" s="1"/>
  <c r="M645" i="4"/>
  <c r="L645" i="4" s="1"/>
  <c r="Y645" i="4" s="1"/>
  <c r="M646" i="4"/>
  <c r="L646" i="4" s="1"/>
  <c r="Y646" i="4" s="1"/>
  <c r="M647" i="4"/>
  <c r="L647" i="4" s="1"/>
  <c r="Y647" i="4" s="1"/>
  <c r="M648" i="4"/>
  <c r="L648" i="4" s="1"/>
  <c r="Y648" i="4" s="1"/>
  <c r="M649" i="4"/>
  <c r="L649" i="4" s="1"/>
  <c r="Y649" i="4" s="1"/>
  <c r="M650" i="4"/>
  <c r="L650" i="4" s="1"/>
  <c r="Y650" i="4" s="1"/>
  <c r="M651" i="4"/>
  <c r="L651" i="4" s="1"/>
  <c r="Y651" i="4" s="1"/>
  <c r="M652" i="4"/>
  <c r="L652" i="4" s="1"/>
  <c r="Y652" i="4" s="1"/>
  <c r="M653" i="4"/>
  <c r="L653" i="4" s="1"/>
  <c r="Y653" i="4" s="1"/>
  <c r="M654" i="4"/>
  <c r="L654" i="4" s="1"/>
  <c r="Y654" i="4" s="1"/>
  <c r="M655" i="4"/>
  <c r="L655" i="4" s="1"/>
  <c r="Y655" i="4" s="1"/>
  <c r="M656" i="4"/>
  <c r="L656" i="4" s="1"/>
  <c r="Y656" i="4" s="1"/>
  <c r="M657" i="4"/>
  <c r="L657" i="4" s="1"/>
  <c r="Y657" i="4" s="1"/>
  <c r="M658" i="4"/>
  <c r="L658" i="4" s="1"/>
  <c r="Y658" i="4" s="1"/>
  <c r="M659" i="4"/>
  <c r="L659" i="4" s="1"/>
  <c r="Y659" i="4" s="1"/>
  <c r="M660" i="4"/>
  <c r="L660" i="4" s="1"/>
  <c r="Y660" i="4" s="1"/>
  <c r="M661" i="4"/>
  <c r="L661" i="4" s="1"/>
  <c r="Y661" i="4" s="1"/>
  <c r="M662" i="4"/>
  <c r="Y662" i="4" s="1"/>
  <c r="M663" i="4"/>
  <c r="Y663" i="4" s="1"/>
  <c r="M664" i="4"/>
  <c r="L664" i="4" s="1"/>
  <c r="Y664" i="4" s="1"/>
  <c r="M665" i="4"/>
  <c r="L665" i="4" s="1"/>
  <c r="Y665" i="4" s="1"/>
  <c r="M666" i="4"/>
  <c r="L666" i="4" s="1"/>
  <c r="Y666" i="4" s="1"/>
  <c r="M667" i="4"/>
  <c r="L667" i="4" s="1"/>
  <c r="Y667" i="4" s="1"/>
  <c r="M668" i="4"/>
  <c r="L668" i="4" s="1"/>
  <c r="Y668" i="4" s="1"/>
  <c r="M669" i="4"/>
  <c r="L669" i="4" s="1"/>
  <c r="Y669" i="4" s="1"/>
  <c r="M670" i="4"/>
  <c r="L670" i="4" s="1"/>
  <c r="Y670" i="4" s="1"/>
  <c r="M671" i="4"/>
  <c r="L671" i="4" s="1"/>
  <c r="Y671" i="4" s="1"/>
  <c r="M672" i="4"/>
  <c r="L672" i="4" s="1"/>
  <c r="Y672" i="4" s="1"/>
  <c r="M673" i="4"/>
  <c r="L673" i="4" s="1"/>
  <c r="Y673" i="4" s="1"/>
  <c r="M674" i="4"/>
  <c r="L674" i="4" s="1"/>
  <c r="Y674" i="4" s="1"/>
  <c r="M675" i="4"/>
  <c r="L675" i="4" s="1"/>
  <c r="Y675" i="4" s="1"/>
  <c r="M676" i="4"/>
  <c r="L676" i="4" s="1"/>
  <c r="Y676" i="4" s="1"/>
  <c r="M677" i="4"/>
  <c r="L677" i="4" s="1"/>
  <c r="Y677" i="4" s="1"/>
  <c r="M678" i="4"/>
  <c r="L678" i="4" s="1"/>
  <c r="Y678" i="4" s="1"/>
  <c r="M679" i="4"/>
  <c r="L679" i="4" s="1"/>
  <c r="Y679" i="4" s="1"/>
  <c r="M680" i="4"/>
  <c r="L680" i="4" s="1"/>
  <c r="Y680" i="4" s="1"/>
  <c r="M681" i="4"/>
  <c r="L681" i="4" s="1"/>
  <c r="Y681" i="4" s="1"/>
  <c r="M682" i="4"/>
  <c r="L682" i="4" s="1"/>
  <c r="Y682" i="4" s="1"/>
  <c r="M683" i="4"/>
  <c r="L683" i="4" s="1"/>
  <c r="Y683" i="4" s="1"/>
  <c r="M684" i="4"/>
  <c r="L684" i="4" s="1"/>
  <c r="Y684" i="4" s="1"/>
  <c r="M685" i="4"/>
  <c r="L685" i="4" s="1"/>
  <c r="Y685" i="4" s="1"/>
  <c r="M686" i="4"/>
  <c r="L686" i="4" s="1"/>
  <c r="Y686" i="4" s="1"/>
  <c r="M687" i="4"/>
  <c r="L687" i="4" s="1"/>
  <c r="Y687" i="4" s="1"/>
  <c r="M688" i="4"/>
  <c r="L688" i="4" s="1"/>
  <c r="Y688" i="4" s="1"/>
  <c r="M689" i="4"/>
  <c r="L689" i="4" s="1"/>
  <c r="Y689" i="4" s="1"/>
  <c r="M690" i="4"/>
  <c r="L690" i="4" s="1"/>
  <c r="Y690" i="4" s="1"/>
  <c r="M691" i="4"/>
  <c r="L691" i="4" s="1"/>
  <c r="Y691" i="4" s="1"/>
  <c r="M692" i="4"/>
  <c r="L692" i="4" s="1"/>
  <c r="Y692" i="4" s="1"/>
  <c r="M693" i="4"/>
  <c r="L693" i="4" s="1"/>
  <c r="Y693" i="4" s="1"/>
  <c r="M694" i="4"/>
  <c r="L694" i="4" s="1"/>
  <c r="Y694" i="4" s="1"/>
  <c r="M695" i="4"/>
  <c r="L695" i="4" s="1"/>
  <c r="Y695" i="4" s="1"/>
  <c r="M696" i="4"/>
  <c r="L696" i="4" s="1"/>
  <c r="Y696" i="4" s="1"/>
  <c r="M697" i="4"/>
  <c r="L697" i="4" s="1"/>
  <c r="Y697" i="4" s="1"/>
  <c r="M698" i="4"/>
  <c r="L698" i="4" s="1"/>
  <c r="Y698" i="4" s="1"/>
  <c r="M699" i="4"/>
  <c r="L699" i="4" s="1"/>
  <c r="Y699" i="4" s="1"/>
  <c r="M700" i="4"/>
  <c r="L700" i="4" s="1"/>
  <c r="Y700" i="4" s="1"/>
  <c r="M701" i="4"/>
  <c r="L701" i="4" s="1"/>
  <c r="Y701" i="4" s="1"/>
  <c r="M702" i="4"/>
  <c r="L702" i="4" s="1"/>
  <c r="Y702" i="4" s="1"/>
  <c r="M703" i="4"/>
  <c r="L703" i="4" s="1"/>
  <c r="Y703" i="4" s="1"/>
  <c r="M704" i="4"/>
  <c r="L704" i="4" s="1"/>
  <c r="Y704" i="4" s="1"/>
  <c r="M705" i="4"/>
  <c r="L705" i="4" s="1"/>
  <c r="Y705" i="4" s="1"/>
  <c r="M706" i="4"/>
  <c r="L706" i="4" s="1"/>
  <c r="Y706" i="4" s="1"/>
  <c r="M707" i="4"/>
  <c r="L707" i="4" s="1"/>
  <c r="Y707" i="4" s="1"/>
  <c r="M708" i="4"/>
  <c r="L708" i="4" s="1"/>
  <c r="Y708" i="4" s="1"/>
  <c r="M709" i="4"/>
  <c r="L709" i="4" s="1"/>
  <c r="Y709" i="4" s="1"/>
  <c r="M710" i="4"/>
  <c r="L710" i="4" s="1"/>
  <c r="Y710" i="4" s="1"/>
  <c r="M711" i="4"/>
  <c r="L711" i="4" s="1"/>
  <c r="Y711" i="4" s="1"/>
  <c r="M712" i="4"/>
  <c r="L712" i="4" s="1"/>
  <c r="Y712" i="4" s="1"/>
  <c r="M713" i="4"/>
  <c r="L713" i="4" s="1"/>
  <c r="Y713" i="4" s="1"/>
  <c r="M714" i="4"/>
  <c r="L714" i="4" s="1"/>
  <c r="Y714" i="4" s="1"/>
  <c r="M715" i="4"/>
  <c r="L715" i="4" s="1"/>
  <c r="Y715" i="4" s="1"/>
  <c r="M716" i="4"/>
  <c r="L716" i="4" s="1"/>
  <c r="Y716" i="4" s="1"/>
  <c r="M717" i="4"/>
  <c r="L717" i="4" s="1"/>
  <c r="Y717" i="4" s="1"/>
  <c r="M718" i="4"/>
  <c r="L718" i="4" s="1"/>
  <c r="Y718" i="4" s="1"/>
  <c r="M719" i="4"/>
  <c r="L719" i="4" s="1"/>
  <c r="Y719" i="4" s="1"/>
  <c r="M720" i="4"/>
  <c r="L720" i="4" s="1"/>
  <c r="Y720" i="4" s="1"/>
  <c r="M721" i="4"/>
  <c r="L721" i="4" s="1"/>
  <c r="Y721" i="4" s="1"/>
  <c r="M722" i="4"/>
  <c r="L722" i="4" s="1"/>
  <c r="Y722" i="4" s="1"/>
  <c r="M723" i="4"/>
  <c r="L723" i="4" s="1"/>
  <c r="Y723" i="4" s="1"/>
  <c r="M724" i="4"/>
  <c r="L724" i="4" s="1"/>
  <c r="Y724" i="4" s="1"/>
  <c r="M725" i="4"/>
  <c r="L725" i="4" s="1"/>
  <c r="Y725" i="4" s="1"/>
  <c r="M726" i="4"/>
  <c r="L726" i="4" s="1"/>
  <c r="Y726" i="4" s="1"/>
  <c r="M727" i="4"/>
  <c r="L727" i="4" s="1"/>
  <c r="Y727" i="4" s="1"/>
  <c r="M728" i="4"/>
  <c r="L728" i="4" s="1"/>
  <c r="Y728" i="4" s="1"/>
  <c r="M729" i="4"/>
  <c r="L729" i="4" s="1"/>
  <c r="Y729" i="4" s="1"/>
  <c r="M730" i="4"/>
  <c r="L730" i="4" s="1"/>
  <c r="Y730" i="4" s="1"/>
  <c r="M731" i="4"/>
  <c r="L731" i="4" s="1"/>
  <c r="Y731" i="4" s="1"/>
  <c r="M732" i="4"/>
  <c r="L732" i="4" s="1"/>
  <c r="Y732" i="4" s="1"/>
  <c r="M839" i="4"/>
  <c r="L839" i="4" s="1"/>
  <c r="Y839" i="4" s="1"/>
  <c r="M840" i="4"/>
  <c r="L840" i="4" s="1"/>
  <c r="Y840" i="4" s="1"/>
  <c r="M841" i="4"/>
  <c r="L841" i="4" s="1"/>
  <c r="Y841" i="4" s="1"/>
  <c r="M842" i="4"/>
  <c r="L842" i="4" s="1"/>
  <c r="Y842" i="4" s="1"/>
  <c r="M843" i="4"/>
  <c r="L843" i="4" s="1"/>
  <c r="Y843" i="4" s="1"/>
  <c r="M844" i="4"/>
  <c r="L844" i="4" s="1"/>
  <c r="Y844" i="4" s="1"/>
  <c r="J218" i="4"/>
  <c r="J219" i="4"/>
  <c r="J220" i="4"/>
  <c r="J221" i="4"/>
  <c r="J222" i="4"/>
  <c r="J223" i="4"/>
  <c r="J224" i="4"/>
  <c r="J225" i="4"/>
  <c r="J226" i="4"/>
  <c r="J227" i="4"/>
  <c r="J228" i="4"/>
  <c r="J229" i="4"/>
  <c r="J230" i="4"/>
  <c r="J231" i="4"/>
  <c r="J232" i="4"/>
  <c r="J233" i="4"/>
  <c r="J234" i="4"/>
  <c r="J235" i="4"/>
  <c r="J236" i="4"/>
  <c r="J237" i="4"/>
  <c r="J238" i="4"/>
  <c r="J239" i="4"/>
  <c r="J240" i="4"/>
  <c r="J241" i="4"/>
  <c r="J242" i="4"/>
  <c r="J243" i="4"/>
  <c r="J244" i="4"/>
  <c r="J245" i="4"/>
  <c r="J246" i="4"/>
  <c r="J247" i="4"/>
  <c r="J248" i="4"/>
  <c r="J249" i="4"/>
  <c r="J250" i="4"/>
  <c r="J251" i="4"/>
  <c r="J252" i="4"/>
  <c r="J253" i="4"/>
  <c r="J254" i="4"/>
  <c r="J255" i="4"/>
  <c r="J256" i="4"/>
  <c r="J257" i="4"/>
  <c r="J258" i="4"/>
  <c r="J259" i="4"/>
  <c r="J260" i="4"/>
  <c r="J261" i="4"/>
  <c r="J262" i="4"/>
  <c r="J263" i="4"/>
  <c r="J264" i="4"/>
  <c r="J265" i="4"/>
  <c r="J266" i="4"/>
  <c r="J267" i="4"/>
  <c r="J268" i="4"/>
  <c r="J269" i="4"/>
  <c r="J270" i="4"/>
  <c r="J271" i="4"/>
  <c r="J272" i="4"/>
  <c r="J273" i="4"/>
  <c r="J274" i="4"/>
  <c r="J275" i="4"/>
  <c r="J276" i="4"/>
  <c r="J277" i="4"/>
  <c r="J278" i="4"/>
  <c r="J279" i="4"/>
  <c r="J280" i="4"/>
  <c r="J281" i="4"/>
  <c r="J282" i="4"/>
  <c r="J283" i="4"/>
  <c r="J284" i="4"/>
  <c r="J285" i="4"/>
  <c r="J286" i="4"/>
  <c r="J287" i="4"/>
  <c r="J288" i="4"/>
  <c r="J289" i="4"/>
  <c r="J290" i="4"/>
  <c r="J291" i="4"/>
  <c r="J292" i="4"/>
  <c r="J293" i="4"/>
  <c r="J294" i="4"/>
  <c r="J295" i="4"/>
  <c r="J296" i="4"/>
  <c r="J297" i="4"/>
  <c r="J298" i="4"/>
  <c r="J299" i="4"/>
  <c r="J300" i="4"/>
  <c r="J301" i="4"/>
  <c r="J302" i="4"/>
  <c r="J303" i="4"/>
  <c r="J322" i="4"/>
  <c r="J323" i="4"/>
  <c r="J324" i="4"/>
  <c r="J325" i="4"/>
  <c r="J326" i="4"/>
  <c r="J327" i="4"/>
  <c r="J328" i="4"/>
  <c r="J329" i="4"/>
  <c r="J330" i="4"/>
  <c r="J316" i="4"/>
  <c r="J317" i="4"/>
  <c r="J318" i="4"/>
  <c r="J319" i="4"/>
  <c r="J320" i="4"/>
  <c r="J321" i="4"/>
  <c r="J331" i="4"/>
  <c r="J332" i="4"/>
  <c r="J333" i="4"/>
  <c r="J334" i="4"/>
  <c r="J335" i="4"/>
  <c r="J336" i="4"/>
  <c r="J337" i="4"/>
  <c r="J338" i="4"/>
  <c r="J339" i="4"/>
  <c r="J421" i="4"/>
  <c r="J422" i="4"/>
  <c r="J423" i="4"/>
  <c r="J424" i="4"/>
  <c r="J425" i="4"/>
  <c r="J426" i="4"/>
  <c r="J427" i="4"/>
  <c r="J428" i="4"/>
  <c r="J429" i="4"/>
  <c r="J430" i="4"/>
  <c r="J431" i="4"/>
  <c r="J432" i="4"/>
  <c r="J433" i="4"/>
  <c r="J434" i="4"/>
  <c r="J435" i="4"/>
  <c r="J436" i="4"/>
  <c r="J437" i="4"/>
  <c r="J438" i="4"/>
  <c r="J439" i="4"/>
  <c r="J440" i="4"/>
  <c r="J441" i="4"/>
  <c r="J442" i="4"/>
  <c r="J443" i="4"/>
  <c r="J444" i="4"/>
  <c r="J445" i="4"/>
  <c r="J446" i="4"/>
  <c r="J447" i="4"/>
  <c r="J448" i="4"/>
  <c r="J449" i="4"/>
  <c r="J450" i="4"/>
  <c r="J451" i="4"/>
  <c r="J452" i="4"/>
  <c r="J453" i="4"/>
  <c r="J454" i="4"/>
  <c r="J455" i="4"/>
  <c r="J456" i="4"/>
  <c r="J457" i="4"/>
  <c r="J458" i="4"/>
  <c r="J459" i="4"/>
  <c r="J460" i="4"/>
  <c r="J461" i="4"/>
  <c r="J462" i="4"/>
  <c r="J463" i="4"/>
  <c r="J464" i="4"/>
  <c r="J465" i="4"/>
  <c r="J466" i="4"/>
  <c r="J467" i="4"/>
  <c r="J468" i="4"/>
  <c r="J469" i="4"/>
  <c r="J470" i="4"/>
  <c r="J471" i="4"/>
  <c r="J472" i="4"/>
  <c r="J473" i="4"/>
  <c r="J474" i="4"/>
  <c r="J475" i="4"/>
  <c r="J476" i="4"/>
  <c r="J477" i="4"/>
  <c r="J483" i="4"/>
  <c r="J484" i="4"/>
  <c r="J485" i="4"/>
  <c r="J486" i="4"/>
  <c r="J487" i="4"/>
  <c r="J488" i="4"/>
  <c r="J489" i="4"/>
  <c r="J490" i="4"/>
  <c r="J491" i="4"/>
  <c r="J492" i="4"/>
  <c r="J493" i="4"/>
  <c r="J494" i="4"/>
  <c r="J495" i="4"/>
  <c r="J496" i="4"/>
  <c r="J497" i="4"/>
  <c r="J498" i="4"/>
  <c r="J499" i="4"/>
  <c r="J500" i="4"/>
  <c r="J501" i="4"/>
  <c r="J502" i="4"/>
  <c r="J503" i="4"/>
  <c r="J504" i="4"/>
  <c r="J505" i="4"/>
  <c r="J506" i="4"/>
  <c r="J507" i="4"/>
  <c r="J508" i="4"/>
  <c r="J509" i="4"/>
  <c r="J510" i="4"/>
  <c r="J511" i="4"/>
  <c r="J512" i="4"/>
  <c r="J513" i="4"/>
  <c r="J514" i="4"/>
  <c r="J515" i="4"/>
  <c r="J516" i="4"/>
  <c r="J517" i="4"/>
  <c r="J518" i="4"/>
  <c r="J519" i="4"/>
  <c r="J520" i="4"/>
  <c r="J521" i="4"/>
  <c r="J522" i="4"/>
  <c r="J523" i="4"/>
  <c r="J524" i="4"/>
  <c r="J525" i="4"/>
  <c r="J526" i="4"/>
  <c r="J527" i="4"/>
  <c r="J528" i="4"/>
  <c r="J529" i="4"/>
  <c r="J530" i="4"/>
  <c r="J531" i="4"/>
  <c r="J532" i="4"/>
  <c r="J533" i="4"/>
  <c r="J534" i="4"/>
  <c r="J535" i="4"/>
  <c r="J536" i="4"/>
  <c r="J537" i="4"/>
  <c r="J538" i="4"/>
  <c r="J539" i="4"/>
  <c r="J540" i="4"/>
  <c r="J541" i="4"/>
  <c r="J542" i="4"/>
  <c r="J543" i="4"/>
  <c r="J544" i="4"/>
  <c r="J545" i="4"/>
  <c r="J546" i="4"/>
  <c r="J547" i="4"/>
  <c r="J548" i="4"/>
  <c r="J549" i="4"/>
  <c r="J550" i="4"/>
  <c r="J551" i="4"/>
  <c r="J552" i="4"/>
  <c r="J553" i="4"/>
  <c r="J554" i="4"/>
  <c r="J555" i="4"/>
  <c r="J556" i="4"/>
  <c r="J557" i="4"/>
  <c r="J558" i="4"/>
  <c r="J559" i="4"/>
  <c r="J560" i="4"/>
  <c r="J561" i="4"/>
  <c r="J562" i="4"/>
  <c r="J563" i="4"/>
  <c r="J564" i="4"/>
  <c r="J565" i="4"/>
  <c r="J566" i="4"/>
  <c r="J567" i="4"/>
  <c r="J568" i="4"/>
  <c r="J569" i="4"/>
  <c r="J570" i="4"/>
  <c r="J571" i="4"/>
  <c r="J572" i="4"/>
  <c r="J573" i="4"/>
  <c r="J574" i="4"/>
  <c r="J575" i="4"/>
  <c r="J576" i="4"/>
  <c r="J577" i="4"/>
  <c r="J578" i="4"/>
  <c r="J579" i="4"/>
  <c r="J580" i="4"/>
  <c r="J581" i="4"/>
  <c r="J582" i="4"/>
  <c r="J583" i="4"/>
  <c r="J584" i="4"/>
  <c r="J585" i="4"/>
  <c r="J586" i="4"/>
  <c r="J587" i="4"/>
  <c r="J588" i="4"/>
  <c r="J589" i="4"/>
  <c r="J590" i="4"/>
  <c r="J591" i="4"/>
  <c r="J592" i="4"/>
  <c r="J593" i="4"/>
  <c r="J594" i="4"/>
  <c r="J595" i="4"/>
  <c r="J596" i="4"/>
  <c r="J597" i="4"/>
  <c r="J598" i="4"/>
  <c r="J599" i="4"/>
  <c r="J600" i="4"/>
  <c r="J601" i="4"/>
  <c r="J602" i="4"/>
  <c r="J603" i="4"/>
  <c r="J604" i="4"/>
  <c r="J605" i="4"/>
  <c r="J606" i="4"/>
  <c r="J607" i="4"/>
  <c r="J608" i="4"/>
  <c r="J609" i="4"/>
  <c r="J610" i="4"/>
  <c r="J611" i="4"/>
  <c r="J612" i="4"/>
  <c r="J613" i="4"/>
  <c r="J614" i="4"/>
  <c r="J615" i="4"/>
  <c r="J616" i="4"/>
  <c r="J617" i="4"/>
  <c r="J618" i="4"/>
  <c r="J619" i="4"/>
  <c r="J620" i="4"/>
  <c r="J621" i="4"/>
  <c r="J622" i="4"/>
  <c r="J623" i="4"/>
  <c r="J624" i="4"/>
  <c r="J625" i="4"/>
  <c r="J626" i="4"/>
  <c r="J627" i="4"/>
  <c r="J628" i="4"/>
  <c r="J629" i="4"/>
  <c r="J630" i="4"/>
  <c r="J631" i="4"/>
  <c r="J632" i="4"/>
  <c r="J633" i="4"/>
  <c r="J634" i="4"/>
  <c r="J635" i="4"/>
  <c r="J636" i="4"/>
  <c r="J637" i="4"/>
  <c r="J638" i="4"/>
  <c r="J639" i="4"/>
  <c r="J640" i="4"/>
  <c r="J641" i="4"/>
  <c r="J642" i="4"/>
  <c r="J643" i="4"/>
  <c r="J644" i="4"/>
  <c r="J645" i="4"/>
  <c r="J646" i="4"/>
  <c r="J647" i="4"/>
  <c r="J648" i="4"/>
  <c r="J649" i="4"/>
  <c r="J650" i="4"/>
  <c r="J651" i="4"/>
  <c r="J652" i="4"/>
  <c r="J653" i="4"/>
  <c r="J654" i="4"/>
  <c r="J655" i="4"/>
  <c r="J656" i="4"/>
  <c r="J657" i="4"/>
  <c r="J658" i="4"/>
  <c r="J659" i="4"/>
  <c r="J660" i="4"/>
  <c r="J661" i="4"/>
  <c r="J662" i="4"/>
  <c r="J663" i="4"/>
  <c r="J664" i="4"/>
  <c r="J665" i="4"/>
  <c r="J666" i="4"/>
  <c r="J667" i="4"/>
  <c r="J668" i="4"/>
  <c r="J669" i="4"/>
  <c r="J670" i="4"/>
  <c r="J671" i="4"/>
  <c r="J672" i="4"/>
  <c r="J673" i="4"/>
  <c r="J674" i="4"/>
  <c r="J675" i="4"/>
  <c r="J676" i="4"/>
  <c r="J677" i="4"/>
  <c r="J678" i="4"/>
  <c r="J679" i="4"/>
  <c r="J680" i="4"/>
  <c r="J681" i="4"/>
  <c r="J682" i="4"/>
  <c r="J683" i="4"/>
  <c r="J684" i="4"/>
  <c r="J685" i="4"/>
  <c r="J686" i="4"/>
  <c r="J687" i="4"/>
  <c r="J688" i="4"/>
  <c r="J689" i="4"/>
  <c r="J690" i="4"/>
  <c r="J691" i="4"/>
  <c r="J692" i="4"/>
  <c r="J693" i="4"/>
  <c r="J694" i="4"/>
  <c r="J695" i="4"/>
  <c r="J696" i="4"/>
  <c r="J697" i="4"/>
  <c r="J698" i="4"/>
  <c r="J699" i="4"/>
  <c r="J700" i="4"/>
  <c r="J701" i="4"/>
  <c r="J702" i="4"/>
  <c r="J703" i="4"/>
  <c r="J704" i="4"/>
  <c r="J705" i="4"/>
  <c r="J706" i="4"/>
  <c r="J707" i="4"/>
  <c r="J708" i="4"/>
  <c r="J709" i="4"/>
  <c r="J710" i="4"/>
  <c r="J711" i="4"/>
  <c r="J712" i="4"/>
  <c r="J713" i="4"/>
  <c r="J714" i="4"/>
  <c r="J715" i="4"/>
  <c r="J716" i="4"/>
  <c r="J717" i="4"/>
  <c r="J718" i="4"/>
  <c r="J719" i="4"/>
  <c r="J720" i="4"/>
  <c r="J721" i="4"/>
  <c r="J722" i="4"/>
  <c r="J723" i="4"/>
  <c r="J724" i="4"/>
  <c r="J725" i="4"/>
  <c r="J726" i="4"/>
  <c r="J727" i="4"/>
  <c r="J728" i="4"/>
  <c r="J729" i="4"/>
  <c r="J730" i="4"/>
  <c r="J731" i="4"/>
  <c r="J732" i="4"/>
  <c r="J839" i="4"/>
  <c r="J840" i="4"/>
  <c r="J841" i="4"/>
  <c r="J842" i="4"/>
  <c r="J843" i="4"/>
  <c r="J844" i="4"/>
  <c r="G219" i="4"/>
  <c r="G220" i="4"/>
  <c r="G221" i="4"/>
  <c r="G222" i="4"/>
  <c r="G223" i="4"/>
  <c r="G224" i="4"/>
  <c r="G225" i="4"/>
  <c r="G226" i="4"/>
  <c r="G227" i="4"/>
  <c r="G228" i="4"/>
  <c r="G229" i="4"/>
  <c r="G230" i="4"/>
  <c r="G231" i="4"/>
  <c r="G232" i="4"/>
  <c r="G233" i="4"/>
  <c r="G234" i="4"/>
  <c r="G235" i="4"/>
  <c r="G236" i="4"/>
  <c r="G237" i="4"/>
  <c r="G238" i="4"/>
  <c r="G239" i="4"/>
  <c r="G240" i="4"/>
  <c r="G241" i="4"/>
  <c r="G242" i="4"/>
  <c r="G243" i="4"/>
  <c r="G244" i="4"/>
  <c r="G245" i="4"/>
  <c r="G246" i="4"/>
  <c r="G247" i="4"/>
  <c r="G248" i="4"/>
  <c r="G249" i="4"/>
  <c r="G250" i="4"/>
  <c r="G251" i="4"/>
  <c r="G252" i="4"/>
  <c r="G253" i="4"/>
  <c r="G254" i="4"/>
  <c r="G255" i="4"/>
  <c r="G256" i="4"/>
  <c r="G257" i="4"/>
  <c r="G258" i="4"/>
  <c r="G259" i="4"/>
  <c r="G260" i="4"/>
  <c r="G261" i="4"/>
  <c r="G262" i="4"/>
  <c r="G263" i="4"/>
  <c r="G264" i="4"/>
  <c r="G265" i="4"/>
  <c r="G266" i="4"/>
  <c r="G267" i="4"/>
  <c r="G268" i="4"/>
  <c r="G269" i="4"/>
  <c r="G270" i="4"/>
  <c r="G271" i="4"/>
  <c r="G272" i="4"/>
  <c r="G273" i="4"/>
  <c r="G274" i="4"/>
  <c r="G275" i="4"/>
  <c r="G276" i="4"/>
  <c r="G277" i="4"/>
  <c r="G278" i="4"/>
  <c r="G279" i="4"/>
  <c r="G280" i="4"/>
  <c r="G281" i="4"/>
  <c r="G282" i="4"/>
  <c r="G283" i="4"/>
  <c r="G284" i="4"/>
  <c r="G285" i="4"/>
  <c r="G286" i="4"/>
  <c r="G287" i="4"/>
  <c r="G288" i="4"/>
  <c r="G289" i="4"/>
  <c r="G290" i="4"/>
  <c r="G291" i="4"/>
  <c r="G292" i="4"/>
  <c r="G293" i="4"/>
  <c r="G294" i="4"/>
  <c r="G295" i="4"/>
  <c r="G296" i="4"/>
  <c r="G297" i="4"/>
  <c r="G298" i="4"/>
  <c r="G299" i="4"/>
  <c r="G300" i="4"/>
  <c r="G301" i="4"/>
  <c r="G302" i="4"/>
  <c r="G303" i="4"/>
  <c r="G322" i="4"/>
  <c r="G323" i="4"/>
  <c r="G324" i="4"/>
  <c r="G325" i="4"/>
  <c r="G326" i="4"/>
  <c r="G327" i="4"/>
  <c r="G328" i="4"/>
  <c r="G329" i="4"/>
  <c r="G330" i="4"/>
  <c r="G317" i="4"/>
  <c r="G318" i="4"/>
  <c r="G319" i="4"/>
  <c r="G320" i="4"/>
  <c r="G321" i="4"/>
  <c r="G331" i="4"/>
  <c r="G332" i="4"/>
  <c r="G333" i="4"/>
  <c r="G334" i="4"/>
  <c r="G335" i="4"/>
  <c r="G336" i="4"/>
  <c r="G337" i="4"/>
  <c r="G338" i="4"/>
  <c r="G339" i="4"/>
  <c r="G421" i="4"/>
  <c r="G422" i="4"/>
  <c r="G423" i="4"/>
  <c r="G424" i="4"/>
  <c r="G425" i="4"/>
  <c r="G426" i="4"/>
  <c r="G427" i="4"/>
  <c r="G428" i="4"/>
  <c r="G429" i="4"/>
  <c r="G430" i="4"/>
  <c r="G431" i="4"/>
  <c r="G432" i="4"/>
  <c r="G433" i="4"/>
  <c r="G434" i="4"/>
  <c r="G435" i="4"/>
  <c r="G436" i="4"/>
  <c r="G437" i="4"/>
  <c r="G438" i="4"/>
  <c r="G439" i="4"/>
  <c r="G440" i="4"/>
  <c r="G441" i="4"/>
  <c r="G442" i="4"/>
  <c r="G443" i="4"/>
  <c r="G444" i="4"/>
  <c r="G445" i="4"/>
  <c r="G446" i="4"/>
  <c r="G447" i="4"/>
  <c r="G448" i="4"/>
  <c r="G449" i="4"/>
  <c r="G450" i="4"/>
  <c r="G451" i="4"/>
  <c r="G452" i="4"/>
  <c r="G453" i="4"/>
  <c r="G454" i="4"/>
  <c r="G455" i="4"/>
  <c r="G456" i="4"/>
  <c r="G457" i="4"/>
  <c r="G458" i="4"/>
  <c r="G459" i="4"/>
  <c r="G460" i="4"/>
  <c r="G461" i="4"/>
  <c r="G462" i="4"/>
  <c r="G463" i="4"/>
  <c r="G464" i="4"/>
  <c r="G465" i="4"/>
  <c r="G466" i="4"/>
  <c r="G467" i="4"/>
  <c r="G468" i="4"/>
  <c r="G469" i="4"/>
  <c r="G470" i="4"/>
  <c r="G471" i="4"/>
  <c r="G472" i="4"/>
  <c r="G473" i="4"/>
  <c r="G474" i="4"/>
  <c r="G475" i="4"/>
  <c r="G476" i="4"/>
  <c r="G477" i="4"/>
  <c r="G486" i="4"/>
  <c r="G487" i="4"/>
  <c r="G488" i="4"/>
  <c r="G489" i="4"/>
  <c r="G490" i="4"/>
  <c r="G491" i="4"/>
  <c r="G492" i="4"/>
  <c r="G493" i="4"/>
  <c r="G494" i="4"/>
  <c r="G495" i="4"/>
  <c r="G496" i="4"/>
  <c r="G497" i="4"/>
  <c r="G498" i="4"/>
  <c r="G499" i="4"/>
  <c r="G500" i="4"/>
  <c r="G501" i="4"/>
  <c r="G502" i="4"/>
  <c r="G503" i="4"/>
  <c r="G504" i="4"/>
  <c r="G505" i="4"/>
  <c r="G506" i="4"/>
  <c r="G507" i="4"/>
  <c r="G508" i="4"/>
  <c r="G509" i="4"/>
  <c r="G510" i="4"/>
  <c r="G511" i="4"/>
  <c r="G512" i="4"/>
  <c r="G513" i="4"/>
  <c r="G514" i="4"/>
  <c r="G515" i="4"/>
  <c r="G516" i="4"/>
  <c r="G517" i="4"/>
  <c r="G518" i="4"/>
  <c r="G519" i="4"/>
  <c r="G520" i="4"/>
  <c r="G521" i="4"/>
  <c r="G522" i="4"/>
  <c r="G523" i="4"/>
  <c r="G524" i="4"/>
  <c r="G525" i="4"/>
  <c r="G526" i="4"/>
  <c r="G527" i="4"/>
  <c r="G528" i="4"/>
  <c r="G529" i="4"/>
  <c r="G530" i="4"/>
  <c r="G531" i="4"/>
  <c r="G532" i="4"/>
  <c r="G533" i="4"/>
  <c r="G534" i="4"/>
  <c r="G535" i="4"/>
  <c r="G536" i="4"/>
  <c r="G537" i="4"/>
  <c r="G538" i="4"/>
  <c r="G539" i="4"/>
  <c r="G540" i="4"/>
  <c r="G541" i="4"/>
  <c r="G542" i="4"/>
  <c r="G543" i="4"/>
  <c r="G544" i="4"/>
  <c r="G545" i="4"/>
  <c r="G546" i="4"/>
  <c r="G547" i="4"/>
  <c r="G548" i="4"/>
  <c r="G549" i="4"/>
  <c r="G550" i="4"/>
  <c r="G551" i="4"/>
  <c r="G552" i="4"/>
  <c r="G553" i="4"/>
  <c r="G554" i="4"/>
  <c r="G555" i="4"/>
  <c r="G556" i="4"/>
  <c r="G557" i="4"/>
  <c r="G558" i="4"/>
  <c r="G559" i="4"/>
  <c r="G560" i="4"/>
  <c r="G561" i="4"/>
  <c r="G562" i="4"/>
  <c r="G563" i="4"/>
  <c r="G564" i="4"/>
  <c r="G565" i="4"/>
  <c r="G566" i="4"/>
  <c r="G567" i="4"/>
  <c r="G568" i="4"/>
  <c r="G569" i="4"/>
  <c r="G570" i="4"/>
  <c r="G571" i="4"/>
  <c r="G572" i="4"/>
  <c r="G573" i="4"/>
  <c r="G574" i="4"/>
  <c r="G575" i="4"/>
  <c r="G576" i="4"/>
  <c r="G577" i="4"/>
  <c r="G578" i="4"/>
  <c r="G579" i="4"/>
  <c r="G580" i="4"/>
  <c r="G581" i="4"/>
  <c r="G582" i="4"/>
  <c r="G583" i="4"/>
  <c r="G584" i="4"/>
  <c r="G585" i="4"/>
  <c r="G586" i="4"/>
  <c r="G587" i="4"/>
  <c r="G588" i="4"/>
  <c r="G589" i="4"/>
  <c r="G590" i="4"/>
  <c r="G591" i="4"/>
  <c r="G592" i="4"/>
  <c r="G593" i="4"/>
  <c r="G594" i="4"/>
  <c r="G595" i="4"/>
  <c r="G596" i="4"/>
  <c r="G597" i="4"/>
  <c r="G598" i="4"/>
  <c r="G599" i="4"/>
  <c r="G600" i="4"/>
  <c r="G601" i="4"/>
  <c r="G602" i="4"/>
  <c r="G603" i="4"/>
  <c r="G604" i="4"/>
  <c r="G605" i="4"/>
  <c r="G606" i="4"/>
  <c r="G607" i="4"/>
  <c r="G608" i="4"/>
  <c r="G609" i="4"/>
  <c r="G610" i="4"/>
  <c r="G611" i="4"/>
  <c r="G612" i="4"/>
  <c r="G613" i="4"/>
  <c r="G614" i="4"/>
  <c r="G615" i="4"/>
  <c r="G616" i="4"/>
  <c r="G617" i="4"/>
  <c r="G618" i="4"/>
  <c r="G619" i="4"/>
  <c r="G620" i="4"/>
  <c r="G621" i="4"/>
  <c r="G622" i="4"/>
  <c r="G623" i="4"/>
  <c r="G624" i="4"/>
  <c r="G625" i="4"/>
  <c r="G626" i="4"/>
  <c r="G627" i="4"/>
  <c r="G628" i="4"/>
  <c r="G629" i="4"/>
  <c r="G630" i="4"/>
  <c r="G631" i="4"/>
  <c r="G632" i="4"/>
  <c r="G633" i="4"/>
  <c r="G634" i="4"/>
  <c r="G635" i="4"/>
  <c r="G636" i="4"/>
  <c r="G637" i="4"/>
  <c r="G638" i="4"/>
  <c r="G639" i="4"/>
  <c r="G640" i="4"/>
  <c r="G641" i="4"/>
  <c r="G642" i="4"/>
  <c r="G643" i="4"/>
  <c r="G644" i="4"/>
  <c r="G645" i="4"/>
  <c r="G646" i="4"/>
  <c r="G647" i="4"/>
  <c r="G648" i="4"/>
  <c r="G649" i="4"/>
  <c r="G650" i="4"/>
  <c r="G651" i="4"/>
  <c r="G652" i="4"/>
  <c r="G653" i="4"/>
  <c r="G654" i="4"/>
  <c r="G655" i="4"/>
  <c r="G656" i="4"/>
  <c r="G657" i="4"/>
  <c r="G658" i="4"/>
  <c r="G659" i="4"/>
  <c r="G660" i="4"/>
  <c r="G661" i="4"/>
  <c r="G662" i="4"/>
  <c r="G663" i="4"/>
  <c r="G664" i="4"/>
  <c r="G665" i="4"/>
  <c r="G666" i="4"/>
  <c r="G667" i="4"/>
  <c r="G668" i="4"/>
  <c r="G669" i="4"/>
  <c r="G670" i="4"/>
  <c r="G671" i="4"/>
  <c r="G672" i="4"/>
  <c r="G673" i="4"/>
  <c r="G674" i="4"/>
  <c r="G675" i="4"/>
  <c r="G676" i="4"/>
  <c r="G677" i="4"/>
  <c r="G678" i="4"/>
  <c r="G679" i="4"/>
  <c r="G680" i="4"/>
  <c r="G681" i="4"/>
  <c r="G682" i="4"/>
  <c r="G683" i="4"/>
  <c r="G684" i="4"/>
  <c r="G685" i="4"/>
  <c r="G686" i="4"/>
  <c r="G687" i="4"/>
  <c r="G688" i="4"/>
  <c r="G689" i="4"/>
  <c r="G690" i="4"/>
  <c r="G691" i="4"/>
  <c r="G692" i="4"/>
  <c r="G693" i="4"/>
  <c r="G694" i="4"/>
  <c r="G695" i="4"/>
  <c r="G696" i="4"/>
  <c r="G697" i="4"/>
  <c r="G698" i="4"/>
  <c r="G699" i="4"/>
  <c r="G700" i="4"/>
  <c r="G701" i="4"/>
  <c r="G702" i="4"/>
  <c r="G703" i="4"/>
  <c r="G704" i="4"/>
  <c r="G705" i="4"/>
  <c r="G706" i="4"/>
  <c r="G707" i="4"/>
  <c r="G708" i="4"/>
  <c r="G709" i="4"/>
  <c r="G710" i="4"/>
  <c r="G711" i="4"/>
  <c r="G712" i="4"/>
  <c r="G713" i="4"/>
  <c r="G714" i="4"/>
  <c r="G715" i="4"/>
  <c r="G716" i="4"/>
  <c r="G717" i="4"/>
  <c r="G718" i="4"/>
  <c r="G719" i="4"/>
  <c r="G720" i="4"/>
  <c r="G721" i="4"/>
  <c r="G722" i="4"/>
  <c r="G723" i="4"/>
  <c r="G724" i="4"/>
  <c r="G725" i="4"/>
  <c r="G726" i="4"/>
  <c r="G727" i="4"/>
  <c r="G728" i="4"/>
  <c r="G729" i="4"/>
  <c r="G730" i="4"/>
  <c r="G731" i="4"/>
  <c r="G732" i="4"/>
  <c r="G839" i="4"/>
  <c r="G840" i="4"/>
  <c r="G841" i="4"/>
  <c r="G842" i="4"/>
  <c r="G843" i="4"/>
  <c r="G844" i="4"/>
  <c r="G845" i="4"/>
  <c r="G846" i="4"/>
  <c r="G847" i="4"/>
  <c r="G848" i="4"/>
  <c r="G849" i="4"/>
  <c r="G850" i="4"/>
  <c r="G851" i="4"/>
  <c r="G852" i="4"/>
  <c r="G853" i="4"/>
  <c r="G854" i="4"/>
  <c r="G855" i="4"/>
  <c r="G856" i="4"/>
  <c r="G857" i="4"/>
  <c r="G858" i="4"/>
  <c r="G859" i="4"/>
  <c r="G860" i="4"/>
  <c r="G861" i="4"/>
  <c r="G862" i="4"/>
  <c r="G863" i="4"/>
  <c r="G864" i="4"/>
  <c r="G865" i="4"/>
  <c r="G866" i="4"/>
  <c r="G867" i="4"/>
  <c r="G868" i="4"/>
  <c r="G869" i="4"/>
  <c r="G870" i="4"/>
  <c r="G871" i="4"/>
  <c r="G872" i="4"/>
  <c r="G873" i="4"/>
  <c r="G874" i="4"/>
  <c r="G875" i="4"/>
  <c r="G876" i="4"/>
  <c r="G877" i="4"/>
  <c r="G878" i="4"/>
  <c r="G879" i="4"/>
  <c r="G880" i="4"/>
  <c r="G881" i="4"/>
  <c r="G882" i="4"/>
  <c r="G883" i="4"/>
  <c r="G884" i="4"/>
  <c r="G885" i="4"/>
  <c r="G886" i="4"/>
  <c r="G887" i="4"/>
  <c r="G888" i="4"/>
  <c r="G889" i="4"/>
  <c r="B219" i="4"/>
  <c r="B220" i="4"/>
  <c r="B221" i="4"/>
  <c r="B222" i="4"/>
  <c r="B223" i="4"/>
  <c r="B224" i="4"/>
  <c r="B225" i="4"/>
  <c r="B226" i="4"/>
  <c r="B227" i="4"/>
  <c r="B228" i="4"/>
  <c r="B229" i="4"/>
  <c r="B230" i="4"/>
  <c r="B231" i="4"/>
  <c r="B232" i="4"/>
  <c r="B233" i="4"/>
  <c r="B234" i="4"/>
  <c r="B235" i="4"/>
  <c r="B236" i="4"/>
  <c r="B237" i="4"/>
  <c r="B238" i="4"/>
  <c r="B239" i="4"/>
  <c r="B240" i="4"/>
  <c r="B241" i="4"/>
  <c r="B242" i="4"/>
  <c r="B243" i="4"/>
  <c r="B244" i="4"/>
  <c r="B245" i="4"/>
  <c r="B246" i="4"/>
  <c r="B247" i="4"/>
  <c r="B248" i="4"/>
  <c r="B249" i="4"/>
  <c r="B250" i="4"/>
  <c r="B251" i="4"/>
  <c r="B252" i="4"/>
  <c r="B253" i="4"/>
  <c r="B254" i="4"/>
  <c r="B255" i="4"/>
  <c r="B256" i="4"/>
  <c r="B257" i="4"/>
  <c r="B258" i="4"/>
  <c r="B259" i="4"/>
  <c r="B260" i="4"/>
  <c r="B261" i="4"/>
  <c r="B262" i="4"/>
  <c r="B263" i="4"/>
  <c r="B264" i="4"/>
  <c r="B265" i="4"/>
  <c r="B266" i="4"/>
  <c r="B267" i="4"/>
  <c r="B268" i="4"/>
  <c r="B269" i="4"/>
  <c r="B270" i="4"/>
  <c r="B271" i="4"/>
  <c r="B272" i="4"/>
  <c r="B273" i="4"/>
  <c r="B274" i="4"/>
  <c r="B275" i="4"/>
  <c r="B276" i="4"/>
  <c r="B277" i="4"/>
  <c r="B278" i="4"/>
  <c r="B279" i="4"/>
  <c r="B280" i="4"/>
  <c r="B281" i="4"/>
  <c r="B282" i="4"/>
  <c r="B283" i="4"/>
  <c r="B284" i="4"/>
  <c r="B285" i="4"/>
  <c r="B286" i="4"/>
  <c r="B287" i="4"/>
  <c r="B288" i="4"/>
  <c r="B289" i="4"/>
  <c r="B290" i="4"/>
  <c r="B291" i="4"/>
  <c r="B292" i="4"/>
  <c r="B293" i="4"/>
  <c r="B294" i="4"/>
  <c r="B295" i="4"/>
  <c r="B296" i="4"/>
  <c r="B297" i="4"/>
  <c r="B298" i="4"/>
  <c r="B299" i="4"/>
  <c r="B300" i="4"/>
  <c r="B301" i="4"/>
  <c r="B302" i="4"/>
  <c r="B303" i="4"/>
  <c r="B322" i="4"/>
  <c r="B323" i="4"/>
  <c r="B324" i="4"/>
  <c r="B325" i="4"/>
  <c r="B326" i="4"/>
  <c r="B327" i="4"/>
  <c r="B328" i="4"/>
  <c r="B329" i="4"/>
  <c r="B330" i="4"/>
  <c r="B319" i="4"/>
  <c r="B320" i="4"/>
  <c r="B321" i="4"/>
  <c r="B331" i="4"/>
  <c r="B332" i="4"/>
  <c r="B333" i="4"/>
  <c r="B334" i="4"/>
  <c r="B335" i="4"/>
  <c r="B336" i="4"/>
  <c r="B337" i="4"/>
  <c r="B338" i="4"/>
  <c r="B339" i="4"/>
  <c r="B421" i="4"/>
  <c r="B422" i="4"/>
  <c r="B423" i="4"/>
  <c r="B424" i="4"/>
  <c r="B425" i="4"/>
  <c r="B426" i="4"/>
  <c r="B427" i="4"/>
  <c r="B428" i="4"/>
  <c r="B429" i="4"/>
  <c r="B430" i="4"/>
  <c r="B431" i="4"/>
  <c r="B432" i="4"/>
  <c r="B433" i="4"/>
  <c r="B434" i="4"/>
  <c r="B435" i="4"/>
  <c r="B436" i="4"/>
  <c r="B437" i="4"/>
  <c r="B438" i="4"/>
  <c r="B439" i="4"/>
  <c r="B440" i="4"/>
  <c r="B441" i="4"/>
  <c r="B442" i="4"/>
  <c r="B443" i="4"/>
  <c r="B444" i="4"/>
  <c r="B445" i="4"/>
  <c r="B446" i="4"/>
  <c r="B447" i="4"/>
  <c r="B448" i="4"/>
  <c r="B449" i="4"/>
  <c r="B450" i="4"/>
  <c r="B451" i="4"/>
  <c r="B452" i="4"/>
  <c r="B453" i="4"/>
  <c r="B454" i="4"/>
  <c r="B455" i="4"/>
  <c r="B456" i="4"/>
  <c r="B457" i="4"/>
  <c r="B458" i="4"/>
  <c r="B459" i="4"/>
  <c r="B460" i="4"/>
  <c r="B461" i="4"/>
  <c r="B462" i="4"/>
  <c r="B463" i="4"/>
  <c r="B464" i="4"/>
  <c r="B465" i="4"/>
  <c r="B466" i="4"/>
  <c r="B467" i="4"/>
  <c r="B468" i="4"/>
  <c r="B469" i="4"/>
  <c r="B470" i="4"/>
  <c r="B471" i="4"/>
  <c r="B472" i="4"/>
  <c r="B473" i="4"/>
  <c r="B474" i="4"/>
  <c r="B475" i="4"/>
  <c r="B476" i="4"/>
  <c r="B477" i="4"/>
  <c r="B484" i="4"/>
  <c r="B485" i="4"/>
  <c r="B486" i="4"/>
  <c r="B487" i="4"/>
  <c r="B488" i="4"/>
  <c r="B489" i="4"/>
  <c r="B490" i="4"/>
  <c r="B491" i="4"/>
  <c r="B492" i="4"/>
  <c r="B493" i="4"/>
  <c r="B494" i="4"/>
  <c r="B495" i="4"/>
  <c r="B496" i="4"/>
  <c r="B497" i="4"/>
  <c r="B498" i="4"/>
  <c r="B499" i="4"/>
  <c r="B500" i="4"/>
  <c r="B501" i="4"/>
  <c r="B502" i="4"/>
  <c r="B503" i="4"/>
  <c r="B504" i="4"/>
  <c r="B505" i="4"/>
  <c r="B506" i="4"/>
  <c r="B507" i="4"/>
  <c r="B508" i="4"/>
  <c r="B509" i="4"/>
  <c r="B510" i="4"/>
  <c r="B511" i="4"/>
  <c r="B512" i="4"/>
  <c r="B513" i="4"/>
  <c r="B514" i="4"/>
  <c r="B515" i="4"/>
  <c r="B516" i="4"/>
  <c r="B517" i="4"/>
  <c r="B518" i="4"/>
  <c r="B519" i="4"/>
  <c r="B520" i="4"/>
  <c r="B521" i="4"/>
  <c r="B522" i="4"/>
  <c r="B523" i="4"/>
  <c r="B524" i="4"/>
  <c r="B525" i="4"/>
  <c r="B526" i="4"/>
  <c r="B527" i="4"/>
  <c r="B528" i="4"/>
  <c r="B529" i="4"/>
  <c r="B530" i="4"/>
  <c r="B531" i="4"/>
  <c r="B532" i="4"/>
  <c r="B533" i="4"/>
  <c r="B534" i="4"/>
  <c r="B535" i="4"/>
  <c r="B536" i="4"/>
  <c r="B537" i="4"/>
  <c r="B538" i="4"/>
  <c r="B539" i="4"/>
  <c r="B540" i="4"/>
  <c r="B541" i="4"/>
  <c r="B542" i="4"/>
  <c r="B543" i="4"/>
  <c r="B544" i="4"/>
  <c r="B545" i="4"/>
  <c r="B546" i="4"/>
  <c r="B547" i="4"/>
  <c r="B548" i="4"/>
  <c r="B549" i="4"/>
  <c r="B550" i="4"/>
  <c r="B551" i="4"/>
  <c r="B552" i="4"/>
  <c r="B553" i="4"/>
  <c r="B554" i="4"/>
  <c r="B555" i="4"/>
  <c r="B556" i="4"/>
  <c r="B557" i="4"/>
  <c r="B558" i="4"/>
  <c r="B559" i="4"/>
  <c r="B560" i="4"/>
  <c r="B561" i="4"/>
  <c r="B562" i="4"/>
  <c r="B563" i="4"/>
  <c r="B564" i="4"/>
  <c r="B565" i="4"/>
  <c r="B566" i="4"/>
  <c r="B567" i="4"/>
  <c r="B568" i="4"/>
  <c r="B569" i="4"/>
  <c r="B570" i="4"/>
  <c r="B571" i="4"/>
  <c r="B572" i="4"/>
  <c r="B573" i="4"/>
  <c r="B574" i="4"/>
  <c r="B575" i="4"/>
  <c r="B576" i="4"/>
  <c r="B577" i="4"/>
  <c r="B578" i="4"/>
  <c r="B579" i="4"/>
  <c r="B580" i="4"/>
  <c r="B581" i="4"/>
  <c r="B582" i="4"/>
  <c r="B583" i="4"/>
  <c r="B584" i="4"/>
  <c r="B585" i="4"/>
  <c r="B586" i="4"/>
  <c r="B587" i="4"/>
  <c r="B588" i="4"/>
  <c r="B589" i="4"/>
  <c r="B590" i="4"/>
  <c r="B591" i="4"/>
  <c r="B592" i="4"/>
  <c r="B593" i="4"/>
  <c r="B594" i="4"/>
  <c r="B595" i="4"/>
  <c r="B596" i="4"/>
  <c r="B597" i="4"/>
  <c r="B598" i="4"/>
  <c r="B599" i="4"/>
  <c r="B600" i="4"/>
  <c r="B601" i="4"/>
  <c r="B602" i="4"/>
  <c r="B603" i="4"/>
  <c r="B604" i="4"/>
  <c r="B605" i="4"/>
  <c r="B606" i="4"/>
  <c r="B607" i="4"/>
  <c r="B608" i="4"/>
  <c r="B609" i="4"/>
  <c r="B610" i="4"/>
  <c r="B611" i="4"/>
  <c r="B612" i="4"/>
  <c r="B613" i="4"/>
  <c r="B614" i="4"/>
  <c r="B615" i="4"/>
  <c r="B616" i="4"/>
  <c r="B617" i="4"/>
  <c r="B618" i="4"/>
  <c r="B619" i="4"/>
  <c r="B620" i="4"/>
  <c r="B621" i="4"/>
  <c r="B622" i="4"/>
  <c r="B623" i="4"/>
  <c r="B624" i="4"/>
  <c r="B625" i="4"/>
  <c r="B626" i="4"/>
  <c r="B627" i="4"/>
  <c r="B628" i="4"/>
  <c r="B629" i="4"/>
  <c r="B630" i="4"/>
  <c r="B631" i="4"/>
  <c r="B632" i="4"/>
  <c r="B633" i="4"/>
  <c r="B634" i="4"/>
  <c r="B635" i="4"/>
  <c r="B636" i="4"/>
  <c r="B637" i="4"/>
  <c r="B638" i="4"/>
  <c r="B639" i="4"/>
  <c r="B640" i="4"/>
  <c r="B641" i="4"/>
  <c r="B642" i="4"/>
  <c r="B643" i="4"/>
  <c r="B644" i="4"/>
  <c r="B645" i="4"/>
  <c r="B646" i="4"/>
  <c r="B647" i="4"/>
  <c r="B648" i="4"/>
  <c r="B649" i="4"/>
  <c r="B650" i="4"/>
  <c r="B651" i="4"/>
  <c r="B652" i="4"/>
  <c r="B653" i="4"/>
  <c r="B654" i="4"/>
  <c r="B655" i="4"/>
  <c r="B656" i="4"/>
  <c r="B657" i="4"/>
  <c r="B658" i="4"/>
  <c r="B659" i="4"/>
  <c r="B660" i="4"/>
  <c r="B661" i="4"/>
  <c r="B662" i="4"/>
  <c r="B663" i="4"/>
  <c r="B664" i="4"/>
  <c r="B665" i="4"/>
  <c r="B666" i="4"/>
  <c r="B667" i="4"/>
  <c r="B668" i="4"/>
  <c r="B669" i="4"/>
  <c r="B670" i="4"/>
  <c r="B671" i="4"/>
  <c r="B672" i="4"/>
  <c r="B673" i="4"/>
  <c r="B674" i="4"/>
  <c r="B675" i="4"/>
  <c r="B676" i="4"/>
  <c r="B677" i="4"/>
  <c r="B678" i="4"/>
  <c r="B679" i="4"/>
  <c r="B680" i="4"/>
  <c r="B681" i="4"/>
  <c r="B682" i="4"/>
  <c r="B683" i="4"/>
  <c r="B684" i="4"/>
  <c r="B685" i="4"/>
  <c r="B686" i="4"/>
  <c r="B687" i="4"/>
  <c r="B688" i="4"/>
  <c r="B689" i="4"/>
  <c r="B690" i="4"/>
  <c r="B691" i="4"/>
  <c r="B692" i="4"/>
  <c r="B693" i="4"/>
  <c r="B694" i="4"/>
  <c r="B695" i="4"/>
  <c r="B696" i="4"/>
  <c r="B697" i="4"/>
  <c r="B698" i="4"/>
  <c r="B699" i="4"/>
  <c r="B700" i="4"/>
  <c r="B701" i="4"/>
  <c r="B702" i="4"/>
  <c r="B703" i="4"/>
  <c r="B704" i="4"/>
  <c r="B705" i="4"/>
  <c r="B706" i="4"/>
  <c r="B707" i="4"/>
  <c r="B708" i="4"/>
  <c r="B709" i="4"/>
  <c r="B710" i="4"/>
  <c r="B711" i="4"/>
  <c r="B712" i="4"/>
  <c r="B713" i="4"/>
  <c r="B714" i="4"/>
  <c r="B715" i="4"/>
  <c r="B716" i="4"/>
  <c r="B717" i="4"/>
  <c r="B718" i="4"/>
  <c r="B719" i="4"/>
  <c r="B720" i="4"/>
  <c r="B721" i="4"/>
  <c r="B722" i="4"/>
  <c r="B723" i="4"/>
  <c r="B724" i="4"/>
  <c r="B725" i="4"/>
  <c r="B726" i="4"/>
  <c r="B727" i="4"/>
  <c r="B728" i="4"/>
  <c r="B729" i="4"/>
  <c r="B730" i="4"/>
  <c r="B731" i="4"/>
  <c r="B732" i="4"/>
  <c r="B839" i="4"/>
  <c r="B840" i="4"/>
  <c r="B841" i="4"/>
  <c r="B842" i="4"/>
  <c r="B843" i="4"/>
  <c r="B844" i="4"/>
  <c r="B845" i="4"/>
  <c r="B846" i="4"/>
  <c r="B847" i="4"/>
  <c r="B848" i="4"/>
  <c r="B849" i="4"/>
  <c r="B850" i="4"/>
  <c r="B851" i="4"/>
  <c r="B852" i="4"/>
  <c r="B853" i="4"/>
  <c r="B854" i="4"/>
  <c r="B855" i="4"/>
  <c r="B856" i="4"/>
  <c r="B857" i="4"/>
  <c r="B858" i="4"/>
  <c r="B859" i="4"/>
  <c r="B860" i="4"/>
  <c r="B861" i="4"/>
  <c r="B862" i="4"/>
  <c r="B863" i="4"/>
  <c r="B864" i="4"/>
  <c r="B865" i="4"/>
  <c r="B866" i="4"/>
  <c r="B867" i="4"/>
  <c r="B868" i="4"/>
  <c r="B869" i="4"/>
  <c r="B870" i="4"/>
  <c r="B871" i="4"/>
  <c r="B872" i="4"/>
  <c r="B873" i="4"/>
  <c r="B874" i="4"/>
  <c r="B875" i="4"/>
  <c r="B876" i="4"/>
  <c r="B877" i="4"/>
  <c r="B878" i="4"/>
  <c r="B879" i="4"/>
  <c r="B880" i="4"/>
  <c r="B881" i="4"/>
  <c r="B882" i="4"/>
  <c r="B883" i="4"/>
  <c r="B884" i="4"/>
  <c r="B885" i="4"/>
  <c r="B886" i="4"/>
  <c r="B887" i="4"/>
  <c r="B888" i="4"/>
  <c r="B59" i="5"/>
  <c r="F59" i="5"/>
  <c r="I59" i="5" s="1"/>
  <c r="H14" i="14"/>
  <c r="H15" i="14"/>
  <c r="H16" i="14"/>
  <c r="H17" i="14"/>
  <c r="H18" i="14"/>
  <c r="H19" i="14"/>
  <c r="H20" i="14"/>
  <c r="H21" i="14"/>
  <c r="H22" i="14"/>
  <c r="H23" i="14"/>
  <c r="H24" i="14"/>
  <c r="H25" i="14"/>
  <c r="H26" i="14"/>
  <c r="H27" i="14"/>
  <c r="H28" i="14"/>
  <c r="H29" i="14"/>
  <c r="H30" i="14"/>
  <c r="H31" i="14"/>
  <c r="H32" i="14"/>
  <c r="H33" i="14"/>
  <c r="H34" i="14"/>
  <c r="H35" i="14"/>
  <c r="H36" i="14"/>
  <c r="H37" i="14"/>
  <c r="H38" i="14"/>
  <c r="H39" i="14"/>
  <c r="H40" i="14"/>
  <c r="H41" i="14"/>
  <c r="H42" i="14"/>
  <c r="H43" i="14"/>
  <c r="H44" i="14"/>
  <c r="H45" i="14"/>
  <c r="H46" i="14"/>
  <c r="H47" i="14"/>
  <c r="H48" i="14"/>
  <c r="H49" i="14"/>
  <c r="H50" i="14"/>
  <c r="H51" i="14"/>
  <c r="H52" i="14"/>
  <c r="H53" i="14"/>
  <c r="H54" i="14"/>
  <c r="H55" i="14"/>
  <c r="H56" i="14"/>
  <c r="H57" i="14"/>
  <c r="H58" i="14"/>
  <c r="H59" i="14"/>
  <c r="H60" i="14"/>
  <c r="H61" i="14"/>
  <c r="H62" i="14"/>
  <c r="H63" i="14"/>
  <c r="H64" i="14"/>
  <c r="H65" i="14"/>
  <c r="H66" i="14"/>
  <c r="H67" i="14"/>
  <c r="H68" i="14"/>
  <c r="H69" i="14"/>
  <c r="H70" i="14"/>
  <c r="H71" i="14"/>
  <c r="H72" i="14"/>
  <c r="H73" i="14"/>
  <c r="H74" i="14"/>
  <c r="H75" i="14"/>
  <c r="H76" i="14"/>
  <c r="H77" i="14"/>
  <c r="H78" i="14"/>
  <c r="H79" i="14"/>
  <c r="H80" i="14"/>
  <c r="H81" i="14"/>
  <c r="H82" i="14"/>
  <c r="H83" i="14"/>
  <c r="H84" i="14"/>
  <c r="H85" i="14"/>
  <c r="H86" i="14"/>
  <c r="H87" i="14"/>
  <c r="H88" i="14"/>
  <c r="H89" i="14"/>
  <c r="H90" i="14"/>
  <c r="H91" i="14"/>
  <c r="H92" i="14"/>
  <c r="H93" i="14"/>
  <c r="H94" i="14"/>
  <c r="H95" i="14"/>
  <c r="H96" i="14"/>
  <c r="H97" i="14"/>
  <c r="H98" i="14"/>
  <c r="H99" i="14"/>
  <c r="H100" i="14"/>
  <c r="H101" i="14"/>
  <c r="H102" i="14"/>
  <c r="H103" i="14"/>
  <c r="H104" i="14"/>
  <c r="H105" i="14"/>
  <c r="H106" i="14"/>
  <c r="H107" i="14"/>
  <c r="H108" i="14"/>
  <c r="H109" i="14"/>
  <c r="H110" i="14"/>
  <c r="H111" i="14"/>
  <c r="H112" i="14"/>
  <c r="H113" i="14"/>
  <c r="H114" i="14"/>
  <c r="H115" i="14"/>
  <c r="H116" i="14"/>
  <c r="H117" i="14"/>
  <c r="H118" i="14"/>
  <c r="H119" i="14"/>
  <c r="H120" i="14"/>
  <c r="H121" i="14"/>
  <c r="H122" i="14"/>
  <c r="H123" i="14"/>
  <c r="H124" i="14"/>
  <c r="H125" i="14"/>
  <c r="H126" i="14"/>
  <c r="H127" i="14"/>
  <c r="H128" i="14"/>
  <c r="H129" i="14"/>
  <c r="H130" i="14"/>
  <c r="H131" i="14"/>
  <c r="H132" i="14"/>
  <c r="H133" i="14"/>
  <c r="H134" i="14"/>
  <c r="H135" i="14"/>
  <c r="H136" i="14"/>
  <c r="H137" i="14"/>
  <c r="H138" i="14"/>
  <c r="H139" i="14"/>
  <c r="H140" i="14"/>
  <c r="H141" i="14"/>
  <c r="B141" i="14"/>
  <c r="B140" i="14"/>
  <c r="B139" i="14"/>
  <c r="B138" i="14"/>
  <c r="B137" i="14"/>
  <c r="B136" i="14"/>
  <c r="B135" i="14"/>
  <c r="B134" i="14"/>
  <c r="B133" i="14"/>
  <c r="B132" i="14"/>
  <c r="B131" i="14"/>
  <c r="B130" i="14"/>
  <c r="B129" i="14"/>
  <c r="B128" i="14"/>
  <c r="B127" i="14"/>
  <c r="B126" i="14"/>
  <c r="B125" i="14"/>
  <c r="B124" i="14"/>
  <c r="B123" i="14"/>
  <c r="B122" i="14"/>
  <c r="B121" i="14"/>
  <c r="B120" i="14"/>
  <c r="B119" i="14"/>
  <c r="B118" i="14"/>
  <c r="B94" i="14"/>
  <c r="B95" i="14"/>
  <c r="B96" i="14"/>
  <c r="B97" i="14"/>
  <c r="B98" i="14"/>
  <c r="B99" i="14"/>
  <c r="B100" i="14"/>
  <c r="B101" i="14"/>
  <c r="B39" i="14"/>
  <c r="B40" i="14"/>
  <c r="B41" i="14"/>
  <c r="B42" i="14"/>
  <c r="B43" i="14"/>
  <c r="B44" i="14"/>
  <c r="B45" i="14"/>
  <c r="B46" i="14"/>
  <c r="B47" i="14"/>
  <c r="B48" i="14"/>
  <c r="B49" i="14"/>
  <c r="B50" i="14"/>
  <c r="B51" i="14"/>
  <c r="B52" i="14"/>
  <c r="B53" i="14"/>
  <c r="B54" i="14"/>
  <c r="B55" i="14"/>
  <c r="B56" i="14"/>
  <c r="B57" i="14"/>
  <c r="B58" i="14"/>
  <c r="B59" i="14"/>
  <c r="B60" i="14"/>
  <c r="B61" i="14"/>
  <c r="B62" i="14"/>
  <c r="B63" i="14"/>
  <c r="B64" i="14"/>
  <c r="B65" i="14"/>
  <c r="B66" i="14"/>
  <c r="B67" i="14"/>
  <c r="B68" i="14"/>
  <c r="B69" i="14"/>
  <c r="B70" i="14"/>
  <c r="B71" i="14"/>
  <c r="B72" i="14"/>
  <c r="B73" i="14"/>
  <c r="B74" i="14"/>
  <c r="B75" i="14"/>
  <c r="B76" i="14"/>
  <c r="B77" i="14"/>
  <c r="B78" i="14"/>
  <c r="B79" i="14"/>
  <c r="B80" i="14"/>
  <c r="B81" i="14"/>
  <c r="B82" i="14"/>
  <c r="B83" i="14"/>
  <c r="B84" i="14"/>
  <c r="B85" i="14"/>
  <c r="B86" i="14"/>
  <c r="B87" i="14"/>
  <c r="B88" i="14"/>
  <c r="B89" i="14"/>
  <c r="B90" i="14"/>
  <c r="B91" i="14"/>
  <c r="B92" i="14"/>
  <c r="B93" i="14"/>
  <c r="B102" i="14"/>
  <c r="B103" i="14"/>
  <c r="B104" i="14"/>
  <c r="B105" i="14"/>
  <c r="B106" i="14"/>
  <c r="B107" i="14"/>
  <c r="B108" i="14"/>
  <c r="B109" i="14"/>
  <c r="B110" i="14"/>
  <c r="B111" i="14"/>
  <c r="B112" i="14"/>
  <c r="B113" i="14"/>
  <c r="B114" i="14"/>
  <c r="B115" i="14"/>
  <c r="B116" i="14"/>
  <c r="B117" i="14"/>
  <c r="B38" i="14"/>
  <c r="B7" i="7"/>
  <c r="B8" i="7"/>
  <c r="B9" i="7"/>
  <c r="B10" i="7"/>
  <c r="B11" i="7"/>
  <c r="B12" i="7"/>
  <c r="B13" i="7"/>
  <c r="B14" i="7"/>
  <c r="B15" i="7"/>
  <c r="B16" i="7"/>
  <c r="B17" i="7"/>
  <c r="B18" i="7"/>
  <c r="B19" i="7"/>
  <c r="B20" i="7"/>
  <c r="B21" i="7"/>
  <c r="B22" i="7"/>
  <c r="H7" i="14"/>
  <c r="H8" i="14"/>
  <c r="H9" i="14"/>
  <c r="H10" i="14"/>
  <c r="H11" i="14"/>
  <c r="H12" i="14"/>
  <c r="H13" i="14"/>
  <c r="H6" i="14"/>
  <c r="B22" i="14"/>
  <c r="B23" i="14"/>
  <c r="B24" i="14"/>
  <c r="B25" i="14"/>
  <c r="B26" i="14"/>
  <c r="B27" i="14"/>
  <c r="B28" i="14"/>
  <c r="B29" i="14"/>
  <c r="B30" i="14"/>
  <c r="B31" i="14"/>
  <c r="B32" i="14"/>
  <c r="B33" i="14"/>
  <c r="B34" i="14"/>
  <c r="B35" i="14"/>
  <c r="B36" i="14"/>
  <c r="B37" i="14"/>
  <c r="E16" i="5"/>
  <c r="F16" i="5" s="1"/>
  <c r="I16" i="5" s="1"/>
  <c r="E13" i="5"/>
  <c r="B14" i="5"/>
  <c r="F14" i="5"/>
  <c r="I14" i="5" s="1"/>
  <c r="B15" i="5"/>
  <c r="F15" i="5"/>
  <c r="I15" i="5" s="1"/>
  <c r="B16" i="5"/>
  <c r="B17" i="5"/>
  <c r="F17" i="5"/>
  <c r="B18" i="5"/>
  <c r="F18" i="5"/>
  <c r="I18" i="5" s="1"/>
  <c r="B19" i="5"/>
  <c r="F19" i="5"/>
  <c r="I19" i="5" s="1"/>
  <c r="B20" i="5"/>
  <c r="F20" i="5"/>
  <c r="I20" i="5" s="1"/>
  <c r="B21" i="5"/>
  <c r="F21" i="5"/>
  <c r="I21" i="5" s="1"/>
  <c r="B22" i="5"/>
  <c r="F22" i="5"/>
  <c r="I22" i="5" s="1"/>
  <c r="B23" i="5"/>
  <c r="F23" i="5"/>
  <c r="I23" i="5" s="1"/>
  <c r="B24" i="5"/>
  <c r="F24" i="5"/>
  <c r="I24" i="5" s="1"/>
  <c r="B25" i="5"/>
  <c r="F25" i="5"/>
  <c r="I25" i="5" s="1"/>
  <c r="B26" i="5"/>
  <c r="F26" i="5"/>
  <c r="I26" i="5" s="1"/>
  <c r="B27" i="5"/>
  <c r="F27" i="5"/>
  <c r="I27" i="5" s="1"/>
  <c r="B28" i="5"/>
  <c r="F28" i="5"/>
  <c r="I28" i="5" s="1"/>
  <c r="B29" i="5"/>
  <c r="F29" i="5"/>
  <c r="B30" i="5"/>
  <c r="F30" i="5"/>
  <c r="I30" i="5" s="1"/>
  <c r="B31" i="5"/>
  <c r="F31" i="5"/>
  <c r="I31" i="5" s="1"/>
  <c r="B32" i="5"/>
  <c r="F32" i="5"/>
  <c r="I32" i="5" s="1"/>
  <c r="B33" i="5"/>
  <c r="F33" i="5"/>
  <c r="I33" i="5" s="1"/>
  <c r="B34" i="5"/>
  <c r="F34" i="5"/>
  <c r="I34" i="5" s="1"/>
  <c r="B35" i="5"/>
  <c r="F35" i="5"/>
  <c r="I35" i="5" s="1"/>
  <c r="B36" i="5"/>
  <c r="F36" i="5"/>
  <c r="I36" i="5" s="1"/>
  <c r="B37" i="5"/>
  <c r="F37" i="5"/>
  <c r="I37" i="5" s="1"/>
  <c r="B38" i="5"/>
  <c r="F38" i="5"/>
  <c r="I38" i="5" s="1"/>
  <c r="B39" i="5"/>
  <c r="F39" i="5"/>
  <c r="I39" i="5" s="1"/>
  <c r="B40" i="5"/>
  <c r="F40" i="5"/>
  <c r="I40" i="5" s="1"/>
  <c r="B41" i="5"/>
  <c r="F41" i="5"/>
  <c r="B42" i="5"/>
  <c r="F42" i="5"/>
  <c r="I42" i="5" s="1"/>
  <c r="B43" i="5"/>
  <c r="F43" i="5"/>
  <c r="I43" i="5" s="1"/>
  <c r="B44" i="5"/>
  <c r="F44" i="5"/>
  <c r="I44" i="5" s="1"/>
  <c r="B45" i="5"/>
  <c r="F45" i="5"/>
  <c r="I45" i="5" s="1"/>
  <c r="B46" i="5"/>
  <c r="F46" i="5"/>
  <c r="I46" i="5" s="1"/>
  <c r="B47" i="5"/>
  <c r="F47" i="5"/>
  <c r="I47" i="5" s="1"/>
  <c r="B48" i="5"/>
  <c r="F48" i="5"/>
  <c r="I48" i="5" s="1"/>
  <c r="B49" i="5"/>
  <c r="F49" i="5"/>
  <c r="I49" i="5" s="1"/>
  <c r="B50" i="5"/>
  <c r="F50" i="5"/>
  <c r="I50" i="5" s="1"/>
  <c r="B51" i="5"/>
  <c r="F51" i="5"/>
  <c r="I51" i="5" s="1"/>
  <c r="B52" i="5"/>
  <c r="F52" i="5"/>
  <c r="I52" i="5" s="1"/>
  <c r="B53" i="5"/>
  <c r="F53" i="5"/>
  <c r="B54" i="5"/>
  <c r="F54" i="5"/>
  <c r="I54" i="5" s="1"/>
  <c r="B55" i="5"/>
  <c r="F55" i="5"/>
  <c r="I55" i="5" s="1"/>
  <c r="B56" i="5"/>
  <c r="F56" i="5"/>
  <c r="I56" i="5" s="1"/>
  <c r="B57" i="5"/>
  <c r="F57" i="5"/>
  <c r="I57" i="5" s="1"/>
  <c r="B58" i="5"/>
  <c r="F58" i="5"/>
  <c r="I58" i="5" s="1"/>
  <c r="T174" i="4"/>
  <c r="U174" i="4"/>
  <c r="AB174" i="4"/>
  <c r="AC174" i="4"/>
  <c r="AE174" i="4"/>
  <c r="AF174" i="4"/>
  <c r="AH174" i="4"/>
  <c r="AI174" i="4"/>
  <c r="T175" i="4"/>
  <c r="U175" i="4"/>
  <c r="AB175" i="4"/>
  <c r="AC175" i="4"/>
  <c r="AE175" i="4"/>
  <c r="AF175" i="4"/>
  <c r="AH175" i="4"/>
  <c r="AI175" i="4"/>
  <c r="T176" i="4"/>
  <c r="U176" i="4"/>
  <c r="AB176" i="4"/>
  <c r="AC176" i="4"/>
  <c r="AE176" i="4"/>
  <c r="AF176" i="4"/>
  <c r="AH176" i="4"/>
  <c r="AI176" i="4"/>
  <c r="T177" i="4"/>
  <c r="U177" i="4"/>
  <c r="AB177" i="4"/>
  <c r="AC177" i="4"/>
  <c r="AE177" i="4"/>
  <c r="AF177" i="4"/>
  <c r="AH177" i="4"/>
  <c r="AI177" i="4"/>
  <c r="T178" i="4"/>
  <c r="U178" i="4"/>
  <c r="AB178" i="4"/>
  <c r="AC178" i="4"/>
  <c r="AE178" i="4"/>
  <c r="AF178" i="4"/>
  <c r="AH178" i="4"/>
  <c r="AI178" i="4"/>
  <c r="T179" i="4"/>
  <c r="U179" i="4"/>
  <c r="AB179" i="4"/>
  <c r="AC179" i="4"/>
  <c r="AE179" i="4"/>
  <c r="AF179" i="4"/>
  <c r="AH179" i="4"/>
  <c r="AI179" i="4"/>
  <c r="T180" i="4"/>
  <c r="U180" i="4"/>
  <c r="AB180" i="4"/>
  <c r="AC180" i="4"/>
  <c r="AE180" i="4"/>
  <c r="AF180" i="4"/>
  <c r="AH180" i="4"/>
  <c r="AI180" i="4"/>
  <c r="T181" i="4"/>
  <c r="U181" i="4"/>
  <c r="AB181" i="4"/>
  <c r="AC181" i="4"/>
  <c r="AE181" i="4"/>
  <c r="AF181" i="4"/>
  <c r="AH181" i="4"/>
  <c r="AI181" i="4"/>
  <c r="T182" i="4"/>
  <c r="U182" i="4"/>
  <c r="AB182" i="4"/>
  <c r="AC182" i="4"/>
  <c r="AE182" i="4"/>
  <c r="AF182" i="4"/>
  <c r="AH182" i="4"/>
  <c r="AI182" i="4"/>
  <c r="T183" i="4"/>
  <c r="U183" i="4"/>
  <c r="AB183" i="4"/>
  <c r="AC183" i="4"/>
  <c r="AE183" i="4"/>
  <c r="AF183" i="4"/>
  <c r="AH183" i="4"/>
  <c r="AI183" i="4"/>
  <c r="T184" i="4"/>
  <c r="U184" i="4"/>
  <c r="AB184" i="4"/>
  <c r="AC184" i="4"/>
  <c r="AE184" i="4"/>
  <c r="AF184" i="4"/>
  <c r="AH184" i="4"/>
  <c r="AI184" i="4"/>
  <c r="T185" i="4"/>
  <c r="U185" i="4"/>
  <c r="AB185" i="4"/>
  <c r="AC185" i="4"/>
  <c r="AE185" i="4"/>
  <c r="AF185" i="4"/>
  <c r="AH185" i="4"/>
  <c r="AI185" i="4"/>
  <c r="T186" i="4"/>
  <c r="U186" i="4"/>
  <c r="AB186" i="4"/>
  <c r="AC186" i="4"/>
  <c r="AE186" i="4"/>
  <c r="AF186" i="4"/>
  <c r="AH186" i="4"/>
  <c r="AI186" i="4"/>
  <c r="T187" i="4"/>
  <c r="U187" i="4"/>
  <c r="AB187" i="4"/>
  <c r="AC187" i="4"/>
  <c r="AE187" i="4"/>
  <c r="AF187" i="4"/>
  <c r="AH187" i="4"/>
  <c r="AI187" i="4"/>
  <c r="T188" i="4"/>
  <c r="U188" i="4"/>
  <c r="AB188" i="4"/>
  <c r="AC188" i="4"/>
  <c r="AE188" i="4"/>
  <c r="AF188" i="4"/>
  <c r="AH188" i="4"/>
  <c r="AI188" i="4"/>
  <c r="T189" i="4"/>
  <c r="U189" i="4"/>
  <c r="AB189" i="4"/>
  <c r="AC189" i="4"/>
  <c r="AE189" i="4"/>
  <c r="AF189" i="4"/>
  <c r="AH189" i="4"/>
  <c r="AI189" i="4"/>
  <c r="T190" i="4"/>
  <c r="U190" i="4"/>
  <c r="AB190" i="4"/>
  <c r="AC190" i="4"/>
  <c r="AE190" i="4"/>
  <c r="AF190" i="4"/>
  <c r="AH190" i="4"/>
  <c r="AI190" i="4"/>
  <c r="T191" i="4"/>
  <c r="U191" i="4"/>
  <c r="AB191" i="4"/>
  <c r="AC191" i="4"/>
  <c r="AE191" i="4"/>
  <c r="AF191" i="4"/>
  <c r="AH191" i="4"/>
  <c r="AI191" i="4"/>
  <c r="T192" i="4"/>
  <c r="U192" i="4"/>
  <c r="AB192" i="4"/>
  <c r="AC192" i="4"/>
  <c r="AE192" i="4"/>
  <c r="AF192" i="4"/>
  <c r="AH192" i="4"/>
  <c r="AI192" i="4"/>
  <c r="T193" i="4"/>
  <c r="U193" i="4"/>
  <c r="AB193" i="4"/>
  <c r="AC193" i="4"/>
  <c r="AE193" i="4"/>
  <c r="AF193" i="4"/>
  <c r="AH193" i="4"/>
  <c r="AI193" i="4"/>
  <c r="T194" i="4"/>
  <c r="U194" i="4"/>
  <c r="AB194" i="4"/>
  <c r="AC194" i="4"/>
  <c r="AE194" i="4"/>
  <c r="AF194" i="4"/>
  <c r="AH194" i="4"/>
  <c r="AI194" i="4"/>
  <c r="T195" i="4"/>
  <c r="U195" i="4"/>
  <c r="AB195" i="4"/>
  <c r="AC195" i="4"/>
  <c r="AE195" i="4"/>
  <c r="AF195" i="4"/>
  <c r="AH195" i="4"/>
  <c r="AI195" i="4"/>
  <c r="T196" i="4"/>
  <c r="U196" i="4"/>
  <c r="AB196" i="4"/>
  <c r="AC196" i="4"/>
  <c r="AE196" i="4"/>
  <c r="AF196" i="4"/>
  <c r="AH196" i="4"/>
  <c r="AI196" i="4"/>
  <c r="T197" i="4"/>
  <c r="U197" i="4"/>
  <c r="AB197" i="4"/>
  <c r="AC197" i="4"/>
  <c r="AE197" i="4"/>
  <c r="AF197" i="4"/>
  <c r="AH197" i="4"/>
  <c r="AI197" i="4"/>
  <c r="T198" i="4"/>
  <c r="U198" i="4"/>
  <c r="AB198" i="4"/>
  <c r="AC198" i="4"/>
  <c r="AE198" i="4"/>
  <c r="AF198" i="4"/>
  <c r="AH198" i="4"/>
  <c r="AI198" i="4"/>
  <c r="T199" i="4"/>
  <c r="U199" i="4"/>
  <c r="AB199" i="4"/>
  <c r="AC199" i="4"/>
  <c r="AE199" i="4"/>
  <c r="AF199" i="4"/>
  <c r="AH199" i="4"/>
  <c r="AI199" i="4"/>
  <c r="T200" i="4"/>
  <c r="U200" i="4"/>
  <c r="AB200" i="4"/>
  <c r="AC200" i="4"/>
  <c r="AE200" i="4"/>
  <c r="AF200" i="4"/>
  <c r="AH200" i="4"/>
  <c r="AI200" i="4"/>
  <c r="T201" i="4"/>
  <c r="U201" i="4"/>
  <c r="AB201" i="4"/>
  <c r="AC201" i="4"/>
  <c r="AE201" i="4"/>
  <c r="AF201" i="4"/>
  <c r="AH201" i="4"/>
  <c r="AI201" i="4"/>
  <c r="T202" i="4"/>
  <c r="U202" i="4"/>
  <c r="AB202" i="4"/>
  <c r="AC202" i="4"/>
  <c r="AE202" i="4"/>
  <c r="AF202" i="4"/>
  <c r="AH202" i="4"/>
  <c r="AI202" i="4"/>
  <c r="T203" i="4"/>
  <c r="U203" i="4"/>
  <c r="AB203" i="4"/>
  <c r="AC203" i="4"/>
  <c r="AE203" i="4"/>
  <c r="AF203" i="4"/>
  <c r="AH203" i="4"/>
  <c r="AI203" i="4"/>
  <c r="T204" i="4"/>
  <c r="U204" i="4"/>
  <c r="AB204" i="4"/>
  <c r="AC204" i="4"/>
  <c r="AE204" i="4"/>
  <c r="AF204" i="4"/>
  <c r="AH204" i="4"/>
  <c r="AI204" i="4"/>
  <c r="T205" i="4"/>
  <c r="U205" i="4"/>
  <c r="AB205" i="4"/>
  <c r="AC205" i="4"/>
  <c r="AE205" i="4"/>
  <c r="AF205" i="4"/>
  <c r="AH205" i="4"/>
  <c r="AI205" i="4"/>
  <c r="T206" i="4"/>
  <c r="U206" i="4"/>
  <c r="AB206" i="4"/>
  <c r="AC206" i="4"/>
  <c r="AE206" i="4"/>
  <c r="AF206" i="4"/>
  <c r="AH206" i="4"/>
  <c r="AI206" i="4"/>
  <c r="T207" i="4"/>
  <c r="U207" i="4"/>
  <c r="AB207" i="4"/>
  <c r="AC207" i="4"/>
  <c r="AE207" i="4"/>
  <c r="AF207" i="4"/>
  <c r="AH207" i="4"/>
  <c r="AI207" i="4"/>
  <c r="T208" i="4"/>
  <c r="U208" i="4"/>
  <c r="AB208" i="4"/>
  <c r="AC208" i="4"/>
  <c r="AE208" i="4"/>
  <c r="AF208" i="4"/>
  <c r="AH208" i="4"/>
  <c r="AI208" i="4"/>
  <c r="T209" i="4"/>
  <c r="U209" i="4"/>
  <c r="AB209" i="4"/>
  <c r="AC209" i="4"/>
  <c r="AE209" i="4"/>
  <c r="AF209" i="4"/>
  <c r="AH209" i="4"/>
  <c r="AI209" i="4"/>
  <c r="T210" i="4"/>
  <c r="U210" i="4"/>
  <c r="AB210" i="4"/>
  <c r="AC210" i="4"/>
  <c r="AE210" i="4"/>
  <c r="AF210" i="4"/>
  <c r="AH210" i="4"/>
  <c r="AI210" i="4"/>
  <c r="T211" i="4"/>
  <c r="U211" i="4"/>
  <c r="AB211" i="4"/>
  <c r="AC211" i="4"/>
  <c r="AE211" i="4"/>
  <c r="AF211" i="4"/>
  <c r="AH211" i="4"/>
  <c r="AI211" i="4"/>
  <c r="T212" i="4"/>
  <c r="U212" i="4"/>
  <c r="AB212" i="4"/>
  <c r="AC212" i="4"/>
  <c r="AE212" i="4"/>
  <c r="AF212" i="4"/>
  <c r="AH212" i="4"/>
  <c r="AI212" i="4"/>
  <c r="T213" i="4"/>
  <c r="U213" i="4"/>
  <c r="AB213" i="4"/>
  <c r="AC213" i="4"/>
  <c r="AE213" i="4"/>
  <c r="AF213" i="4"/>
  <c r="AH213" i="4"/>
  <c r="AI213" i="4"/>
  <c r="T214" i="4"/>
  <c r="U214" i="4"/>
  <c r="AB214" i="4"/>
  <c r="AC214" i="4"/>
  <c r="AE214" i="4"/>
  <c r="AF214" i="4"/>
  <c r="AH214" i="4"/>
  <c r="AI214" i="4"/>
  <c r="T215" i="4"/>
  <c r="U215" i="4"/>
  <c r="AB215" i="4"/>
  <c r="AC215" i="4"/>
  <c r="AE215" i="4"/>
  <c r="AF215" i="4"/>
  <c r="AH215" i="4"/>
  <c r="AI215" i="4"/>
  <c r="T216" i="4"/>
  <c r="U216" i="4"/>
  <c r="AB216" i="4"/>
  <c r="AC216" i="4"/>
  <c r="AE216" i="4"/>
  <c r="AF216" i="4"/>
  <c r="AH216" i="4"/>
  <c r="AI216" i="4"/>
  <c r="T217" i="4"/>
  <c r="U217" i="4"/>
  <c r="AB217" i="4"/>
  <c r="AC217" i="4"/>
  <c r="AE217" i="4"/>
  <c r="AF217" i="4"/>
  <c r="AH217" i="4"/>
  <c r="AI217" i="4"/>
  <c r="T218" i="4"/>
  <c r="U218" i="4"/>
  <c r="AB218" i="4"/>
  <c r="AC218" i="4"/>
  <c r="AE218" i="4"/>
  <c r="AF218" i="4"/>
  <c r="AH218" i="4"/>
  <c r="AI218" i="4"/>
  <c r="M173" i="4"/>
  <c r="L173" i="4" s="1"/>
  <c r="Y173" i="4" s="1"/>
  <c r="M174" i="4"/>
  <c r="L174" i="4" s="1"/>
  <c r="Y174" i="4" s="1"/>
  <c r="M175" i="4"/>
  <c r="L175" i="4" s="1"/>
  <c r="Y175" i="4" s="1"/>
  <c r="M176" i="4"/>
  <c r="L176" i="4" s="1"/>
  <c r="Y176" i="4" s="1"/>
  <c r="M177" i="4"/>
  <c r="L177" i="4" s="1"/>
  <c r="Y177" i="4" s="1"/>
  <c r="M178" i="4"/>
  <c r="L178" i="4" s="1"/>
  <c r="Y178" i="4" s="1"/>
  <c r="M179" i="4"/>
  <c r="L179" i="4" s="1"/>
  <c r="Y179" i="4" s="1"/>
  <c r="M180" i="4"/>
  <c r="L180" i="4" s="1"/>
  <c r="Y180" i="4" s="1"/>
  <c r="M181" i="4"/>
  <c r="L181" i="4" s="1"/>
  <c r="Y181" i="4" s="1"/>
  <c r="M182" i="4"/>
  <c r="L182" i="4" s="1"/>
  <c r="Y182" i="4" s="1"/>
  <c r="M183" i="4"/>
  <c r="L183" i="4" s="1"/>
  <c r="Y183" i="4" s="1"/>
  <c r="M184" i="4"/>
  <c r="L184" i="4" s="1"/>
  <c r="Y184" i="4" s="1"/>
  <c r="M185" i="4"/>
  <c r="L185" i="4" s="1"/>
  <c r="Y185" i="4" s="1"/>
  <c r="M186" i="4"/>
  <c r="L186" i="4" s="1"/>
  <c r="Y186" i="4" s="1"/>
  <c r="M187" i="4"/>
  <c r="L187" i="4" s="1"/>
  <c r="Y187" i="4" s="1"/>
  <c r="M188" i="4"/>
  <c r="L188" i="4" s="1"/>
  <c r="Y188" i="4" s="1"/>
  <c r="M189" i="4"/>
  <c r="L189" i="4" s="1"/>
  <c r="Y189" i="4" s="1"/>
  <c r="M190" i="4"/>
  <c r="L190" i="4" s="1"/>
  <c r="Y190" i="4" s="1"/>
  <c r="M191" i="4"/>
  <c r="L191" i="4" s="1"/>
  <c r="Y191" i="4" s="1"/>
  <c r="M192" i="4"/>
  <c r="L192" i="4" s="1"/>
  <c r="Y192" i="4" s="1"/>
  <c r="M193" i="4"/>
  <c r="L193" i="4" s="1"/>
  <c r="Y193" i="4" s="1"/>
  <c r="M194" i="4"/>
  <c r="L194" i="4" s="1"/>
  <c r="Y194" i="4" s="1"/>
  <c r="M195" i="4"/>
  <c r="L195" i="4" s="1"/>
  <c r="Y195" i="4" s="1"/>
  <c r="M196" i="4"/>
  <c r="L196" i="4" s="1"/>
  <c r="Y196" i="4" s="1"/>
  <c r="M197" i="4"/>
  <c r="L197" i="4" s="1"/>
  <c r="Y197" i="4" s="1"/>
  <c r="M198" i="4"/>
  <c r="L198" i="4" s="1"/>
  <c r="Y198" i="4" s="1"/>
  <c r="M199" i="4"/>
  <c r="L199" i="4" s="1"/>
  <c r="Y199" i="4" s="1"/>
  <c r="M200" i="4"/>
  <c r="L200" i="4" s="1"/>
  <c r="Y200" i="4" s="1"/>
  <c r="M201" i="4"/>
  <c r="L201" i="4" s="1"/>
  <c r="Y201" i="4" s="1"/>
  <c r="M202" i="4"/>
  <c r="L202" i="4" s="1"/>
  <c r="Y202" i="4" s="1"/>
  <c r="M203" i="4"/>
  <c r="L203" i="4" s="1"/>
  <c r="Y203" i="4" s="1"/>
  <c r="M204" i="4"/>
  <c r="L204" i="4" s="1"/>
  <c r="Y204" i="4" s="1"/>
  <c r="M205" i="4"/>
  <c r="L205" i="4" s="1"/>
  <c r="Y205" i="4" s="1"/>
  <c r="M206" i="4"/>
  <c r="L206" i="4" s="1"/>
  <c r="Y206" i="4" s="1"/>
  <c r="M207" i="4"/>
  <c r="L207" i="4" s="1"/>
  <c r="Y207" i="4" s="1"/>
  <c r="M208" i="4"/>
  <c r="L208" i="4" s="1"/>
  <c r="Y208" i="4" s="1"/>
  <c r="M209" i="4"/>
  <c r="L209" i="4" s="1"/>
  <c r="Y209" i="4" s="1"/>
  <c r="M210" i="4"/>
  <c r="L210" i="4" s="1"/>
  <c r="Y210" i="4" s="1"/>
  <c r="M211" i="4"/>
  <c r="L211" i="4" s="1"/>
  <c r="Y211" i="4" s="1"/>
  <c r="M212" i="4"/>
  <c r="L212" i="4" s="1"/>
  <c r="Y212" i="4" s="1"/>
  <c r="M213" i="4"/>
  <c r="L213" i="4" s="1"/>
  <c r="Y213" i="4" s="1"/>
  <c r="M214" i="4"/>
  <c r="L214" i="4" s="1"/>
  <c r="Y214" i="4" s="1"/>
  <c r="M215" i="4"/>
  <c r="L215" i="4" s="1"/>
  <c r="Y215" i="4" s="1"/>
  <c r="M216" i="4"/>
  <c r="L216" i="4" s="1"/>
  <c r="Y216" i="4" s="1"/>
  <c r="M217" i="4"/>
  <c r="L217" i="4" s="1"/>
  <c r="Y217" i="4" s="1"/>
  <c r="J174" i="4"/>
  <c r="J175" i="4"/>
  <c r="J176" i="4"/>
  <c r="J177" i="4"/>
  <c r="J178" i="4"/>
  <c r="J179" i="4"/>
  <c r="J180" i="4"/>
  <c r="J181" i="4"/>
  <c r="J182" i="4"/>
  <c r="J183" i="4"/>
  <c r="J184" i="4"/>
  <c r="J185" i="4"/>
  <c r="J186" i="4"/>
  <c r="J187" i="4"/>
  <c r="J188" i="4"/>
  <c r="J189" i="4"/>
  <c r="J190" i="4"/>
  <c r="J191" i="4"/>
  <c r="J192" i="4"/>
  <c r="J193" i="4"/>
  <c r="J194" i="4"/>
  <c r="J195" i="4"/>
  <c r="J196" i="4"/>
  <c r="J197" i="4"/>
  <c r="J198" i="4"/>
  <c r="J199" i="4"/>
  <c r="J200" i="4"/>
  <c r="J201" i="4"/>
  <c r="J202" i="4"/>
  <c r="J203" i="4"/>
  <c r="J204" i="4"/>
  <c r="J205" i="4"/>
  <c r="J206" i="4"/>
  <c r="J207" i="4"/>
  <c r="J208" i="4"/>
  <c r="J209" i="4"/>
  <c r="J210" i="4"/>
  <c r="J211" i="4"/>
  <c r="J212" i="4"/>
  <c r="J213" i="4"/>
  <c r="J214" i="4"/>
  <c r="J215" i="4"/>
  <c r="J216" i="4"/>
  <c r="J217" i="4"/>
  <c r="G173" i="4"/>
  <c r="G174" i="4"/>
  <c r="G175" i="4"/>
  <c r="G176" i="4"/>
  <c r="G177" i="4"/>
  <c r="G178" i="4"/>
  <c r="G179" i="4"/>
  <c r="G180" i="4"/>
  <c r="G181" i="4"/>
  <c r="G182" i="4"/>
  <c r="G183" i="4"/>
  <c r="G184" i="4"/>
  <c r="G185" i="4"/>
  <c r="G186" i="4"/>
  <c r="G187" i="4"/>
  <c r="G188" i="4"/>
  <c r="G189" i="4"/>
  <c r="G190" i="4"/>
  <c r="G191" i="4"/>
  <c r="G192" i="4"/>
  <c r="G193" i="4"/>
  <c r="G194" i="4"/>
  <c r="G195" i="4"/>
  <c r="G196" i="4"/>
  <c r="G197" i="4"/>
  <c r="G198" i="4"/>
  <c r="G199" i="4"/>
  <c r="G200" i="4"/>
  <c r="G201" i="4"/>
  <c r="G202" i="4"/>
  <c r="G203" i="4"/>
  <c r="G204" i="4"/>
  <c r="G205" i="4"/>
  <c r="G206" i="4"/>
  <c r="G207" i="4"/>
  <c r="G208" i="4"/>
  <c r="G209" i="4"/>
  <c r="G210" i="4"/>
  <c r="G211" i="4"/>
  <c r="G212" i="4"/>
  <c r="G213" i="4"/>
  <c r="G214" i="4"/>
  <c r="G215" i="4"/>
  <c r="G216" i="4"/>
  <c r="G217" i="4"/>
  <c r="G218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202" i="4"/>
  <c r="B203" i="4"/>
  <c r="B204" i="4"/>
  <c r="B205" i="4"/>
  <c r="B206" i="4"/>
  <c r="B207" i="4"/>
  <c r="B208" i="4"/>
  <c r="B209" i="4"/>
  <c r="B210" i="4"/>
  <c r="B211" i="4"/>
  <c r="B212" i="4"/>
  <c r="B213" i="4"/>
  <c r="B214" i="4"/>
  <c r="B215" i="4"/>
  <c r="B216" i="4"/>
  <c r="B217" i="4"/>
  <c r="T56" i="4"/>
  <c r="U56" i="4"/>
  <c r="AB56" i="4"/>
  <c r="AC56" i="4"/>
  <c r="AE56" i="4"/>
  <c r="AF56" i="4"/>
  <c r="AH56" i="4"/>
  <c r="AI56" i="4"/>
  <c r="T57" i="4"/>
  <c r="U57" i="4"/>
  <c r="AB57" i="4"/>
  <c r="AC57" i="4"/>
  <c r="AE57" i="4"/>
  <c r="AF57" i="4"/>
  <c r="AH57" i="4"/>
  <c r="AI57" i="4"/>
  <c r="T58" i="4"/>
  <c r="U58" i="4"/>
  <c r="AB58" i="4"/>
  <c r="AC58" i="4"/>
  <c r="AE58" i="4"/>
  <c r="AF58" i="4"/>
  <c r="AH58" i="4"/>
  <c r="AI58" i="4"/>
  <c r="T59" i="4"/>
  <c r="U59" i="4"/>
  <c r="AB59" i="4"/>
  <c r="AC59" i="4"/>
  <c r="AE59" i="4"/>
  <c r="AF59" i="4"/>
  <c r="AH59" i="4"/>
  <c r="AI59" i="4"/>
  <c r="T60" i="4"/>
  <c r="U60" i="4"/>
  <c r="AB60" i="4"/>
  <c r="AC60" i="4"/>
  <c r="AE60" i="4"/>
  <c r="AF60" i="4"/>
  <c r="AH60" i="4"/>
  <c r="AI60" i="4"/>
  <c r="T61" i="4"/>
  <c r="U61" i="4"/>
  <c r="AB61" i="4"/>
  <c r="AC61" i="4"/>
  <c r="AE61" i="4"/>
  <c r="AF61" i="4"/>
  <c r="AH61" i="4"/>
  <c r="AI61" i="4"/>
  <c r="T62" i="4"/>
  <c r="U62" i="4"/>
  <c r="AB62" i="4"/>
  <c r="AC62" i="4"/>
  <c r="AE62" i="4"/>
  <c r="AF62" i="4"/>
  <c r="AH62" i="4"/>
  <c r="AI62" i="4"/>
  <c r="T63" i="4"/>
  <c r="U63" i="4"/>
  <c r="AB63" i="4"/>
  <c r="AC63" i="4"/>
  <c r="AE63" i="4"/>
  <c r="AF63" i="4"/>
  <c r="AH63" i="4"/>
  <c r="AI63" i="4"/>
  <c r="T64" i="4"/>
  <c r="U64" i="4"/>
  <c r="AB64" i="4"/>
  <c r="AC64" i="4"/>
  <c r="AE64" i="4"/>
  <c r="AF64" i="4"/>
  <c r="AH64" i="4"/>
  <c r="AI64" i="4"/>
  <c r="T65" i="4"/>
  <c r="U65" i="4"/>
  <c r="AB65" i="4"/>
  <c r="AC65" i="4"/>
  <c r="AE65" i="4"/>
  <c r="AF65" i="4"/>
  <c r="AH65" i="4"/>
  <c r="AI65" i="4"/>
  <c r="T66" i="4"/>
  <c r="U66" i="4"/>
  <c r="AB66" i="4"/>
  <c r="AC66" i="4"/>
  <c r="AE66" i="4"/>
  <c r="AF66" i="4"/>
  <c r="AH66" i="4"/>
  <c r="AI66" i="4"/>
  <c r="T67" i="4"/>
  <c r="U67" i="4"/>
  <c r="AB67" i="4"/>
  <c r="AC67" i="4"/>
  <c r="AE67" i="4"/>
  <c r="AF67" i="4"/>
  <c r="AH67" i="4"/>
  <c r="AI67" i="4"/>
  <c r="T68" i="4"/>
  <c r="U68" i="4"/>
  <c r="AB68" i="4"/>
  <c r="AC68" i="4"/>
  <c r="AE68" i="4"/>
  <c r="AF68" i="4"/>
  <c r="AH68" i="4"/>
  <c r="AI68" i="4"/>
  <c r="T69" i="4"/>
  <c r="U69" i="4"/>
  <c r="AB69" i="4"/>
  <c r="AC69" i="4"/>
  <c r="AE69" i="4"/>
  <c r="AF69" i="4"/>
  <c r="AH69" i="4"/>
  <c r="AI69" i="4"/>
  <c r="T70" i="4"/>
  <c r="U70" i="4"/>
  <c r="AB70" i="4"/>
  <c r="AC70" i="4"/>
  <c r="AE70" i="4"/>
  <c r="AF70" i="4"/>
  <c r="AH70" i="4"/>
  <c r="AI70" i="4"/>
  <c r="T71" i="4"/>
  <c r="U71" i="4"/>
  <c r="AB71" i="4"/>
  <c r="AC71" i="4"/>
  <c r="AE71" i="4"/>
  <c r="AF71" i="4"/>
  <c r="AH71" i="4"/>
  <c r="AI71" i="4"/>
  <c r="T72" i="4"/>
  <c r="U72" i="4"/>
  <c r="AB72" i="4"/>
  <c r="AC72" i="4"/>
  <c r="AE72" i="4"/>
  <c r="AF72" i="4"/>
  <c r="AH72" i="4"/>
  <c r="AI72" i="4"/>
  <c r="T73" i="4"/>
  <c r="U73" i="4"/>
  <c r="AB73" i="4"/>
  <c r="AC73" i="4"/>
  <c r="AE73" i="4"/>
  <c r="AF73" i="4"/>
  <c r="AH73" i="4"/>
  <c r="AI73" i="4"/>
  <c r="T74" i="4"/>
  <c r="U74" i="4"/>
  <c r="AB74" i="4"/>
  <c r="AC74" i="4"/>
  <c r="AE74" i="4"/>
  <c r="AF74" i="4"/>
  <c r="AH74" i="4"/>
  <c r="AI74" i="4"/>
  <c r="T75" i="4"/>
  <c r="U75" i="4"/>
  <c r="AB75" i="4"/>
  <c r="AC75" i="4"/>
  <c r="AE75" i="4"/>
  <c r="AF75" i="4"/>
  <c r="AH75" i="4"/>
  <c r="AI75" i="4"/>
  <c r="T76" i="4"/>
  <c r="U76" i="4"/>
  <c r="AB76" i="4"/>
  <c r="AC76" i="4"/>
  <c r="AE76" i="4"/>
  <c r="AF76" i="4"/>
  <c r="AH76" i="4"/>
  <c r="AI76" i="4"/>
  <c r="T77" i="4"/>
  <c r="U77" i="4"/>
  <c r="AB77" i="4"/>
  <c r="AC77" i="4"/>
  <c r="AE77" i="4"/>
  <c r="AF77" i="4"/>
  <c r="AH77" i="4"/>
  <c r="AI77" i="4"/>
  <c r="T78" i="4"/>
  <c r="U78" i="4"/>
  <c r="AB78" i="4"/>
  <c r="AC78" i="4"/>
  <c r="AE78" i="4"/>
  <c r="AF78" i="4"/>
  <c r="AH78" i="4"/>
  <c r="AI78" i="4"/>
  <c r="T79" i="4"/>
  <c r="U79" i="4"/>
  <c r="AB79" i="4"/>
  <c r="AC79" i="4"/>
  <c r="AE79" i="4"/>
  <c r="AF79" i="4"/>
  <c r="AH79" i="4"/>
  <c r="AI79" i="4"/>
  <c r="T80" i="4"/>
  <c r="U80" i="4"/>
  <c r="AB80" i="4"/>
  <c r="AC80" i="4"/>
  <c r="AE80" i="4"/>
  <c r="AF80" i="4"/>
  <c r="AH80" i="4"/>
  <c r="AI80" i="4"/>
  <c r="T81" i="4"/>
  <c r="U81" i="4"/>
  <c r="AB81" i="4"/>
  <c r="AC81" i="4"/>
  <c r="AE81" i="4"/>
  <c r="AF81" i="4"/>
  <c r="AH81" i="4"/>
  <c r="AI81" i="4"/>
  <c r="T82" i="4"/>
  <c r="U82" i="4"/>
  <c r="AB82" i="4"/>
  <c r="AC82" i="4"/>
  <c r="AE82" i="4"/>
  <c r="AF82" i="4"/>
  <c r="AH82" i="4"/>
  <c r="AI82" i="4"/>
  <c r="T83" i="4"/>
  <c r="U83" i="4"/>
  <c r="AB83" i="4"/>
  <c r="AC83" i="4"/>
  <c r="AE83" i="4"/>
  <c r="AF83" i="4"/>
  <c r="AH83" i="4"/>
  <c r="AI83" i="4"/>
  <c r="T84" i="4"/>
  <c r="U84" i="4"/>
  <c r="AB84" i="4"/>
  <c r="AC84" i="4"/>
  <c r="AE84" i="4"/>
  <c r="AF84" i="4"/>
  <c r="AH84" i="4"/>
  <c r="AI84" i="4"/>
  <c r="T85" i="4"/>
  <c r="U85" i="4"/>
  <c r="AB85" i="4"/>
  <c r="AC85" i="4"/>
  <c r="AE85" i="4"/>
  <c r="AF85" i="4"/>
  <c r="AH85" i="4"/>
  <c r="AI85" i="4"/>
  <c r="T86" i="4"/>
  <c r="U86" i="4"/>
  <c r="AB86" i="4"/>
  <c r="AC86" i="4"/>
  <c r="AE86" i="4"/>
  <c r="AF86" i="4"/>
  <c r="AH86" i="4"/>
  <c r="AI86" i="4"/>
  <c r="T87" i="4"/>
  <c r="U87" i="4"/>
  <c r="AB87" i="4"/>
  <c r="AC87" i="4"/>
  <c r="AE87" i="4"/>
  <c r="AF87" i="4"/>
  <c r="AH87" i="4"/>
  <c r="AI87" i="4"/>
  <c r="T88" i="4"/>
  <c r="U88" i="4"/>
  <c r="AB88" i="4"/>
  <c r="AC88" i="4"/>
  <c r="AE88" i="4"/>
  <c r="AF88" i="4"/>
  <c r="AH88" i="4"/>
  <c r="AI88" i="4"/>
  <c r="T89" i="4"/>
  <c r="U89" i="4"/>
  <c r="AB89" i="4"/>
  <c r="AC89" i="4"/>
  <c r="AE89" i="4"/>
  <c r="AF89" i="4"/>
  <c r="AH89" i="4"/>
  <c r="AI89" i="4"/>
  <c r="T90" i="4"/>
  <c r="U90" i="4"/>
  <c r="AB90" i="4"/>
  <c r="AC90" i="4"/>
  <c r="AE90" i="4"/>
  <c r="AF90" i="4"/>
  <c r="AH90" i="4"/>
  <c r="AI90" i="4"/>
  <c r="T91" i="4"/>
  <c r="U91" i="4"/>
  <c r="AB91" i="4"/>
  <c r="AC91" i="4"/>
  <c r="AE91" i="4"/>
  <c r="AF91" i="4"/>
  <c r="AH91" i="4"/>
  <c r="AI91" i="4"/>
  <c r="T92" i="4"/>
  <c r="U92" i="4"/>
  <c r="AB92" i="4"/>
  <c r="AC92" i="4"/>
  <c r="AE92" i="4"/>
  <c r="AF92" i="4"/>
  <c r="AH92" i="4"/>
  <c r="AI92" i="4"/>
  <c r="T93" i="4"/>
  <c r="U93" i="4"/>
  <c r="AB93" i="4"/>
  <c r="AC93" i="4"/>
  <c r="AE93" i="4"/>
  <c r="AF93" i="4"/>
  <c r="AH93" i="4"/>
  <c r="AI93" i="4"/>
  <c r="T94" i="4"/>
  <c r="U94" i="4"/>
  <c r="AB94" i="4"/>
  <c r="AC94" i="4"/>
  <c r="AE94" i="4"/>
  <c r="AF94" i="4"/>
  <c r="AH94" i="4"/>
  <c r="AI94" i="4"/>
  <c r="T95" i="4"/>
  <c r="U95" i="4"/>
  <c r="AB95" i="4"/>
  <c r="AC95" i="4"/>
  <c r="AE95" i="4"/>
  <c r="AF95" i="4"/>
  <c r="AH95" i="4"/>
  <c r="AI95" i="4"/>
  <c r="T96" i="4"/>
  <c r="U96" i="4"/>
  <c r="AB96" i="4"/>
  <c r="AC96" i="4"/>
  <c r="AE96" i="4"/>
  <c r="AF96" i="4"/>
  <c r="AH96" i="4"/>
  <c r="AI96" i="4"/>
  <c r="T97" i="4"/>
  <c r="U97" i="4"/>
  <c r="AB97" i="4"/>
  <c r="AC97" i="4"/>
  <c r="AE97" i="4"/>
  <c r="AF97" i="4"/>
  <c r="AH97" i="4"/>
  <c r="AI97" i="4"/>
  <c r="T98" i="4"/>
  <c r="U98" i="4"/>
  <c r="AB98" i="4"/>
  <c r="AC98" i="4"/>
  <c r="AE98" i="4"/>
  <c r="AF98" i="4"/>
  <c r="AH98" i="4"/>
  <c r="AI98" i="4"/>
  <c r="T99" i="4"/>
  <c r="U99" i="4"/>
  <c r="AB99" i="4"/>
  <c r="AC99" i="4"/>
  <c r="AE99" i="4"/>
  <c r="AF99" i="4"/>
  <c r="AH99" i="4"/>
  <c r="AI99" i="4"/>
  <c r="T100" i="4"/>
  <c r="U100" i="4"/>
  <c r="AB100" i="4"/>
  <c r="AC100" i="4"/>
  <c r="AE100" i="4"/>
  <c r="AF100" i="4"/>
  <c r="AH100" i="4"/>
  <c r="AI100" i="4"/>
  <c r="T101" i="4"/>
  <c r="U101" i="4"/>
  <c r="AB101" i="4"/>
  <c r="AC101" i="4"/>
  <c r="AE101" i="4"/>
  <c r="AF101" i="4"/>
  <c r="AH101" i="4"/>
  <c r="AI101" i="4"/>
  <c r="T102" i="4"/>
  <c r="U102" i="4"/>
  <c r="AB102" i="4"/>
  <c r="AC102" i="4"/>
  <c r="AE102" i="4"/>
  <c r="AF102" i="4"/>
  <c r="AH102" i="4"/>
  <c r="AI102" i="4"/>
  <c r="T103" i="4"/>
  <c r="U103" i="4"/>
  <c r="AB103" i="4"/>
  <c r="AC103" i="4"/>
  <c r="AE103" i="4"/>
  <c r="AF103" i="4"/>
  <c r="AH103" i="4"/>
  <c r="AI103" i="4"/>
  <c r="T104" i="4"/>
  <c r="U104" i="4"/>
  <c r="AB104" i="4"/>
  <c r="AC104" i="4"/>
  <c r="AE104" i="4"/>
  <c r="AF104" i="4"/>
  <c r="AH104" i="4"/>
  <c r="AI104" i="4"/>
  <c r="T105" i="4"/>
  <c r="U105" i="4"/>
  <c r="AB105" i="4"/>
  <c r="AC105" i="4"/>
  <c r="AE105" i="4"/>
  <c r="AF105" i="4"/>
  <c r="AH105" i="4"/>
  <c r="AI105" i="4"/>
  <c r="T106" i="4"/>
  <c r="U106" i="4"/>
  <c r="AB106" i="4"/>
  <c r="AC106" i="4"/>
  <c r="AE106" i="4"/>
  <c r="AF106" i="4"/>
  <c r="AH106" i="4"/>
  <c r="AI106" i="4"/>
  <c r="T107" i="4"/>
  <c r="U107" i="4"/>
  <c r="AB107" i="4"/>
  <c r="AC107" i="4"/>
  <c r="AE107" i="4"/>
  <c r="AF107" i="4"/>
  <c r="AH107" i="4"/>
  <c r="AI107" i="4"/>
  <c r="T108" i="4"/>
  <c r="U108" i="4"/>
  <c r="AB108" i="4"/>
  <c r="AC108" i="4"/>
  <c r="AE108" i="4"/>
  <c r="AF108" i="4"/>
  <c r="AH108" i="4"/>
  <c r="AI108" i="4"/>
  <c r="T109" i="4"/>
  <c r="U109" i="4"/>
  <c r="AB109" i="4"/>
  <c r="AC109" i="4"/>
  <c r="AE109" i="4"/>
  <c r="AF109" i="4"/>
  <c r="AH109" i="4"/>
  <c r="AI109" i="4"/>
  <c r="T110" i="4"/>
  <c r="U110" i="4"/>
  <c r="AB110" i="4"/>
  <c r="AC110" i="4"/>
  <c r="AE110" i="4"/>
  <c r="AF110" i="4"/>
  <c r="AH110" i="4"/>
  <c r="AI110" i="4"/>
  <c r="T111" i="4"/>
  <c r="U111" i="4"/>
  <c r="AB111" i="4"/>
  <c r="AC111" i="4"/>
  <c r="AE111" i="4"/>
  <c r="AF111" i="4"/>
  <c r="AH111" i="4"/>
  <c r="AI111" i="4"/>
  <c r="T112" i="4"/>
  <c r="U112" i="4"/>
  <c r="AB112" i="4"/>
  <c r="AC112" i="4"/>
  <c r="AE112" i="4"/>
  <c r="AF112" i="4"/>
  <c r="AH112" i="4"/>
  <c r="AI112" i="4"/>
  <c r="T113" i="4"/>
  <c r="U113" i="4"/>
  <c r="AB113" i="4"/>
  <c r="AC113" i="4"/>
  <c r="AE113" i="4"/>
  <c r="AF113" i="4"/>
  <c r="AH113" i="4"/>
  <c r="AI113" i="4"/>
  <c r="T114" i="4"/>
  <c r="U114" i="4"/>
  <c r="AB114" i="4"/>
  <c r="AC114" i="4"/>
  <c r="AE114" i="4"/>
  <c r="AF114" i="4"/>
  <c r="AH114" i="4"/>
  <c r="AI114" i="4"/>
  <c r="T115" i="4"/>
  <c r="U115" i="4"/>
  <c r="AB115" i="4"/>
  <c r="AC115" i="4"/>
  <c r="AE115" i="4"/>
  <c r="AF115" i="4"/>
  <c r="AH115" i="4"/>
  <c r="AI115" i="4"/>
  <c r="T116" i="4"/>
  <c r="U116" i="4"/>
  <c r="AB116" i="4"/>
  <c r="AC116" i="4"/>
  <c r="AE116" i="4"/>
  <c r="AF116" i="4"/>
  <c r="AH116" i="4"/>
  <c r="AI116" i="4"/>
  <c r="T117" i="4"/>
  <c r="U117" i="4"/>
  <c r="AB117" i="4"/>
  <c r="AC117" i="4"/>
  <c r="AE117" i="4"/>
  <c r="AF117" i="4"/>
  <c r="AH117" i="4"/>
  <c r="AI117" i="4"/>
  <c r="T118" i="4"/>
  <c r="U118" i="4"/>
  <c r="AB118" i="4"/>
  <c r="AC118" i="4"/>
  <c r="AE118" i="4"/>
  <c r="AF118" i="4"/>
  <c r="AH118" i="4"/>
  <c r="AI118" i="4"/>
  <c r="T119" i="4"/>
  <c r="U119" i="4"/>
  <c r="AB119" i="4"/>
  <c r="AC119" i="4"/>
  <c r="AE119" i="4"/>
  <c r="AF119" i="4"/>
  <c r="AH119" i="4"/>
  <c r="AI119" i="4"/>
  <c r="T120" i="4"/>
  <c r="U120" i="4"/>
  <c r="AB120" i="4"/>
  <c r="AC120" i="4"/>
  <c r="AE120" i="4"/>
  <c r="AF120" i="4"/>
  <c r="AH120" i="4"/>
  <c r="AI120" i="4"/>
  <c r="T121" i="4"/>
  <c r="U121" i="4"/>
  <c r="AB121" i="4"/>
  <c r="AC121" i="4"/>
  <c r="AE121" i="4"/>
  <c r="AF121" i="4"/>
  <c r="AH121" i="4"/>
  <c r="AI121" i="4"/>
  <c r="T122" i="4"/>
  <c r="U122" i="4"/>
  <c r="AB122" i="4"/>
  <c r="AC122" i="4"/>
  <c r="AE122" i="4"/>
  <c r="AF122" i="4"/>
  <c r="AH122" i="4"/>
  <c r="AI122" i="4"/>
  <c r="T123" i="4"/>
  <c r="U123" i="4"/>
  <c r="AB123" i="4"/>
  <c r="AC123" i="4"/>
  <c r="AE123" i="4"/>
  <c r="AF123" i="4"/>
  <c r="AH123" i="4"/>
  <c r="AI123" i="4"/>
  <c r="T124" i="4"/>
  <c r="U124" i="4"/>
  <c r="AB124" i="4"/>
  <c r="AC124" i="4"/>
  <c r="AE124" i="4"/>
  <c r="AF124" i="4"/>
  <c r="AH124" i="4"/>
  <c r="AI124" i="4"/>
  <c r="T125" i="4"/>
  <c r="U125" i="4"/>
  <c r="AB125" i="4"/>
  <c r="AC125" i="4"/>
  <c r="AE125" i="4"/>
  <c r="AF125" i="4"/>
  <c r="AH125" i="4"/>
  <c r="AI125" i="4"/>
  <c r="T126" i="4"/>
  <c r="U126" i="4"/>
  <c r="AB126" i="4"/>
  <c r="AC126" i="4"/>
  <c r="AE126" i="4"/>
  <c r="AF126" i="4"/>
  <c r="AH126" i="4"/>
  <c r="AI126" i="4"/>
  <c r="T127" i="4"/>
  <c r="U127" i="4"/>
  <c r="AB127" i="4"/>
  <c r="AC127" i="4"/>
  <c r="AE127" i="4"/>
  <c r="AF127" i="4"/>
  <c r="AH127" i="4"/>
  <c r="AI127" i="4"/>
  <c r="T128" i="4"/>
  <c r="U128" i="4"/>
  <c r="AB128" i="4"/>
  <c r="AC128" i="4"/>
  <c r="AE128" i="4"/>
  <c r="AF128" i="4"/>
  <c r="AH128" i="4"/>
  <c r="AI128" i="4"/>
  <c r="T129" i="4"/>
  <c r="U129" i="4"/>
  <c r="AB129" i="4"/>
  <c r="AC129" i="4"/>
  <c r="AE129" i="4"/>
  <c r="AF129" i="4"/>
  <c r="AH129" i="4"/>
  <c r="AI129" i="4"/>
  <c r="T130" i="4"/>
  <c r="U130" i="4"/>
  <c r="AB130" i="4"/>
  <c r="AC130" i="4"/>
  <c r="AE130" i="4"/>
  <c r="AF130" i="4"/>
  <c r="AH130" i="4"/>
  <c r="AI130" i="4"/>
  <c r="T131" i="4"/>
  <c r="U131" i="4"/>
  <c r="AB131" i="4"/>
  <c r="AC131" i="4"/>
  <c r="AE131" i="4"/>
  <c r="AF131" i="4"/>
  <c r="AH131" i="4"/>
  <c r="AI131" i="4"/>
  <c r="T132" i="4"/>
  <c r="U132" i="4"/>
  <c r="AB132" i="4"/>
  <c r="AC132" i="4"/>
  <c r="AE132" i="4"/>
  <c r="AF132" i="4"/>
  <c r="AH132" i="4"/>
  <c r="AI132" i="4"/>
  <c r="T133" i="4"/>
  <c r="U133" i="4"/>
  <c r="AB133" i="4"/>
  <c r="AC133" i="4"/>
  <c r="AE133" i="4"/>
  <c r="AF133" i="4"/>
  <c r="AH133" i="4"/>
  <c r="AI133" i="4"/>
  <c r="T134" i="4"/>
  <c r="U134" i="4"/>
  <c r="AB134" i="4"/>
  <c r="AC134" i="4"/>
  <c r="AE134" i="4"/>
  <c r="AF134" i="4"/>
  <c r="AH134" i="4"/>
  <c r="AI134" i="4"/>
  <c r="T135" i="4"/>
  <c r="U135" i="4"/>
  <c r="AB135" i="4"/>
  <c r="AC135" i="4"/>
  <c r="AE135" i="4"/>
  <c r="AF135" i="4"/>
  <c r="AH135" i="4"/>
  <c r="AI135" i="4"/>
  <c r="T136" i="4"/>
  <c r="U136" i="4"/>
  <c r="AB136" i="4"/>
  <c r="AC136" i="4"/>
  <c r="AE136" i="4"/>
  <c r="AF136" i="4"/>
  <c r="AH136" i="4"/>
  <c r="AI136" i="4"/>
  <c r="T137" i="4"/>
  <c r="U137" i="4"/>
  <c r="AB137" i="4"/>
  <c r="AC137" i="4"/>
  <c r="AE137" i="4"/>
  <c r="AF137" i="4"/>
  <c r="AH137" i="4"/>
  <c r="AI137" i="4"/>
  <c r="T138" i="4"/>
  <c r="U138" i="4"/>
  <c r="AB138" i="4"/>
  <c r="AC138" i="4"/>
  <c r="AE138" i="4"/>
  <c r="AF138" i="4"/>
  <c r="AH138" i="4"/>
  <c r="AI138" i="4"/>
  <c r="T139" i="4"/>
  <c r="U139" i="4"/>
  <c r="AB139" i="4"/>
  <c r="AC139" i="4"/>
  <c r="AE139" i="4"/>
  <c r="AF139" i="4"/>
  <c r="AH139" i="4"/>
  <c r="AI139" i="4"/>
  <c r="T140" i="4"/>
  <c r="U140" i="4"/>
  <c r="AB140" i="4"/>
  <c r="AC140" i="4"/>
  <c r="AE140" i="4"/>
  <c r="AF140" i="4"/>
  <c r="AH140" i="4"/>
  <c r="AI140" i="4"/>
  <c r="T141" i="4"/>
  <c r="U141" i="4"/>
  <c r="AB141" i="4"/>
  <c r="AC141" i="4"/>
  <c r="AE141" i="4"/>
  <c r="AF141" i="4"/>
  <c r="AH141" i="4"/>
  <c r="AI141" i="4"/>
  <c r="T142" i="4"/>
  <c r="U142" i="4"/>
  <c r="AB142" i="4"/>
  <c r="AC142" i="4"/>
  <c r="AE142" i="4"/>
  <c r="AF142" i="4"/>
  <c r="AH142" i="4"/>
  <c r="AI142" i="4"/>
  <c r="T143" i="4"/>
  <c r="U143" i="4"/>
  <c r="AB143" i="4"/>
  <c r="AC143" i="4"/>
  <c r="AE143" i="4"/>
  <c r="AF143" i="4"/>
  <c r="AH143" i="4"/>
  <c r="AI143" i="4"/>
  <c r="T144" i="4"/>
  <c r="U144" i="4"/>
  <c r="AB144" i="4"/>
  <c r="AC144" i="4"/>
  <c r="AE144" i="4"/>
  <c r="AF144" i="4"/>
  <c r="AH144" i="4"/>
  <c r="AI144" i="4"/>
  <c r="T145" i="4"/>
  <c r="U145" i="4"/>
  <c r="AB145" i="4"/>
  <c r="AC145" i="4"/>
  <c r="AE145" i="4"/>
  <c r="AF145" i="4"/>
  <c r="AH145" i="4"/>
  <c r="AI145" i="4"/>
  <c r="T146" i="4"/>
  <c r="U146" i="4"/>
  <c r="AB146" i="4"/>
  <c r="AC146" i="4"/>
  <c r="AE146" i="4"/>
  <c r="AF146" i="4"/>
  <c r="AH146" i="4"/>
  <c r="AI146" i="4"/>
  <c r="T147" i="4"/>
  <c r="U147" i="4"/>
  <c r="AB147" i="4"/>
  <c r="AC147" i="4"/>
  <c r="AE147" i="4"/>
  <c r="AF147" i="4"/>
  <c r="AH147" i="4"/>
  <c r="AI147" i="4"/>
  <c r="T148" i="4"/>
  <c r="U148" i="4"/>
  <c r="AB148" i="4"/>
  <c r="AC148" i="4"/>
  <c r="AE148" i="4"/>
  <c r="AF148" i="4"/>
  <c r="AH148" i="4"/>
  <c r="AI148" i="4"/>
  <c r="T149" i="4"/>
  <c r="U149" i="4"/>
  <c r="AB149" i="4"/>
  <c r="AC149" i="4"/>
  <c r="AE149" i="4"/>
  <c r="AF149" i="4"/>
  <c r="AH149" i="4"/>
  <c r="AI149" i="4"/>
  <c r="T150" i="4"/>
  <c r="U150" i="4"/>
  <c r="AB150" i="4"/>
  <c r="AC150" i="4"/>
  <c r="AE150" i="4"/>
  <c r="AF150" i="4"/>
  <c r="AH150" i="4"/>
  <c r="AI150" i="4"/>
  <c r="T151" i="4"/>
  <c r="U151" i="4"/>
  <c r="AB151" i="4"/>
  <c r="AC151" i="4"/>
  <c r="AE151" i="4"/>
  <c r="AF151" i="4"/>
  <c r="AH151" i="4"/>
  <c r="AI151" i="4"/>
  <c r="T152" i="4"/>
  <c r="U152" i="4"/>
  <c r="AB152" i="4"/>
  <c r="AC152" i="4"/>
  <c r="AE152" i="4"/>
  <c r="AF152" i="4"/>
  <c r="AH152" i="4"/>
  <c r="AI152" i="4"/>
  <c r="T153" i="4"/>
  <c r="U153" i="4"/>
  <c r="AB153" i="4"/>
  <c r="AC153" i="4"/>
  <c r="AE153" i="4"/>
  <c r="AF153" i="4"/>
  <c r="AH153" i="4"/>
  <c r="AI153" i="4"/>
  <c r="T154" i="4"/>
  <c r="U154" i="4"/>
  <c r="AB154" i="4"/>
  <c r="AC154" i="4"/>
  <c r="AE154" i="4"/>
  <c r="AF154" i="4"/>
  <c r="AH154" i="4"/>
  <c r="AI154" i="4"/>
  <c r="T155" i="4"/>
  <c r="U155" i="4"/>
  <c r="AB155" i="4"/>
  <c r="AC155" i="4"/>
  <c r="AE155" i="4"/>
  <c r="AF155" i="4"/>
  <c r="AH155" i="4"/>
  <c r="AI155" i="4"/>
  <c r="T156" i="4"/>
  <c r="U156" i="4"/>
  <c r="AB156" i="4"/>
  <c r="AC156" i="4"/>
  <c r="AE156" i="4"/>
  <c r="AF156" i="4"/>
  <c r="AH156" i="4"/>
  <c r="AI156" i="4"/>
  <c r="T157" i="4"/>
  <c r="U157" i="4"/>
  <c r="AB157" i="4"/>
  <c r="AC157" i="4"/>
  <c r="AE157" i="4"/>
  <c r="AF157" i="4"/>
  <c r="AH157" i="4"/>
  <c r="AI157" i="4"/>
  <c r="T158" i="4"/>
  <c r="U158" i="4"/>
  <c r="AB158" i="4"/>
  <c r="AC158" i="4"/>
  <c r="AE158" i="4"/>
  <c r="AF158" i="4"/>
  <c r="AH158" i="4"/>
  <c r="AI158" i="4"/>
  <c r="T159" i="4"/>
  <c r="U159" i="4"/>
  <c r="AB159" i="4"/>
  <c r="AC159" i="4"/>
  <c r="AE159" i="4"/>
  <c r="AF159" i="4"/>
  <c r="AH159" i="4"/>
  <c r="AI159" i="4"/>
  <c r="T160" i="4"/>
  <c r="U160" i="4"/>
  <c r="AB160" i="4"/>
  <c r="AC160" i="4"/>
  <c r="AE160" i="4"/>
  <c r="AF160" i="4"/>
  <c r="AH160" i="4"/>
  <c r="AI160" i="4"/>
  <c r="T161" i="4"/>
  <c r="U161" i="4"/>
  <c r="AB161" i="4"/>
  <c r="AC161" i="4"/>
  <c r="AE161" i="4"/>
  <c r="AF161" i="4"/>
  <c r="AH161" i="4"/>
  <c r="AI161" i="4"/>
  <c r="T162" i="4"/>
  <c r="U162" i="4"/>
  <c r="AB162" i="4"/>
  <c r="AC162" i="4"/>
  <c r="AE162" i="4"/>
  <c r="AF162" i="4"/>
  <c r="AH162" i="4"/>
  <c r="AI162" i="4"/>
  <c r="T163" i="4"/>
  <c r="U163" i="4"/>
  <c r="AB163" i="4"/>
  <c r="AC163" i="4"/>
  <c r="AE163" i="4"/>
  <c r="AF163" i="4"/>
  <c r="AH163" i="4"/>
  <c r="AI163" i="4"/>
  <c r="T164" i="4"/>
  <c r="U164" i="4"/>
  <c r="AB164" i="4"/>
  <c r="AC164" i="4"/>
  <c r="AE164" i="4"/>
  <c r="AF164" i="4"/>
  <c r="AH164" i="4"/>
  <c r="AI164" i="4"/>
  <c r="T165" i="4"/>
  <c r="U165" i="4"/>
  <c r="AB165" i="4"/>
  <c r="AC165" i="4"/>
  <c r="AE165" i="4"/>
  <c r="AF165" i="4"/>
  <c r="AH165" i="4"/>
  <c r="AI165" i="4"/>
  <c r="T166" i="4"/>
  <c r="U166" i="4"/>
  <c r="AB166" i="4"/>
  <c r="AC166" i="4"/>
  <c r="AE166" i="4"/>
  <c r="AF166" i="4"/>
  <c r="AH166" i="4"/>
  <c r="AI166" i="4"/>
  <c r="T167" i="4"/>
  <c r="U167" i="4"/>
  <c r="AB167" i="4"/>
  <c r="AC167" i="4"/>
  <c r="AE167" i="4"/>
  <c r="AF167" i="4"/>
  <c r="AH167" i="4"/>
  <c r="AI167" i="4"/>
  <c r="T168" i="4"/>
  <c r="U168" i="4"/>
  <c r="AB168" i="4"/>
  <c r="AC168" i="4"/>
  <c r="AE168" i="4"/>
  <c r="AF168" i="4"/>
  <c r="AH168" i="4"/>
  <c r="AI168" i="4"/>
  <c r="T169" i="4"/>
  <c r="U169" i="4"/>
  <c r="AB169" i="4"/>
  <c r="AC169" i="4"/>
  <c r="AE169" i="4"/>
  <c r="AF169" i="4"/>
  <c r="AH169" i="4"/>
  <c r="AI169" i="4"/>
  <c r="T170" i="4"/>
  <c r="U170" i="4"/>
  <c r="AB170" i="4"/>
  <c r="AC170" i="4"/>
  <c r="AE170" i="4"/>
  <c r="AF170" i="4"/>
  <c r="AH170" i="4"/>
  <c r="AI170" i="4"/>
  <c r="T171" i="4"/>
  <c r="U171" i="4"/>
  <c r="AB171" i="4"/>
  <c r="AC171" i="4"/>
  <c r="AE171" i="4"/>
  <c r="AF171" i="4"/>
  <c r="AH171" i="4"/>
  <c r="AI171" i="4"/>
  <c r="T172" i="4"/>
  <c r="U172" i="4"/>
  <c r="AB172" i="4"/>
  <c r="AC172" i="4"/>
  <c r="AE172" i="4"/>
  <c r="AF172" i="4"/>
  <c r="AH172" i="4"/>
  <c r="AI172" i="4"/>
  <c r="T173" i="4"/>
  <c r="U173" i="4"/>
  <c r="AB173" i="4"/>
  <c r="AC173" i="4"/>
  <c r="AE173" i="4"/>
  <c r="AF173" i="4"/>
  <c r="AH173" i="4"/>
  <c r="AI173" i="4"/>
  <c r="M111" i="4"/>
  <c r="L111" i="4" s="1"/>
  <c r="Y111" i="4" s="1"/>
  <c r="M112" i="4"/>
  <c r="L112" i="4" s="1"/>
  <c r="Y112" i="4" s="1"/>
  <c r="M113" i="4"/>
  <c r="L113" i="4" s="1"/>
  <c r="Y113" i="4" s="1"/>
  <c r="M114" i="4"/>
  <c r="L114" i="4" s="1"/>
  <c r="Y114" i="4" s="1"/>
  <c r="M115" i="4"/>
  <c r="L115" i="4" s="1"/>
  <c r="Y115" i="4" s="1"/>
  <c r="M116" i="4"/>
  <c r="L116" i="4" s="1"/>
  <c r="Y116" i="4" s="1"/>
  <c r="M117" i="4"/>
  <c r="L117" i="4" s="1"/>
  <c r="Y117" i="4" s="1"/>
  <c r="M118" i="4"/>
  <c r="L118" i="4" s="1"/>
  <c r="Y118" i="4" s="1"/>
  <c r="M119" i="4"/>
  <c r="L119" i="4" s="1"/>
  <c r="Y119" i="4" s="1"/>
  <c r="M120" i="4"/>
  <c r="L120" i="4" s="1"/>
  <c r="Y120" i="4" s="1"/>
  <c r="M121" i="4"/>
  <c r="L121" i="4" s="1"/>
  <c r="Y121" i="4" s="1"/>
  <c r="M122" i="4"/>
  <c r="L122" i="4" s="1"/>
  <c r="Y122" i="4" s="1"/>
  <c r="M123" i="4"/>
  <c r="L123" i="4" s="1"/>
  <c r="Y123" i="4" s="1"/>
  <c r="M124" i="4"/>
  <c r="L124" i="4" s="1"/>
  <c r="Y124" i="4" s="1"/>
  <c r="M125" i="4"/>
  <c r="L125" i="4" s="1"/>
  <c r="Y125" i="4" s="1"/>
  <c r="M126" i="4"/>
  <c r="L126" i="4" s="1"/>
  <c r="Y126" i="4" s="1"/>
  <c r="M127" i="4"/>
  <c r="L127" i="4" s="1"/>
  <c r="Y127" i="4" s="1"/>
  <c r="M128" i="4"/>
  <c r="L128" i="4" s="1"/>
  <c r="Y128" i="4" s="1"/>
  <c r="M129" i="4"/>
  <c r="L129" i="4" s="1"/>
  <c r="Y129" i="4" s="1"/>
  <c r="M130" i="4"/>
  <c r="L130" i="4" s="1"/>
  <c r="Y130" i="4" s="1"/>
  <c r="M131" i="4"/>
  <c r="L131" i="4" s="1"/>
  <c r="Y131" i="4" s="1"/>
  <c r="M132" i="4"/>
  <c r="L132" i="4" s="1"/>
  <c r="Y132" i="4" s="1"/>
  <c r="M133" i="4"/>
  <c r="L133" i="4" s="1"/>
  <c r="Y133" i="4" s="1"/>
  <c r="M134" i="4"/>
  <c r="L134" i="4" s="1"/>
  <c r="Y134" i="4" s="1"/>
  <c r="M135" i="4"/>
  <c r="L135" i="4" s="1"/>
  <c r="Y135" i="4" s="1"/>
  <c r="M136" i="4"/>
  <c r="L136" i="4" s="1"/>
  <c r="Y136" i="4" s="1"/>
  <c r="M137" i="4"/>
  <c r="L137" i="4" s="1"/>
  <c r="Y137" i="4" s="1"/>
  <c r="M138" i="4"/>
  <c r="L138" i="4" s="1"/>
  <c r="Y138" i="4" s="1"/>
  <c r="M139" i="4"/>
  <c r="L139" i="4" s="1"/>
  <c r="Y139" i="4" s="1"/>
  <c r="M140" i="4"/>
  <c r="L140" i="4" s="1"/>
  <c r="Y140" i="4" s="1"/>
  <c r="M141" i="4"/>
  <c r="L141" i="4" s="1"/>
  <c r="Y141" i="4" s="1"/>
  <c r="M142" i="4"/>
  <c r="L142" i="4" s="1"/>
  <c r="Y142" i="4" s="1"/>
  <c r="M143" i="4"/>
  <c r="L143" i="4" s="1"/>
  <c r="Y143" i="4" s="1"/>
  <c r="M144" i="4"/>
  <c r="L144" i="4" s="1"/>
  <c r="Y144" i="4" s="1"/>
  <c r="M145" i="4"/>
  <c r="L145" i="4" s="1"/>
  <c r="Y145" i="4" s="1"/>
  <c r="M146" i="4"/>
  <c r="L146" i="4" s="1"/>
  <c r="Y146" i="4" s="1"/>
  <c r="M147" i="4"/>
  <c r="L147" i="4" s="1"/>
  <c r="Y147" i="4" s="1"/>
  <c r="M148" i="4"/>
  <c r="L148" i="4" s="1"/>
  <c r="Y148" i="4" s="1"/>
  <c r="M149" i="4"/>
  <c r="L149" i="4" s="1"/>
  <c r="Y149" i="4" s="1"/>
  <c r="M150" i="4"/>
  <c r="L150" i="4" s="1"/>
  <c r="Y150" i="4" s="1"/>
  <c r="M151" i="4"/>
  <c r="L151" i="4" s="1"/>
  <c r="Y151" i="4" s="1"/>
  <c r="M152" i="4"/>
  <c r="L152" i="4" s="1"/>
  <c r="Y152" i="4" s="1"/>
  <c r="M153" i="4"/>
  <c r="L153" i="4" s="1"/>
  <c r="Y153" i="4" s="1"/>
  <c r="M154" i="4"/>
  <c r="L154" i="4" s="1"/>
  <c r="Y154" i="4" s="1"/>
  <c r="M155" i="4"/>
  <c r="L155" i="4" s="1"/>
  <c r="Y155" i="4" s="1"/>
  <c r="M156" i="4"/>
  <c r="L156" i="4" s="1"/>
  <c r="Y156" i="4" s="1"/>
  <c r="M157" i="4"/>
  <c r="L157" i="4" s="1"/>
  <c r="Y157" i="4" s="1"/>
  <c r="M158" i="4"/>
  <c r="L158" i="4" s="1"/>
  <c r="Y158" i="4" s="1"/>
  <c r="M159" i="4"/>
  <c r="L159" i="4" s="1"/>
  <c r="Y159" i="4" s="1"/>
  <c r="M160" i="4"/>
  <c r="L160" i="4" s="1"/>
  <c r="Y160" i="4" s="1"/>
  <c r="M161" i="4"/>
  <c r="L161" i="4" s="1"/>
  <c r="Y161" i="4" s="1"/>
  <c r="M162" i="4"/>
  <c r="L162" i="4" s="1"/>
  <c r="Y162" i="4" s="1"/>
  <c r="M163" i="4"/>
  <c r="L163" i="4" s="1"/>
  <c r="Y163" i="4" s="1"/>
  <c r="M164" i="4"/>
  <c r="L164" i="4" s="1"/>
  <c r="Y164" i="4" s="1"/>
  <c r="M165" i="4"/>
  <c r="L165" i="4" s="1"/>
  <c r="Y165" i="4" s="1"/>
  <c r="M166" i="4"/>
  <c r="L166" i="4" s="1"/>
  <c r="Y166" i="4" s="1"/>
  <c r="M167" i="4"/>
  <c r="L167" i="4" s="1"/>
  <c r="Y167" i="4" s="1"/>
  <c r="M168" i="4"/>
  <c r="L168" i="4" s="1"/>
  <c r="Y168" i="4" s="1"/>
  <c r="M169" i="4"/>
  <c r="L169" i="4" s="1"/>
  <c r="Y169" i="4" s="1"/>
  <c r="M170" i="4"/>
  <c r="L170" i="4" s="1"/>
  <c r="Y170" i="4" s="1"/>
  <c r="M171" i="4"/>
  <c r="L171" i="4" s="1"/>
  <c r="Y171" i="4" s="1"/>
  <c r="M172" i="4"/>
  <c r="L172" i="4" s="1"/>
  <c r="Y172" i="4" s="1"/>
  <c r="M218" i="4"/>
  <c r="L218" i="4" s="1"/>
  <c r="Y218" i="4" s="1"/>
  <c r="J56" i="4"/>
  <c r="J57" i="4"/>
  <c r="J58" i="4"/>
  <c r="J59" i="4"/>
  <c r="J60" i="4"/>
  <c r="J61" i="4"/>
  <c r="J62" i="4"/>
  <c r="J63" i="4"/>
  <c r="J64" i="4"/>
  <c r="J65" i="4"/>
  <c r="J66" i="4"/>
  <c r="J67" i="4"/>
  <c r="J68" i="4"/>
  <c r="J69" i="4"/>
  <c r="J70" i="4"/>
  <c r="J71" i="4"/>
  <c r="J72" i="4"/>
  <c r="J73" i="4"/>
  <c r="J74" i="4"/>
  <c r="J75" i="4"/>
  <c r="J76" i="4"/>
  <c r="J77" i="4"/>
  <c r="J78" i="4"/>
  <c r="J79" i="4"/>
  <c r="J80" i="4"/>
  <c r="J81" i="4"/>
  <c r="J82" i="4"/>
  <c r="J83" i="4"/>
  <c r="J84" i="4"/>
  <c r="J85" i="4"/>
  <c r="J86" i="4"/>
  <c r="J87" i="4"/>
  <c r="J88" i="4"/>
  <c r="J89" i="4"/>
  <c r="J90" i="4"/>
  <c r="J91" i="4"/>
  <c r="J92" i="4"/>
  <c r="J93" i="4"/>
  <c r="J94" i="4"/>
  <c r="J95" i="4"/>
  <c r="J96" i="4"/>
  <c r="J97" i="4"/>
  <c r="J98" i="4"/>
  <c r="J99" i="4"/>
  <c r="J100" i="4"/>
  <c r="J101" i="4"/>
  <c r="J102" i="4"/>
  <c r="J103" i="4"/>
  <c r="J104" i="4"/>
  <c r="J105" i="4"/>
  <c r="J106" i="4"/>
  <c r="J107" i="4"/>
  <c r="J108" i="4"/>
  <c r="J109" i="4"/>
  <c r="J110" i="4"/>
  <c r="J111" i="4"/>
  <c r="J112" i="4"/>
  <c r="J113" i="4"/>
  <c r="J114" i="4"/>
  <c r="J115" i="4"/>
  <c r="J116" i="4"/>
  <c r="J117" i="4"/>
  <c r="J118" i="4"/>
  <c r="J119" i="4"/>
  <c r="J120" i="4"/>
  <c r="J121" i="4"/>
  <c r="J122" i="4"/>
  <c r="J123" i="4"/>
  <c r="J124" i="4"/>
  <c r="J125" i="4"/>
  <c r="J126" i="4"/>
  <c r="J127" i="4"/>
  <c r="J128" i="4"/>
  <c r="J129" i="4"/>
  <c r="J130" i="4"/>
  <c r="J131" i="4"/>
  <c r="J132" i="4"/>
  <c r="J133" i="4"/>
  <c r="J134" i="4"/>
  <c r="J135" i="4"/>
  <c r="J136" i="4"/>
  <c r="J137" i="4"/>
  <c r="J138" i="4"/>
  <c r="J139" i="4"/>
  <c r="J140" i="4"/>
  <c r="J141" i="4"/>
  <c r="J142" i="4"/>
  <c r="J143" i="4"/>
  <c r="J144" i="4"/>
  <c r="J145" i="4"/>
  <c r="J146" i="4"/>
  <c r="J147" i="4"/>
  <c r="J148" i="4"/>
  <c r="J149" i="4"/>
  <c r="J150" i="4"/>
  <c r="J151" i="4"/>
  <c r="J152" i="4"/>
  <c r="J153" i="4"/>
  <c r="J154" i="4"/>
  <c r="J155" i="4"/>
  <c r="J156" i="4"/>
  <c r="J157" i="4"/>
  <c r="J158" i="4"/>
  <c r="J159" i="4"/>
  <c r="J160" i="4"/>
  <c r="J161" i="4"/>
  <c r="J162" i="4"/>
  <c r="J163" i="4"/>
  <c r="J164" i="4"/>
  <c r="J165" i="4"/>
  <c r="J166" i="4"/>
  <c r="J167" i="4"/>
  <c r="J168" i="4"/>
  <c r="J169" i="4"/>
  <c r="J170" i="4"/>
  <c r="J171" i="4"/>
  <c r="J172" i="4"/>
  <c r="J173" i="4"/>
  <c r="M110" i="4"/>
  <c r="L110" i="4" s="1"/>
  <c r="Y110" i="4" s="1"/>
  <c r="M109" i="4"/>
  <c r="L109" i="4" s="1"/>
  <c r="Y109" i="4" s="1"/>
  <c r="M108" i="4"/>
  <c r="L108" i="4" s="1"/>
  <c r="Y108" i="4" s="1"/>
  <c r="M107" i="4"/>
  <c r="L107" i="4" s="1"/>
  <c r="Y107" i="4" s="1"/>
  <c r="M106" i="4"/>
  <c r="L106" i="4" s="1"/>
  <c r="Y106" i="4" s="1"/>
  <c r="M105" i="4"/>
  <c r="L105" i="4" s="1"/>
  <c r="Y105" i="4" s="1"/>
  <c r="M104" i="4"/>
  <c r="L104" i="4" s="1"/>
  <c r="Y104" i="4" s="1"/>
  <c r="M103" i="4"/>
  <c r="L103" i="4" s="1"/>
  <c r="Y103" i="4" s="1"/>
  <c r="M102" i="4"/>
  <c r="L102" i="4" s="1"/>
  <c r="Y102" i="4" s="1"/>
  <c r="M101" i="4"/>
  <c r="L101" i="4" s="1"/>
  <c r="Y101" i="4" s="1"/>
  <c r="M100" i="4"/>
  <c r="L100" i="4" s="1"/>
  <c r="Y100" i="4" s="1"/>
  <c r="M99" i="4"/>
  <c r="L99" i="4" s="1"/>
  <c r="Y99" i="4" s="1"/>
  <c r="M98" i="4"/>
  <c r="L98" i="4" s="1"/>
  <c r="Y98" i="4" s="1"/>
  <c r="M97" i="4"/>
  <c r="L97" i="4" s="1"/>
  <c r="Y97" i="4" s="1"/>
  <c r="M96" i="4"/>
  <c r="L96" i="4" s="1"/>
  <c r="Y96" i="4" s="1"/>
  <c r="M95" i="4"/>
  <c r="L95" i="4" s="1"/>
  <c r="Y95" i="4" s="1"/>
  <c r="M94" i="4"/>
  <c r="L94" i="4" s="1"/>
  <c r="Y94" i="4" s="1"/>
  <c r="M93" i="4"/>
  <c r="L93" i="4" s="1"/>
  <c r="Y93" i="4" s="1"/>
  <c r="M92" i="4"/>
  <c r="L92" i="4" s="1"/>
  <c r="Y92" i="4" s="1"/>
  <c r="M91" i="4"/>
  <c r="L91" i="4" s="1"/>
  <c r="Y91" i="4" s="1"/>
  <c r="M90" i="4"/>
  <c r="L90" i="4" s="1"/>
  <c r="Y90" i="4" s="1"/>
  <c r="M89" i="4"/>
  <c r="L89" i="4" s="1"/>
  <c r="Y89" i="4" s="1"/>
  <c r="M88" i="4"/>
  <c r="L88" i="4" s="1"/>
  <c r="Y88" i="4" s="1"/>
  <c r="M87" i="4"/>
  <c r="L87" i="4" s="1"/>
  <c r="Y87" i="4" s="1"/>
  <c r="M86" i="4"/>
  <c r="L86" i="4" s="1"/>
  <c r="Y86" i="4" s="1"/>
  <c r="M85" i="4"/>
  <c r="L85" i="4" s="1"/>
  <c r="Y85" i="4" s="1"/>
  <c r="M84" i="4"/>
  <c r="L84" i="4" s="1"/>
  <c r="Y84" i="4" s="1"/>
  <c r="M83" i="4"/>
  <c r="L83" i="4" s="1"/>
  <c r="Y83" i="4" s="1"/>
  <c r="M82" i="4"/>
  <c r="L82" i="4" s="1"/>
  <c r="Y82" i="4" s="1"/>
  <c r="M81" i="4"/>
  <c r="L81" i="4" s="1"/>
  <c r="Y81" i="4" s="1"/>
  <c r="M80" i="4"/>
  <c r="L80" i="4" s="1"/>
  <c r="Y80" i="4" s="1"/>
  <c r="M79" i="4"/>
  <c r="L79" i="4" s="1"/>
  <c r="Y79" i="4" s="1"/>
  <c r="M78" i="4"/>
  <c r="L78" i="4" s="1"/>
  <c r="Y78" i="4" s="1"/>
  <c r="M77" i="4"/>
  <c r="L77" i="4" s="1"/>
  <c r="Y77" i="4" s="1"/>
  <c r="M76" i="4"/>
  <c r="L76" i="4" s="1"/>
  <c r="Y76" i="4" s="1"/>
  <c r="M75" i="4"/>
  <c r="L75" i="4" s="1"/>
  <c r="Y75" i="4" s="1"/>
  <c r="M74" i="4"/>
  <c r="L74" i="4" s="1"/>
  <c r="Y74" i="4" s="1"/>
  <c r="M73" i="4"/>
  <c r="L73" i="4" s="1"/>
  <c r="Y73" i="4" s="1"/>
  <c r="M72" i="4"/>
  <c r="L72" i="4" s="1"/>
  <c r="Y72" i="4" s="1"/>
  <c r="M71" i="4"/>
  <c r="L71" i="4" s="1"/>
  <c r="Y71" i="4" s="1"/>
  <c r="M70" i="4"/>
  <c r="L70" i="4" s="1"/>
  <c r="Y70" i="4" s="1"/>
  <c r="M69" i="4"/>
  <c r="L69" i="4" s="1"/>
  <c r="Y69" i="4" s="1"/>
  <c r="M68" i="4"/>
  <c r="L68" i="4" s="1"/>
  <c r="Y68" i="4" s="1"/>
  <c r="M67" i="4"/>
  <c r="L67" i="4" s="1"/>
  <c r="Y67" i="4" s="1"/>
  <c r="M66" i="4"/>
  <c r="L66" i="4" s="1"/>
  <c r="Y66" i="4" s="1"/>
  <c r="M65" i="4"/>
  <c r="L65" i="4" s="1"/>
  <c r="Y65" i="4" s="1"/>
  <c r="M64" i="4"/>
  <c r="L64" i="4" s="1"/>
  <c r="Y64" i="4" s="1"/>
  <c r="M63" i="4"/>
  <c r="L63" i="4" s="1"/>
  <c r="Y63" i="4" s="1"/>
  <c r="M62" i="4"/>
  <c r="L62" i="4" s="1"/>
  <c r="Y62" i="4" s="1"/>
  <c r="M61" i="4"/>
  <c r="L61" i="4" s="1"/>
  <c r="Y61" i="4" s="1"/>
  <c r="M60" i="4"/>
  <c r="L60" i="4" s="1"/>
  <c r="Y60" i="4" s="1"/>
  <c r="M59" i="4"/>
  <c r="L59" i="4" s="1"/>
  <c r="Y59" i="4" s="1"/>
  <c r="M58" i="4"/>
  <c r="L58" i="4" s="1"/>
  <c r="Y58" i="4" s="1"/>
  <c r="M57" i="4"/>
  <c r="L57" i="4" s="1"/>
  <c r="Y57" i="4" s="1"/>
  <c r="M56" i="4"/>
  <c r="L56" i="4" s="1"/>
  <c r="Y56" i="4" s="1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3" i="4"/>
  <c r="G84" i="4"/>
  <c r="G85" i="4"/>
  <c r="G86" i="4"/>
  <c r="G87" i="4"/>
  <c r="G88" i="4"/>
  <c r="G89" i="4"/>
  <c r="G9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117" i="4"/>
  <c r="G118" i="4"/>
  <c r="G119" i="4"/>
  <c r="G120" i="4"/>
  <c r="G121" i="4"/>
  <c r="G122" i="4"/>
  <c r="G123" i="4"/>
  <c r="G124" i="4"/>
  <c r="G125" i="4"/>
  <c r="G126" i="4"/>
  <c r="G127" i="4"/>
  <c r="G128" i="4"/>
  <c r="G129" i="4"/>
  <c r="G130" i="4"/>
  <c r="G131" i="4"/>
  <c r="G132" i="4"/>
  <c r="G133" i="4"/>
  <c r="G134" i="4"/>
  <c r="G135" i="4"/>
  <c r="G136" i="4"/>
  <c r="G137" i="4"/>
  <c r="G138" i="4"/>
  <c r="G139" i="4"/>
  <c r="G140" i="4"/>
  <c r="G141" i="4"/>
  <c r="G142" i="4"/>
  <c r="G143" i="4"/>
  <c r="G144" i="4"/>
  <c r="G145" i="4"/>
  <c r="G146" i="4"/>
  <c r="G147" i="4"/>
  <c r="G148" i="4"/>
  <c r="G149" i="4"/>
  <c r="G150" i="4"/>
  <c r="G151" i="4"/>
  <c r="G152" i="4"/>
  <c r="G153" i="4"/>
  <c r="G154" i="4"/>
  <c r="G155" i="4"/>
  <c r="G156" i="4"/>
  <c r="G157" i="4"/>
  <c r="G158" i="4"/>
  <c r="G159" i="4"/>
  <c r="G160" i="4"/>
  <c r="G161" i="4"/>
  <c r="G162" i="4"/>
  <c r="G163" i="4"/>
  <c r="G164" i="4"/>
  <c r="G165" i="4"/>
  <c r="G166" i="4"/>
  <c r="G167" i="4"/>
  <c r="G168" i="4"/>
  <c r="G169" i="4"/>
  <c r="G170" i="4"/>
  <c r="G171" i="4"/>
  <c r="G172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218" i="4"/>
  <c r="T52" i="4"/>
  <c r="U52" i="4"/>
  <c r="AB52" i="4"/>
  <c r="AC52" i="4"/>
  <c r="AE52" i="4"/>
  <c r="AF52" i="4"/>
  <c r="AH52" i="4"/>
  <c r="AI52" i="4"/>
  <c r="T53" i="4"/>
  <c r="U53" i="4"/>
  <c r="AB53" i="4"/>
  <c r="AC53" i="4"/>
  <c r="AE53" i="4"/>
  <c r="AF53" i="4"/>
  <c r="AH53" i="4"/>
  <c r="AI53" i="4"/>
  <c r="T54" i="4"/>
  <c r="U54" i="4"/>
  <c r="AB54" i="4"/>
  <c r="AC54" i="4"/>
  <c r="AE54" i="4"/>
  <c r="AF54" i="4"/>
  <c r="AH54" i="4"/>
  <c r="AI54" i="4"/>
  <c r="T55" i="4"/>
  <c r="U55" i="4"/>
  <c r="AB55" i="4"/>
  <c r="AC55" i="4"/>
  <c r="AE55" i="4"/>
  <c r="AF55" i="4"/>
  <c r="AH55" i="4"/>
  <c r="AI55" i="4"/>
  <c r="J38" i="4"/>
  <c r="J39" i="4"/>
  <c r="J40" i="4"/>
  <c r="J41" i="4"/>
  <c r="J42" i="4"/>
  <c r="J43" i="4"/>
  <c r="J44" i="4"/>
  <c r="J45" i="4"/>
  <c r="J46" i="4"/>
  <c r="J47" i="4"/>
  <c r="J48" i="4"/>
  <c r="J49" i="4"/>
  <c r="J50" i="4"/>
  <c r="J51" i="4"/>
  <c r="J52" i="4"/>
  <c r="J53" i="4"/>
  <c r="J54" i="4"/>
  <c r="J55" i="4"/>
  <c r="M55" i="4"/>
  <c r="L55" i="4" s="1"/>
  <c r="Y55" i="4" s="1"/>
  <c r="M54" i="4"/>
  <c r="L54" i="4" s="1"/>
  <c r="Y54" i="4" s="1"/>
  <c r="M53" i="4"/>
  <c r="L53" i="4" s="1"/>
  <c r="Y53" i="4" s="1"/>
  <c r="M52" i="4"/>
  <c r="L52" i="4" s="1"/>
  <c r="Y52" i="4" s="1"/>
  <c r="M51" i="4"/>
  <c r="L51" i="4" s="1"/>
  <c r="Y51" i="4" s="1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T25" i="4"/>
  <c r="U25" i="4"/>
  <c r="AB25" i="4"/>
  <c r="AC25" i="4"/>
  <c r="AE25" i="4"/>
  <c r="AF25" i="4"/>
  <c r="AH25" i="4"/>
  <c r="AI25" i="4"/>
  <c r="T26" i="4"/>
  <c r="U26" i="4"/>
  <c r="AB26" i="4"/>
  <c r="AC26" i="4"/>
  <c r="AE26" i="4"/>
  <c r="AF26" i="4"/>
  <c r="AH26" i="4"/>
  <c r="AI26" i="4"/>
  <c r="T27" i="4"/>
  <c r="U27" i="4"/>
  <c r="AB27" i="4"/>
  <c r="AC27" i="4"/>
  <c r="AE27" i="4"/>
  <c r="AF27" i="4"/>
  <c r="AH27" i="4"/>
  <c r="AI27" i="4"/>
  <c r="T28" i="4"/>
  <c r="U28" i="4"/>
  <c r="AB28" i="4"/>
  <c r="AC28" i="4"/>
  <c r="AE28" i="4"/>
  <c r="AF28" i="4"/>
  <c r="AH28" i="4"/>
  <c r="AI28" i="4"/>
  <c r="T29" i="4"/>
  <c r="U29" i="4"/>
  <c r="AB29" i="4"/>
  <c r="AC29" i="4"/>
  <c r="AE29" i="4"/>
  <c r="AF29" i="4"/>
  <c r="AH29" i="4"/>
  <c r="AI29" i="4"/>
  <c r="T30" i="4"/>
  <c r="U30" i="4"/>
  <c r="AB30" i="4"/>
  <c r="AC30" i="4"/>
  <c r="AE30" i="4"/>
  <c r="AF30" i="4"/>
  <c r="AH30" i="4"/>
  <c r="AI30" i="4"/>
  <c r="T31" i="4"/>
  <c r="U31" i="4"/>
  <c r="AB31" i="4"/>
  <c r="AC31" i="4"/>
  <c r="AE31" i="4"/>
  <c r="AF31" i="4"/>
  <c r="AH31" i="4"/>
  <c r="AI31" i="4"/>
  <c r="T32" i="4"/>
  <c r="U32" i="4"/>
  <c r="AB32" i="4"/>
  <c r="AC32" i="4"/>
  <c r="AE32" i="4"/>
  <c r="AF32" i="4"/>
  <c r="AH32" i="4"/>
  <c r="AI32" i="4"/>
  <c r="T33" i="4"/>
  <c r="U33" i="4"/>
  <c r="AB33" i="4"/>
  <c r="AC33" i="4"/>
  <c r="AE33" i="4"/>
  <c r="AF33" i="4"/>
  <c r="AH33" i="4"/>
  <c r="AI33" i="4"/>
  <c r="T34" i="4"/>
  <c r="U34" i="4"/>
  <c r="AB34" i="4"/>
  <c r="AC34" i="4"/>
  <c r="AE34" i="4"/>
  <c r="AF34" i="4"/>
  <c r="AH34" i="4"/>
  <c r="AI34" i="4"/>
  <c r="T35" i="4"/>
  <c r="U35" i="4"/>
  <c r="Y35" i="4"/>
  <c r="Z35" i="4"/>
  <c r="AB35" i="4"/>
  <c r="AC35" i="4"/>
  <c r="AE35" i="4"/>
  <c r="AF35" i="4"/>
  <c r="AH35" i="4"/>
  <c r="AI35" i="4"/>
  <c r="AK35" i="4"/>
  <c r="AL35" i="4"/>
  <c r="T36" i="4"/>
  <c r="U36" i="4"/>
  <c r="AB36" i="4"/>
  <c r="AC36" i="4"/>
  <c r="AE36" i="4"/>
  <c r="AF36" i="4"/>
  <c r="AH36" i="4"/>
  <c r="AI36" i="4"/>
  <c r="T37" i="4"/>
  <c r="U37" i="4"/>
  <c r="AB37" i="4"/>
  <c r="AC37" i="4"/>
  <c r="AE37" i="4"/>
  <c r="AF37" i="4"/>
  <c r="AH37" i="4"/>
  <c r="AI37" i="4"/>
  <c r="T38" i="4"/>
  <c r="U38" i="4"/>
  <c r="AB38" i="4"/>
  <c r="AC38" i="4"/>
  <c r="AE38" i="4"/>
  <c r="AF38" i="4"/>
  <c r="AH38" i="4"/>
  <c r="AI38" i="4"/>
  <c r="T39" i="4"/>
  <c r="U39" i="4"/>
  <c r="AB39" i="4"/>
  <c r="AC39" i="4"/>
  <c r="AE39" i="4"/>
  <c r="AF39" i="4"/>
  <c r="AH39" i="4"/>
  <c r="AI39" i="4"/>
  <c r="T40" i="4"/>
  <c r="U40" i="4"/>
  <c r="AB40" i="4"/>
  <c r="AC40" i="4"/>
  <c r="AE40" i="4"/>
  <c r="AF40" i="4"/>
  <c r="AH40" i="4"/>
  <c r="AI40" i="4"/>
  <c r="T41" i="4"/>
  <c r="U41" i="4"/>
  <c r="AB41" i="4"/>
  <c r="AC41" i="4"/>
  <c r="AE41" i="4"/>
  <c r="AF41" i="4"/>
  <c r="AH41" i="4"/>
  <c r="AI41" i="4"/>
  <c r="T42" i="4"/>
  <c r="U42" i="4"/>
  <c r="AB42" i="4"/>
  <c r="AC42" i="4"/>
  <c r="AE42" i="4"/>
  <c r="AF42" i="4"/>
  <c r="AH42" i="4"/>
  <c r="AI42" i="4"/>
  <c r="T43" i="4"/>
  <c r="U43" i="4"/>
  <c r="AB43" i="4"/>
  <c r="AC43" i="4"/>
  <c r="AE43" i="4"/>
  <c r="AF43" i="4"/>
  <c r="AH43" i="4"/>
  <c r="AI43" i="4"/>
  <c r="T44" i="4"/>
  <c r="U44" i="4"/>
  <c r="AB44" i="4"/>
  <c r="AC44" i="4"/>
  <c r="AE44" i="4"/>
  <c r="AF44" i="4"/>
  <c r="AH44" i="4"/>
  <c r="AI44" i="4"/>
  <c r="T45" i="4"/>
  <c r="U45" i="4"/>
  <c r="AB45" i="4"/>
  <c r="AC45" i="4"/>
  <c r="AE45" i="4"/>
  <c r="AF45" i="4"/>
  <c r="AH45" i="4"/>
  <c r="AI45" i="4"/>
  <c r="T46" i="4"/>
  <c r="U46" i="4"/>
  <c r="AB46" i="4"/>
  <c r="AC46" i="4"/>
  <c r="AE46" i="4"/>
  <c r="AF46" i="4"/>
  <c r="AH46" i="4"/>
  <c r="AI46" i="4"/>
  <c r="T47" i="4"/>
  <c r="U47" i="4"/>
  <c r="AB47" i="4"/>
  <c r="AC47" i="4"/>
  <c r="AE47" i="4"/>
  <c r="AF47" i="4"/>
  <c r="AH47" i="4"/>
  <c r="AI47" i="4"/>
  <c r="T48" i="4"/>
  <c r="U48" i="4"/>
  <c r="AB48" i="4"/>
  <c r="AC48" i="4"/>
  <c r="AE48" i="4"/>
  <c r="AF48" i="4"/>
  <c r="AH48" i="4"/>
  <c r="AI48" i="4"/>
  <c r="T49" i="4"/>
  <c r="U49" i="4"/>
  <c r="AB49" i="4"/>
  <c r="AC49" i="4"/>
  <c r="AE49" i="4"/>
  <c r="AF49" i="4"/>
  <c r="AH49" i="4"/>
  <c r="AI49" i="4"/>
  <c r="T50" i="4"/>
  <c r="U50" i="4"/>
  <c r="AB50" i="4"/>
  <c r="AC50" i="4"/>
  <c r="AE50" i="4"/>
  <c r="AF50" i="4"/>
  <c r="AH50" i="4"/>
  <c r="AI50" i="4"/>
  <c r="T51" i="4"/>
  <c r="U51" i="4"/>
  <c r="AB51" i="4"/>
  <c r="AC51" i="4"/>
  <c r="AE51" i="4"/>
  <c r="AF51" i="4"/>
  <c r="AH51" i="4"/>
  <c r="AI51" i="4"/>
  <c r="M26" i="4"/>
  <c r="M27" i="4"/>
  <c r="M28" i="4"/>
  <c r="L28" i="4" s="1"/>
  <c r="Y28" i="4" s="1"/>
  <c r="M29" i="4"/>
  <c r="L29" i="4" s="1"/>
  <c r="Y29" i="4" s="1"/>
  <c r="M30" i="4"/>
  <c r="L30" i="4" s="1"/>
  <c r="Y30" i="4" s="1"/>
  <c r="M31" i="4"/>
  <c r="L31" i="4" s="1"/>
  <c r="Y31" i="4" s="1"/>
  <c r="M32" i="4"/>
  <c r="L32" i="4" s="1"/>
  <c r="Y32" i="4" s="1"/>
  <c r="M33" i="4"/>
  <c r="L33" i="4" s="1"/>
  <c r="Y33" i="4" s="1"/>
  <c r="M34" i="4"/>
  <c r="L34" i="4" s="1"/>
  <c r="Y34" i="4" s="1"/>
  <c r="M35" i="4"/>
  <c r="L35" i="4" s="1"/>
  <c r="M36" i="4"/>
  <c r="L36" i="4" s="1"/>
  <c r="Y36" i="4" s="1"/>
  <c r="M37" i="4"/>
  <c r="L37" i="4" s="1"/>
  <c r="Y37" i="4" s="1"/>
  <c r="M38" i="4"/>
  <c r="L38" i="4" s="1"/>
  <c r="Y38" i="4" s="1"/>
  <c r="M39" i="4"/>
  <c r="L39" i="4" s="1"/>
  <c r="Y39" i="4" s="1"/>
  <c r="M40" i="4"/>
  <c r="L40" i="4" s="1"/>
  <c r="Y40" i="4" s="1"/>
  <c r="M41" i="4"/>
  <c r="L41" i="4" s="1"/>
  <c r="Y41" i="4" s="1"/>
  <c r="M42" i="4"/>
  <c r="L42" i="4" s="1"/>
  <c r="Y42" i="4" s="1"/>
  <c r="M43" i="4"/>
  <c r="L43" i="4" s="1"/>
  <c r="Y43" i="4" s="1"/>
  <c r="M44" i="4"/>
  <c r="L44" i="4" s="1"/>
  <c r="Y44" i="4" s="1"/>
  <c r="M45" i="4"/>
  <c r="L45" i="4" s="1"/>
  <c r="Y45" i="4" s="1"/>
  <c r="M46" i="4"/>
  <c r="L46" i="4" s="1"/>
  <c r="Y46" i="4" s="1"/>
  <c r="M47" i="4"/>
  <c r="L47" i="4" s="1"/>
  <c r="Y47" i="4" s="1"/>
  <c r="M48" i="4"/>
  <c r="L48" i="4" s="1"/>
  <c r="Y48" i="4" s="1"/>
  <c r="M49" i="4"/>
  <c r="L49" i="4" s="1"/>
  <c r="Y49" i="4" s="1"/>
  <c r="M50" i="4"/>
  <c r="L50" i="4" s="1"/>
  <c r="Y50" i="4" s="1"/>
  <c r="J21" i="4"/>
  <c r="J22" i="4"/>
  <c r="J23" i="4"/>
  <c r="J24" i="4"/>
  <c r="J25" i="4"/>
  <c r="J26" i="4"/>
  <c r="J27" i="4"/>
  <c r="J28" i="4"/>
  <c r="J29" i="4"/>
  <c r="J30" i="4"/>
  <c r="J31" i="4"/>
  <c r="J32" i="4"/>
  <c r="J33" i="4"/>
  <c r="J34" i="4"/>
  <c r="J35" i="4"/>
  <c r="J36" i="4"/>
  <c r="J37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M25" i="4"/>
  <c r="L25" i="4" s="1"/>
  <c r="Y25" i="4" s="1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K27" i="4"/>
  <c r="K26" i="4"/>
  <c r="B14" i="14"/>
  <c r="B15" i="14"/>
  <c r="B16" i="14"/>
  <c r="B17" i="14"/>
  <c r="B18" i="14"/>
  <c r="B19" i="14"/>
  <c r="B20" i="14"/>
  <c r="B21" i="14"/>
  <c r="B9" i="14"/>
  <c r="B10" i="14"/>
  <c r="B11" i="14"/>
  <c r="B12" i="14"/>
  <c r="B13" i="14"/>
  <c r="M6" i="4"/>
  <c r="L6" i="4" s="1"/>
  <c r="M7" i="4"/>
  <c r="L7" i="4" s="1"/>
  <c r="Y7" i="4" s="1"/>
  <c r="M8" i="4"/>
  <c r="L8" i="4" s="1"/>
  <c r="Y8" i="4" s="1"/>
  <c r="M9" i="4"/>
  <c r="L9" i="4" s="1"/>
  <c r="Y9" i="4" s="1"/>
  <c r="M10" i="4"/>
  <c r="L10" i="4" s="1"/>
  <c r="Y10" i="4" s="1"/>
  <c r="M11" i="4"/>
  <c r="L11" i="4" s="1"/>
  <c r="Y11" i="4" s="1"/>
  <c r="M12" i="4"/>
  <c r="L12" i="4" s="1"/>
  <c r="Y12" i="4" s="1"/>
  <c r="M13" i="4"/>
  <c r="L13" i="4" s="1"/>
  <c r="Y13" i="4" s="1"/>
  <c r="M14" i="4"/>
  <c r="L14" i="4" s="1"/>
  <c r="Y14" i="4" s="1"/>
  <c r="M15" i="4"/>
  <c r="L15" i="4" s="1"/>
  <c r="Y15" i="4" s="1"/>
  <c r="M16" i="4"/>
  <c r="L16" i="4" s="1"/>
  <c r="Y16" i="4" s="1"/>
  <c r="M17" i="4"/>
  <c r="L17" i="4" s="1"/>
  <c r="Y17" i="4" s="1"/>
  <c r="M18" i="4"/>
  <c r="L18" i="4" s="1"/>
  <c r="Y18" i="4" s="1"/>
  <c r="M19" i="4"/>
  <c r="L19" i="4" s="1"/>
  <c r="Y19" i="4" s="1"/>
  <c r="M20" i="4"/>
  <c r="L20" i="4" s="1"/>
  <c r="Y20" i="4" s="1"/>
  <c r="M21" i="4"/>
  <c r="L21" i="4" s="1"/>
  <c r="Y21" i="4" s="1"/>
  <c r="M22" i="4"/>
  <c r="L22" i="4" s="1"/>
  <c r="Y22" i="4" s="1"/>
  <c r="M23" i="4"/>
  <c r="L23" i="4" s="1"/>
  <c r="Y23" i="4" s="1"/>
  <c r="M24" i="4"/>
  <c r="L24" i="4" s="1"/>
  <c r="Y24" i="4" s="1"/>
  <c r="M5" i="4"/>
  <c r="L5" i="4" s="1"/>
  <c r="K79" i="7" l="1"/>
  <c r="K80" i="7"/>
  <c r="K78" i="7"/>
  <c r="K76" i="7"/>
  <c r="K74" i="7"/>
  <c r="K72" i="7"/>
  <c r="K70" i="7"/>
  <c r="K68" i="7"/>
  <c r="K66" i="7"/>
  <c r="K75" i="7"/>
  <c r="K59" i="7"/>
  <c r="K51" i="7"/>
  <c r="K39" i="7"/>
  <c r="K23" i="7"/>
  <c r="K64" i="7"/>
  <c r="K62" i="7"/>
  <c r="K60" i="7"/>
  <c r="K58" i="7"/>
  <c r="K56" i="7"/>
  <c r="K54" i="7"/>
  <c r="K52" i="7"/>
  <c r="K50" i="7"/>
  <c r="K48" i="7"/>
  <c r="K46" i="7"/>
  <c r="K44" i="7"/>
  <c r="K42" i="7"/>
  <c r="K40" i="7"/>
  <c r="K38" i="7"/>
  <c r="K36" i="7"/>
  <c r="K35" i="7"/>
  <c r="K34" i="7"/>
  <c r="K32" i="7"/>
  <c r="K31" i="7"/>
  <c r="K30" i="7"/>
  <c r="K28" i="7"/>
  <c r="K27" i="7"/>
  <c r="K26" i="7"/>
  <c r="K24" i="7"/>
  <c r="K63" i="7"/>
  <c r="K55" i="7"/>
  <c r="K47" i="7"/>
  <c r="K43" i="7"/>
  <c r="K65" i="7"/>
  <c r="K61" i="7"/>
  <c r="K57" i="7"/>
  <c r="K53" i="7"/>
  <c r="K49" i="7"/>
  <c r="K45" i="7"/>
  <c r="K41" i="7"/>
  <c r="K37" i="7"/>
  <c r="K33" i="7"/>
  <c r="K29" i="7"/>
  <c r="K25" i="7"/>
  <c r="J24" i="7"/>
  <c r="J28" i="7"/>
  <c r="J41" i="7"/>
  <c r="J36" i="7"/>
  <c r="J23" i="7"/>
  <c r="J40" i="7"/>
  <c r="AK729" i="4"/>
  <c r="AK709" i="4"/>
  <c r="AK705" i="4"/>
  <c r="AK697" i="4"/>
  <c r="AK689" i="4"/>
  <c r="C68" i="7"/>
  <c r="C69" i="7"/>
  <c r="AK723" i="4"/>
  <c r="AK715" i="4"/>
  <c r="AK711" i="4"/>
  <c r="AK691" i="4"/>
  <c r="AK683" i="4"/>
  <c r="C70" i="7"/>
  <c r="C66" i="7"/>
  <c r="C80" i="7"/>
  <c r="C79" i="7"/>
  <c r="C71" i="7"/>
  <c r="C67" i="7"/>
  <c r="AK720" i="4"/>
  <c r="AK700" i="4"/>
  <c r="AK696" i="4"/>
  <c r="AK692" i="4"/>
  <c r="AK680" i="4"/>
  <c r="AK926" i="4"/>
  <c r="AK910" i="4"/>
  <c r="AK908" i="4"/>
  <c r="AK931" i="4"/>
  <c r="AK924" i="4"/>
  <c r="AK894" i="4"/>
  <c r="AK928" i="4"/>
  <c r="AK893" i="4"/>
  <c r="AK892" i="4"/>
  <c r="AK922" i="4"/>
  <c r="AK918" i="4"/>
  <c r="J64" i="7"/>
  <c r="J62" i="7"/>
  <c r="J60" i="7"/>
  <c r="J58" i="7"/>
  <c r="J56" i="7"/>
  <c r="J50" i="7"/>
  <c r="J67" i="7"/>
  <c r="J65" i="7"/>
  <c r="J63" i="7"/>
  <c r="J61" i="7"/>
  <c r="J59" i="7"/>
  <c r="J57" i="7"/>
  <c r="J54" i="7"/>
  <c r="J44" i="7"/>
  <c r="J70" i="7"/>
  <c r="J80" i="7"/>
  <c r="J25" i="7"/>
  <c r="J29" i="7"/>
  <c r="J37" i="7"/>
  <c r="J33" i="7"/>
  <c r="J30" i="7"/>
  <c r="J75" i="7"/>
  <c r="J68" i="7"/>
  <c r="J53" i="7"/>
  <c r="J42" i="7"/>
  <c r="J26" i="7"/>
  <c r="J38" i="7"/>
  <c r="J34" i="7"/>
  <c r="J73" i="7"/>
  <c r="J71" i="7"/>
  <c r="J66" i="7"/>
  <c r="J51" i="7"/>
  <c r="J49" i="7"/>
  <c r="J48" i="7"/>
  <c r="J47" i="7"/>
  <c r="J46" i="7"/>
  <c r="J77" i="7"/>
  <c r="J27" i="7"/>
  <c r="J39" i="7"/>
  <c r="J35" i="7"/>
  <c r="J32" i="7"/>
  <c r="J31" i="7"/>
  <c r="J76" i="7"/>
  <c r="J74" i="7"/>
  <c r="J69" i="7"/>
  <c r="J52" i="7"/>
  <c r="J45" i="7"/>
  <c r="J43" i="7"/>
  <c r="J79" i="7"/>
  <c r="J78" i="7"/>
  <c r="J72" i="7"/>
  <c r="J55" i="7"/>
  <c r="J81" i="7"/>
  <c r="AK933" i="4"/>
  <c r="AK934" i="4"/>
  <c r="AK932" i="4"/>
  <c r="AK929" i="4"/>
  <c r="Y927" i="4"/>
  <c r="C81" i="7"/>
  <c r="AK930" i="4"/>
  <c r="AK920" i="4"/>
  <c r="AK925" i="4"/>
  <c r="AK923" i="4"/>
  <c r="AK921" i="4"/>
  <c r="AK919" i="4"/>
  <c r="Y917" i="4"/>
  <c r="AK915" i="4"/>
  <c r="AK913" i="4"/>
  <c r="AK916" i="4"/>
  <c r="AK914" i="4"/>
  <c r="AK911" i="4"/>
  <c r="AK909" i="4"/>
  <c r="AK912" i="4"/>
  <c r="AK907" i="4"/>
  <c r="AK905" i="4"/>
  <c r="AK903" i="4"/>
  <c r="AK901" i="4"/>
  <c r="AK899" i="4"/>
  <c r="AK904" i="4"/>
  <c r="AK902" i="4"/>
  <c r="AK900" i="4"/>
  <c r="AK906" i="4"/>
  <c r="C78" i="7"/>
  <c r="AK896" i="4"/>
  <c r="Y890" i="4"/>
  <c r="C77" i="7"/>
  <c r="AK897" i="4"/>
  <c r="AK895" i="4"/>
  <c r="AK891" i="4"/>
  <c r="C76" i="7"/>
  <c r="C75" i="7"/>
  <c r="C74" i="7"/>
  <c r="Y854" i="4"/>
  <c r="AK854" i="4" s="1"/>
  <c r="C73" i="7"/>
  <c r="C72" i="7"/>
  <c r="K17" i="7"/>
  <c r="K16" i="7"/>
  <c r="K20" i="7"/>
  <c r="K12" i="7"/>
  <c r="K11" i="7"/>
  <c r="AK815" i="4"/>
  <c r="AK819" i="4"/>
  <c r="AK677" i="4"/>
  <c r="AK669" i="4"/>
  <c r="AK661" i="4"/>
  <c r="AK657" i="4"/>
  <c r="AK637" i="4"/>
  <c r="AK795" i="4"/>
  <c r="AK799" i="4"/>
  <c r="AK803" i="4"/>
  <c r="AK807" i="4"/>
  <c r="AK811" i="4"/>
  <c r="AK823" i="4"/>
  <c r="AK827" i="4"/>
  <c r="AK831" i="4"/>
  <c r="AK835" i="4"/>
  <c r="AK787" i="4"/>
  <c r="AK791" i="4"/>
  <c r="AK733" i="4"/>
  <c r="AK741" i="4"/>
  <c r="AK757" i="4"/>
  <c r="AK772" i="4"/>
  <c r="AK781" i="4"/>
  <c r="AK734" i="4"/>
  <c r="AK735" i="4"/>
  <c r="AK742" i="4"/>
  <c r="AK743" i="4"/>
  <c r="AK750" i="4"/>
  <c r="AK751" i="4"/>
  <c r="AK758" i="4"/>
  <c r="AK759" i="4"/>
  <c r="AK766" i="4"/>
  <c r="AK767" i="4"/>
  <c r="AK774" i="4"/>
  <c r="AK775" i="4"/>
  <c r="AK784" i="4"/>
  <c r="AK740" i="4"/>
  <c r="AK749" i="4"/>
  <c r="AK764" i="4"/>
  <c r="AK780" i="4"/>
  <c r="AK782" i="4"/>
  <c r="AK736" i="4"/>
  <c r="AK737" i="4"/>
  <c r="AK744" i="4"/>
  <c r="AK745" i="4"/>
  <c r="AK752" i="4"/>
  <c r="AK753" i="4"/>
  <c r="AK760" i="4"/>
  <c r="AK761" i="4"/>
  <c r="AK768" i="4"/>
  <c r="AK769" i="4"/>
  <c r="AK776" i="4"/>
  <c r="AK777" i="4"/>
  <c r="AK785" i="4"/>
  <c r="AK748" i="4"/>
  <c r="AK756" i="4"/>
  <c r="AK765" i="4"/>
  <c r="AK773" i="4"/>
  <c r="AK783" i="4"/>
  <c r="AK738" i="4"/>
  <c r="AK739" i="4"/>
  <c r="AK746" i="4"/>
  <c r="AK747" i="4"/>
  <c r="AK754" i="4"/>
  <c r="AK755" i="4"/>
  <c r="AK762" i="4"/>
  <c r="AK763" i="4"/>
  <c r="AK770" i="4"/>
  <c r="AK771" i="4"/>
  <c r="AK778" i="4"/>
  <c r="AK779" i="4"/>
  <c r="AK836" i="4"/>
  <c r="AK788" i="4"/>
  <c r="AK792" i="4"/>
  <c r="AK816" i="4"/>
  <c r="AK800" i="4"/>
  <c r="AK820" i="4"/>
  <c r="AK812" i="4"/>
  <c r="AK828" i="4"/>
  <c r="AK832" i="4"/>
  <c r="AK796" i="4"/>
  <c r="AK824" i="4"/>
  <c r="AK804" i="4"/>
  <c r="AK808" i="4"/>
  <c r="Y584" i="4"/>
  <c r="C54" i="7"/>
  <c r="C62" i="7"/>
  <c r="C59" i="7"/>
  <c r="C30" i="7"/>
  <c r="AK789" i="4"/>
  <c r="AK794" i="4"/>
  <c r="AK805" i="4"/>
  <c r="Y467" i="4"/>
  <c r="C42" i="7"/>
  <c r="Y575" i="4"/>
  <c r="C53" i="7"/>
  <c r="Y539" i="4"/>
  <c r="AK539" i="4" s="1"/>
  <c r="C49" i="7"/>
  <c r="Y219" i="4"/>
  <c r="C23" i="7"/>
  <c r="Y304" i="4"/>
  <c r="AK304" i="4" s="1"/>
  <c r="C27" i="7"/>
  <c r="C65" i="7"/>
  <c r="C24" i="7"/>
  <c r="AK790" i="4"/>
  <c r="AK801" i="4"/>
  <c r="AK806" i="4"/>
  <c r="AK813" i="4"/>
  <c r="AK814" i="4"/>
  <c r="AK821" i="4"/>
  <c r="AK822" i="4"/>
  <c r="AK829" i="4"/>
  <c r="AK830" i="4"/>
  <c r="AK837" i="4"/>
  <c r="Y602" i="4"/>
  <c r="AK602" i="4" s="1"/>
  <c r="C56" i="7"/>
  <c r="Y494" i="4"/>
  <c r="C44" i="7"/>
  <c r="Y421" i="4"/>
  <c r="C40" i="7"/>
  <c r="Y290" i="4"/>
  <c r="C26" i="7"/>
  <c r="C64" i="7"/>
  <c r="C61" i="7"/>
  <c r="C57" i="7"/>
  <c r="C55" i="7"/>
  <c r="C52" i="7"/>
  <c r="C50" i="7"/>
  <c r="C48" i="7"/>
  <c r="C46" i="7"/>
  <c r="C34" i="7"/>
  <c r="AK786" i="4"/>
  <c r="AK797" i="4"/>
  <c r="AK802" i="4"/>
  <c r="AK838" i="4"/>
  <c r="Y557" i="4"/>
  <c r="C51" i="7"/>
  <c r="Y521" i="4"/>
  <c r="AK521" i="4" s="1"/>
  <c r="C47" i="7"/>
  <c r="Y273" i="4"/>
  <c r="C25" i="7"/>
  <c r="Y403" i="4"/>
  <c r="AK403" i="4" s="1"/>
  <c r="C38" i="7"/>
  <c r="Y394" i="4"/>
  <c r="AK394" i="4" s="1"/>
  <c r="C37" i="7"/>
  <c r="Y376" i="4"/>
  <c r="C35" i="7"/>
  <c r="Y358" i="4"/>
  <c r="AK358" i="4" s="1"/>
  <c r="C33" i="7"/>
  <c r="Y349" i="4"/>
  <c r="C32" i="7"/>
  <c r="Y340" i="4"/>
  <c r="AK340" i="4" s="1"/>
  <c r="C31" i="7"/>
  <c r="C63" i="7"/>
  <c r="C60" i="7"/>
  <c r="C45" i="7"/>
  <c r="C43" i="7"/>
  <c r="C41" i="7"/>
  <c r="C39" i="7"/>
  <c r="C36" i="7"/>
  <c r="C28" i="7"/>
  <c r="AK793" i="4"/>
  <c r="AK798" i="4"/>
  <c r="Z809" i="4"/>
  <c r="AL809" i="4" s="1"/>
  <c r="AK809" i="4"/>
  <c r="AK810" i="4"/>
  <c r="AK817" i="4"/>
  <c r="AK818" i="4"/>
  <c r="AK825" i="4"/>
  <c r="AK826" i="4"/>
  <c r="AK833" i="4"/>
  <c r="AK834" i="4"/>
  <c r="C29" i="7"/>
  <c r="AK672" i="4"/>
  <c r="AK664" i="4"/>
  <c r="AK652" i="4"/>
  <c r="AK655" i="4"/>
  <c r="AK643" i="4"/>
  <c r="AK654" i="4"/>
  <c r="L640" i="4"/>
  <c r="L639" i="4"/>
  <c r="K19" i="7"/>
  <c r="K22" i="7"/>
  <c r="K18" i="7"/>
  <c r="K13" i="7"/>
  <c r="K21" i="7"/>
  <c r="K15" i="7"/>
  <c r="K14" i="7"/>
  <c r="AK343" i="4"/>
  <c r="AK344" i="4"/>
  <c r="AK345" i="4"/>
  <c r="AK346" i="4"/>
  <c r="AK347" i="4"/>
  <c r="AK341" i="4"/>
  <c r="AK342" i="4"/>
  <c r="AK348" i="4"/>
  <c r="AK352" i="4"/>
  <c r="AK353" i="4"/>
  <c r="AK354" i="4"/>
  <c r="AK355" i="4"/>
  <c r="AK356" i="4"/>
  <c r="AK350" i="4"/>
  <c r="AK351" i="4"/>
  <c r="AK357" i="4"/>
  <c r="AK359" i="4"/>
  <c r="AK360" i="4"/>
  <c r="AK361" i="4"/>
  <c r="AK362" i="4"/>
  <c r="AK363" i="4"/>
  <c r="AK364" i="4"/>
  <c r="AK365" i="4"/>
  <c r="AK366" i="4"/>
  <c r="AK373" i="4"/>
  <c r="AK368" i="4"/>
  <c r="AK369" i="4"/>
  <c r="AK374" i="4"/>
  <c r="AK367" i="4"/>
  <c r="AK370" i="4"/>
  <c r="AK375" i="4"/>
  <c r="AK372" i="4"/>
  <c r="AK371" i="4"/>
  <c r="AK381" i="4"/>
  <c r="AK382" i="4"/>
  <c r="AK377" i="4"/>
  <c r="AK378" i="4"/>
  <c r="AK383" i="4"/>
  <c r="AK379" i="4"/>
  <c r="AK384" i="4"/>
  <c r="AK380" i="4"/>
  <c r="AK390" i="4"/>
  <c r="AK391" i="4"/>
  <c r="AK385" i="4"/>
  <c r="AK392" i="4"/>
  <c r="AK386" i="4"/>
  <c r="AK387" i="4"/>
  <c r="AK393" i="4"/>
  <c r="AK388" i="4"/>
  <c r="AK389" i="4"/>
  <c r="AK397" i="4"/>
  <c r="AK398" i="4"/>
  <c r="AK399" i="4"/>
  <c r="AK400" i="4"/>
  <c r="AK401" i="4"/>
  <c r="AK395" i="4"/>
  <c r="AK396" i="4"/>
  <c r="AK402" i="4"/>
  <c r="AK406" i="4"/>
  <c r="AK407" i="4"/>
  <c r="AK408" i="4"/>
  <c r="AK409" i="4"/>
  <c r="AK410" i="4"/>
  <c r="AK404" i="4"/>
  <c r="AK405" i="4"/>
  <c r="AK411" i="4"/>
  <c r="AK416" i="4"/>
  <c r="AK417" i="4"/>
  <c r="AK418" i="4"/>
  <c r="AK419" i="4"/>
  <c r="AK415" i="4"/>
  <c r="AK412" i="4"/>
  <c r="AK413" i="4"/>
  <c r="AK414" i="4"/>
  <c r="AK420" i="4"/>
  <c r="AK316" i="4"/>
  <c r="AK320" i="4"/>
  <c r="AK315" i="4"/>
  <c r="AK311" i="4"/>
  <c r="AK307" i="4"/>
  <c r="AK321" i="4"/>
  <c r="AK312" i="4"/>
  <c r="AK319" i="4"/>
  <c r="AK314" i="4"/>
  <c r="AK310" i="4"/>
  <c r="AK306" i="4"/>
  <c r="AK308" i="4"/>
  <c r="AK318" i="4"/>
  <c r="AK317" i="4"/>
  <c r="AK313" i="4"/>
  <c r="AK309" i="4"/>
  <c r="AK305" i="4"/>
  <c r="AK323" i="4"/>
  <c r="AK324" i="4"/>
  <c r="AK322" i="4"/>
  <c r="AK90" i="4"/>
  <c r="AK889" i="4"/>
  <c r="AK879" i="4"/>
  <c r="AK873" i="4"/>
  <c r="AK863" i="4"/>
  <c r="AK857" i="4"/>
  <c r="AK847" i="4"/>
  <c r="AK841" i="4"/>
  <c r="AK725" i="4"/>
  <c r="AK706" i="4"/>
  <c r="AK674" i="4"/>
  <c r="AK671" i="4"/>
  <c r="AK649" i="4"/>
  <c r="AK630" i="4"/>
  <c r="AK589" i="4"/>
  <c r="AK557" i="4"/>
  <c r="AK509" i="4"/>
  <c r="AK493" i="4"/>
  <c r="Z493" i="4"/>
  <c r="AL493" i="4" s="1"/>
  <c r="AK888" i="4"/>
  <c r="AK882" i="4"/>
  <c r="AK875" i="4"/>
  <c r="AK869" i="4"/>
  <c r="AK859" i="4"/>
  <c r="AK853" i="4"/>
  <c r="AK843" i="4"/>
  <c r="AK731" i="4"/>
  <c r="AK718" i="4"/>
  <c r="AK699" i="4"/>
  <c r="AK670" i="4"/>
  <c r="AK642" i="4"/>
  <c r="AK626" i="4"/>
  <c r="AK569" i="4"/>
  <c r="AK537" i="4"/>
  <c r="AK505" i="4"/>
  <c r="AK460" i="4"/>
  <c r="AK452" i="4"/>
  <c r="AK887" i="4"/>
  <c r="AK884" i="4"/>
  <c r="AK881" i="4"/>
  <c r="AK878" i="4"/>
  <c r="AK871" i="4"/>
  <c r="AK868" i="4"/>
  <c r="AK865" i="4"/>
  <c r="AK862" i="4"/>
  <c r="AK855" i="4"/>
  <c r="AK852" i="4"/>
  <c r="AK849" i="4"/>
  <c r="AK846" i="4"/>
  <c r="AK839" i="4"/>
  <c r="AK730" i="4"/>
  <c r="AK727" i="4"/>
  <c r="AK724" i="4"/>
  <c r="AK717" i="4"/>
  <c r="AK714" i="4"/>
  <c r="AK708" i="4"/>
  <c r="AK698" i="4"/>
  <c r="AK682" i="4"/>
  <c r="AK679" i="4"/>
  <c r="AK666" i="4"/>
  <c r="AK663" i="4"/>
  <c r="Z663" i="4"/>
  <c r="AL663" i="4" s="1"/>
  <c r="AK638" i="4"/>
  <c r="AK597" i="4"/>
  <c r="AK581" i="4"/>
  <c r="AK565" i="4"/>
  <c r="AK549" i="4"/>
  <c r="AK533" i="4"/>
  <c r="AK517" i="4"/>
  <c r="AK501" i="4"/>
  <c r="AK485" i="4"/>
  <c r="AK428" i="4"/>
  <c r="AK339" i="4"/>
  <c r="AK331" i="4"/>
  <c r="AK886" i="4"/>
  <c r="AK876" i="4"/>
  <c r="AK870" i="4"/>
  <c r="AK860" i="4"/>
  <c r="AK844" i="4"/>
  <c r="AK732" i="4"/>
  <c r="AK722" i="4"/>
  <c r="AK690" i="4"/>
  <c r="AK658" i="4"/>
  <c r="AK646" i="4"/>
  <c r="AK605" i="4"/>
  <c r="AK573" i="4"/>
  <c r="AK541" i="4"/>
  <c r="AK525" i="4"/>
  <c r="AK476" i="4"/>
  <c r="AK885" i="4"/>
  <c r="AK872" i="4"/>
  <c r="AK866" i="4"/>
  <c r="AK856" i="4"/>
  <c r="AK850" i="4"/>
  <c r="AK840" i="4"/>
  <c r="AK728" i="4"/>
  <c r="AK702" i="4"/>
  <c r="AK686" i="4"/>
  <c r="AK639" i="4"/>
  <c r="Z639" i="4"/>
  <c r="AL639" i="4" s="1"/>
  <c r="AK601" i="4"/>
  <c r="AK585" i="4"/>
  <c r="AK553" i="4"/>
  <c r="AK489" i="4"/>
  <c r="AK444" i="4"/>
  <c r="AK883" i="4"/>
  <c r="AK880" i="4"/>
  <c r="AK877" i="4"/>
  <c r="AK874" i="4"/>
  <c r="AK867" i="4"/>
  <c r="AK864" i="4"/>
  <c r="AK861" i="4"/>
  <c r="AK858" i="4"/>
  <c r="AK851" i="4"/>
  <c r="AK848" i="4"/>
  <c r="AK845" i="4"/>
  <c r="AK842" i="4"/>
  <c r="AK726" i="4"/>
  <c r="AK710" i="4"/>
  <c r="AK694" i="4"/>
  <c r="AK688" i="4"/>
  <c r="AK678" i="4"/>
  <c r="AK662" i="4"/>
  <c r="Z662" i="4"/>
  <c r="AL662" i="4" s="1"/>
  <c r="AK650" i="4"/>
  <c r="AK634" i="4"/>
  <c r="AK593" i="4"/>
  <c r="AK577" i="4"/>
  <c r="AK561" i="4"/>
  <c r="AK545" i="4"/>
  <c r="AK529" i="4"/>
  <c r="AK513" i="4"/>
  <c r="AK497" i="4"/>
  <c r="AK481" i="4"/>
  <c r="AK712" i="4"/>
  <c r="AK704" i="4"/>
  <c r="AK701" i="4"/>
  <c r="AK693" i="4"/>
  <c r="AK685" i="4"/>
  <c r="AK656" i="4"/>
  <c r="AK644" i="4"/>
  <c r="AK641" i="4"/>
  <c r="AK636" i="4"/>
  <c r="AK633" i="4"/>
  <c r="AK628" i="4"/>
  <c r="AK625" i="4"/>
  <c r="AK623" i="4"/>
  <c r="AK621" i="4"/>
  <c r="AK619" i="4"/>
  <c r="AK617" i="4"/>
  <c r="AK615" i="4"/>
  <c r="AK613" i="4"/>
  <c r="AK611" i="4"/>
  <c r="AK609" i="4"/>
  <c r="AK607" i="4"/>
  <c r="AK604" i="4"/>
  <c r="AK599" i="4"/>
  <c r="AK596" i="4"/>
  <c r="AK591" i="4"/>
  <c r="AK588" i="4"/>
  <c r="AK583" i="4"/>
  <c r="AK580" i="4"/>
  <c r="AK575" i="4"/>
  <c r="AK572" i="4"/>
  <c r="AK567" i="4"/>
  <c r="AK564" i="4"/>
  <c r="AK559" i="4"/>
  <c r="AK556" i="4"/>
  <c r="AK551" i="4"/>
  <c r="AK548" i="4"/>
  <c r="AK543" i="4"/>
  <c r="AK540" i="4"/>
  <c r="AK535" i="4"/>
  <c r="AK532" i="4"/>
  <c r="AK527" i="4"/>
  <c r="AK524" i="4"/>
  <c r="AK519" i="4"/>
  <c r="AK516" i="4"/>
  <c r="AK511" i="4"/>
  <c r="AK508" i="4"/>
  <c r="AK503" i="4"/>
  <c r="AK500" i="4"/>
  <c r="AK495" i="4"/>
  <c r="AK492" i="4"/>
  <c r="AK487" i="4"/>
  <c r="AK484" i="4"/>
  <c r="AK478" i="4"/>
  <c r="AK475" i="4"/>
  <c r="AK471" i="4"/>
  <c r="AK468" i="4"/>
  <c r="AK464" i="4"/>
  <c r="AK457" i="4"/>
  <c r="AK453" i="4"/>
  <c r="AK450" i="4"/>
  <c r="AK446" i="4"/>
  <c r="AK443" i="4"/>
  <c r="AK439" i="4"/>
  <c r="AK436" i="4"/>
  <c r="AK432" i="4"/>
  <c r="AK425" i="4"/>
  <c r="AK421" i="4"/>
  <c r="AK337" i="4"/>
  <c r="AK333" i="4"/>
  <c r="AK719" i="4"/>
  <c r="AK703" i="4"/>
  <c r="AK695" i="4"/>
  <c r="AK687" i="4"/>
  <c r="AK651" i="4"/>
  <c r="AK635" i="4"/>
  <c r="AK627" i="4"/>
  <c r="AK606" i="4"/>
  <c r="AK598" i="4"/>
  <c r="AK590" i="4"/>
  <c r="AK582" i="4"/>
  <c r="AK574" i="4"/>
  <c r="AK566" i="4"/>
  <c r="AK558" i="4"/>
  <c r="AK550" i="4"/>
  <c r="AK542" i="4"/>
  <c r="AK534" i="4"/>
  <c r="AK526" i="4"/>
  <c r="AK518" i="4"/>
  <c r="AK510" i="4"/>
  <c r="AK502" i="4"/>
  <c r="AK494" i="4"/>
  <c r="AK486" i="4"/>
  <c r="Z477" i="4"/>
  <c r="AL477" i="4" s="1"/>
  <c r="AK477" i="4"/>
  <c r="AK474" i="4"/>
  <c r="AK470" i="4"/>
  <c r="AK467" i="4"/>
  <c r="AK463" i="4"/>
  <c r="AK456" i="4"/>
  <c r="AK449" i="4"/>
  <c r="AK445" i="4"/>
  <c r="AK442" i="4"/>
  <c r="AK438" i="4"/>
  <c r="AK435" i="4"/>
  <c r="AK431" i="4"/>
  <c r="AK424" i="4"/>
  <c r="AK336" i="4"/>
  <c r="AK332" i="4"/>
  <c r="AK721" i="4"/>
  <c r="AK716" i="4"/>
  <c r="AK713" i="4"/>
  <c r="AK684" i="4"/>
  <c r="AK681" i="4"/>
  <c r="AK676" i="4"/>
  <c r="AK673" i="4"/>
  <c r="AK668" i="4"/>
  <c r="AK665" i="4"/>
  <c r="AK660" i="4"/>
  <c r="AK648" i="4"/>
  <c r="AK645" i="4"/>
  <c r="AK632" i="4"/>
  <c r="AK629" i="4"/>
  <c r="AK624" i="4"/>
  <c r="AK622" i="4"/>
  <c r="AK620" i="4"/>
  <c r="AK618" i="4"/>
  <c r="AK616" i="4"/>
  <c r="AK614" i="4"/>
  <c r="AK612" i="4"/>
  <c r="AK610" i="4"/>
  <c r="AK608" i="4"/>
  <c r="AK603" i="4"/>
  <c r="AK600" i="4"/>
  <c r="AK595" i="4"/>
  <c r="AK592" i="4"/>
  <c r="AK587" i="4"/>
  <c r="AK584" i="4"/>
  <c r="AK579" i="4"/>
  <c r="AK576" i="4"/>
  <c r="AK571" i="4"/>
  <c r="AK568" i="4"/>
  <c r="AK563" i="4"/>
  <c r="AK560" i="4"/>
  <c r="AK555" i="4"/>
  <c r="AK552" i="4"/>
  <c r="AK547" i="4"/>
  <c r="AK544" i="4"/>
  <c r="AK536" i="4"/>
  <c r="AK531" i="4"/>
  <c r="AK528" i="4"/>
  <c r="AK523" i="4"/>
  <c r="AK520" i="4"/>
  <c r="AK515" i="4"/>
  <c r="AK512" i="4"/>
  <c r="AK507" i="4"/>
  <c r="AK504" i="4"/>
  <c r="AK499" i="4"/>
  <c r="AK496" i="4"/>
  <c r="AK491" i="4"/>
  <c r="AK488" i="4"/>
  <c r="AK483" i="4"/>
  <c r="AK480" i="4"/>
  <c r="AK473" i="4"/>
  <c r="AK469" i="4"/>
  <c r="AK466" i="4"/>
  <c r="AK462" i="4"/>
  <c r="AK459" i="4"/>
  <c r="AK455" i="4"/>
  <c r="Z448" i="4"/>
  <c r="AL448" i="4" s="1"/>
  <c r="AK448" i="4"/>
  <c r="AK441" i="4"/>
  <c r="AK437" i="4"/>
  <c r="AK434" i="4"/>
  <c r="AK430" i="4"/>
  <c r="AK427" i="4"/>
  <c r="AK423" i="4"/>
  <c r="AK335" i="4"/>
  <c r="Z640" i="4"/>
  <c r="AL640" i="4" s="1"/>
  <c r="AK707" i="4"/>
  <c r="AK675" i="4"/>
  <c r="AK667" i="4"/>
  <c r="AK659" i="4"/>
  <c r="AK653" i="4"/>
  <c r="AK647" i="4"/>
  <c r="AK631" i="4"/>
  <c r="AK594" i="4"/>
  <c r="AK586" i="4"/>
  <c r="AK578" i="4"/>
  <c r="AK570" i="4"/>
  <c r="AK562" i="4"/>
  <c r="AK554" i="4"/>
  <c r="AK546" i="4"/>
  <c r="AK538" i="4"/>
  <c r="AK530" i="4"/>
  <c r="AK522" i="4"/>
  <c r="AK514" i="4"/>
  <c r="AK506" i="4"/>
  <c r="AK498" i="4"/>
  <c r="AK490" i="4"/>
  <c r="AK482" i="4"/>
  <c r="AK479" i="4"/>
  <c r="AK472" i="4"/>
  <c r="AK465" i="4"/>
  <c r="AK461" i="4"/>
  <c r="AK458" i="4"/>
  <c r="AK454" i="4"/>
  <c r="AK451" i="4"/>
  <c r="AK447" i="4"/>
  <c r="AK440" i="4"/>
  <c r="AK433" i="4"/>
  <c r="AK429" i="4"/>
  <c r="AK426" i="4"/>
  <c r="AK422" i="4"/>
  <c r="AK338" i="4"/>
  <c r="AK334" i="4"/>
  <c r="AK328" i="4"/>
  <c r="AK327" i="4"/>
  <c r="AK329" i="4"/>
  <c r="AK330" i="4"/>
  <c r="AK326" i="4"/>
  <c r="AK325" i="4"/>
  <c r="AK300" i="4"/>
  <c r="AK295" i="4"/>
  <c r="AK296" i="4"/>
  <c r="AK302" i="4"/>
  <c r="AK298" i="4"/>
  <c r="AK294" i="4"/>
  <c r="AK292" i="4"/>
  <c r="AK301" i="4"/>
  <c r="AK297" i="4"/>
  <c r="AK293" i="4"/>
  <c r="AK303" i="4"/>
  <c r="AK299" i="4"/>
  <c r="AK290" i="4"/>
  <c r="AK291" i="4"/>
  <c r="AK286" i="4"/>
  <c r="AK289" i="4"/>
  <c r="AK285" i="4"/>
  <c r="AK288" i="4"/>
  <c r="AK284" i="4"/>
  <c r="AK287" i="4"/>
  <c r="AK283" i="4"/>
  <c r="AK282" i="4"/>
  <c r="AK275" i="4"/>
  <c r="AK268" i="4"/>
  <c r="AK257" i="4"/>
  <c r="AK278" i="4"/>
  <c r="AK271" i="4"/>
  <c r="AK264" i="4"/>
  <c r="AK260" i="4"/>
  <c r="AK277" i="4"/>
  <c r="AK273" i="4"/>
  <c r="AK270" i="4"/>
  <c r="AK266" i="4"/>
  <c r="AK259" i="4"/>
  <c r="AK256" i="4"/>
  <c r="AK252" i="4"/>
  <c r="AK279" i="4"/>
  <c r="AK272" i="4"/>
  <c r="AK261" i="4"/>
  <c r="AK254" i="4"/>
  <c r="AK281" i="4"/>
  <c r="AK274" i="4"/>
  <c r="AK267" i="4"/>
  <c r="AK253" i="4"/>
  <c r="AK280" i="4"/>
  <c r="AK276" i="4"/>
  <c r="AK269" i="4"/>
  <c r="AK265" i="4"/>
  <c r="AK262" i="4"/>
  <c r="AK258" i="4"/>
  <c r="AK255" i="4"/>
  <c r="AK263" i="4"/>
  <c r="AK251" i="4"/>
  <c r="AK248" i="4"/>
  <c r="AK244" i="4"/>
  <c r="AK240" i="4"/>
  <c r="AK236" i="4"/>
  <c r="AK229" i="4"/>
  <c r="AK225" i="4"/>
  <c r="AK221" i="4"/>
  <c r="AK250" i="4"/>
  <c r="AK247" i="4"/>
  <c r="AK243" i="4"/>
  <c r="AK239" i="4"/>
  <c r="AK235" i="4"/>
  <c r="AK232" i="4"/>
  <c r="AK228" i="4"/>
  <c r="AK224" i="4"/>
  <c r="AK220" i="4"/>
  <c r="AK249" i="4"/>
  <c r="AK246" i="4"/>
  <c r="AK242" i="4"/>
  <c r="AK238" i="4"/>
  <c r="AK234" i="4"/>
  <c r="AK231" i="4"/>
  <c r="AK227" i="4"/>
  <c r="AK223" i="4"/>
  <c r="AK219" i="4"/>
  <c r="AK245" i="4"/>
  <c r="AK241" i="4"/>
  <c r="AK237" i="4"/>
  <c r="AK233" i="4"/>
  <c r="AK230" i="4"/>
  <c r="AK226" i="4"/>
  <c r="AK222" i="4"/>
  <c r="AK114" i="4"/>
  <c r="C22" i="7"/>
  <c r="C18" i="7"/>
  <c r="C14" i="7"/>
  <c r="C10" i="7"/>
  <c r="C21" i="7"/>
  <c r="C17" i="7"/>
  <c r="C13" i="7"/>
  <c r="C9" i="7"/>
  <c r="C20" i="7"/>
  <c r="C16" i="7"/>
  <c r="C12" i="7"/>
  <c r="C8" i="7"/>
  <c r="AK125" i="4"/>
  <c r="AK121" i="4"/>
  <c r="AK117" i="4"/>
  <c r="AK113" i="4"/>
  <c r="C19" i="7"/>
  <c r="C15" i="7"/>
  <c r="C11" i="7"/>
  <c r="AK126" i="4"/>
  <c r="AK122" i="4"/>
  <c r="AK118" i="4"/>
  <c r="AK112" i="4"/>
  <c r="AK127" i="4"/>
  <c r="AK123" i="4"/>
  <c r="AK119" i="4"/>
  <c r="AK115" i="4"/>
  <c r="AK111" i="4"/>
  <c r="AK124" i="4"/>
  <c r="AK120" i="4"/>
  <c r="AK116" i="4"/>
  <c r="I53" i="5"/>
  <c r="J21" i="7" s="1"/>
  <c r="I41" i="5"/>
  <c r="J17" i="7" s="1"/>
  <c r="I29" i="5"/>
  <c r="J13" i="7" s="1"/>
  <c r="I17" i="5"/>
  <c r="J9" i="7" s="1"/>
  <c r="J19" i="7"/>
  <c r="J15" i="7"/>
  <c r="J20" i="7"/>
  <c r="J14" i="7"/>
  <c r="J11" i="7"/>
  <c r="J22" i="7"/>
  <c r="J18" i="7"/>
  <c r="J10" i="7"/>
  <c r="J16" i="7"/>
  <c r="K8" i="7"/>
  <c r="K10" i="7"/>
  <c r="K7" i="7"/>
  <c r="K9" i="7"/>
  <c r="AK218" i="4"/>
  <c r="AK216" i="4"/>
  <c r="AK212" i="4"/>
  <c r="AK208" i="4"/>
  <c r="AK204" i="4"/>
  <c r="AK200" i="4"/>
  <c r="AK196" i="4"/>
  <c r="AK192" i="4"/>
  <c r="AK188" i="4"/>
  <c r="AK184" i="4"/>
  <c r="AK180" i="4"/>
  <c r="AK176" i="4"/>
  <c r="AK215" i="4"/>
  <c r="AK211" i="4"/>
  <c r="AK207" i="4"/>
  <c r="AK203" i="4"/>
  <c r="AK199" i="4"/>
  <c r="AK195" i="4"/>
  <c r="AK191" i="4"/>
  <c r="AK187" i="4"/>
  <c r="AK183" i="4"/>
  <c r="AK179" i="4"/>
  <c r="AK175" i="4"/>
  <c r="AK214" i="4"/>
  <c r="AK210" i="4"/>
  <c r="AK206" i="4"/>
  <c r="AK202" i="4"/>
  <c r="AK198" i="4"/>
  <c r="AK194" i="4"/>
  <c r="AK190" i="4"/>
  <c r="AK186" i="4"/>
  <c r="AK182" i="4"/>
  <c r="AK178" i="4"/>
  <c r="AK174" i="4"/>
  <c r="AK217" i="4"/>
  <c r="AK213" i="4"/>
  <c r="AK209" i="4"/>
  <c r="AK205" i="4"/>
  <c r="AK201" i="4"/>
  <c r="AK197" i="4"/>
  <c r="AK193" i="4"/>
  <c r="AK189" i="4"/>
  <c r="AK185" i="4"/>
  <c r="AK181" i="4"/>
  <c r="AK177" i="4"/>
  <c r="AK95" i="4"/>
  <c r="AK57" i="4"/>
  <c r="AK107" i="4"/>
  <c r="AK163" i="4"/>
  <c r="AK159" i="4"/>
  <c r="AK155" i="4"/>
  <c r="AK151" i="4"/>
  <c r="AK164" i="4"/>
  <c r="AK160" i="4"/>
  <c r="AK156" i="4"/>
  <c r="AK152" i="4"/>
  <c r="AK148" i="4"/>
  <c r="AK69" i="4"/>
  <c r="AK99" i="4"/>
  <c r="AK82" i="4"/>
  <c r="AK79" i="4"/>
  <c r="AK74" i="4"/>
  <c r="AK76" i="4"/>
  <c r="AK88" i="4"/>
  <c r="AK85" i="4"/>
  <c r="AK89" i="4"/>
  <c r="AK58" i="4"/>
  <c r="AK66" i="4"/>
  <c r="AK73" i="4"/>
  <c r="AK97" i="4"/>
  <c r="AK103" i="4"/>
  <c r="AK106" i="4"/>
  <c r="AK109" i="4"/>
  <c r="AK161" i="4"/>
  <c r="AK157" i="4"/>
  <c r="AK153" i="4"/>
  <c r="AK149" i="4"/>
  <c r="AK145" i="4"/>
  <c r="AK141" i="4"/>
  <c r="AK137" i="4"/>
  <c r="AK133" i="4"/>
  <c r="AK129" i="4"/>
  <c r="AK62" i="4"/>
  <c r="AK56" i="4"/>
  <c r="AK59" i="4"/>
  <c r="AK100" i="4"/>
  <c r="AK110" i="4"/>
  <c r="AK60" i="4"/>
  <c r="AK64" i="4"/>
  <c r="AK71" i="4"/>
  <c r="AK77" i="4"/>
  <c r="AK80" i="4"/>
  <c r="AK83" i="4"/>
  <c r="AK86" i="4"/>
  <c r="AK94" i="4"/>
  <c r="AK98" i="4"/>
  <c r="AK101" i="4"/>
  <c r="AK105" i="4"/>
  <c r="AK147" i="4"/>
  <c r="AK143" i="4"/>
  <c r="AK139" i="4"/>
  <c r="AK135" i="4"/>
  <c r="AK131" i="4"/>
  <c r="AK61" i="4"/>
  <c r="AK65" i="4"/>
  <c r="AK68" i="4"/>
  <c r="AK72" i="4"/>
  <c r="AK75" i="4"/>
  <c r="AK78" i="4"/>
  <c r="AK81" i="4"/>
  <c r="AK84" i="4"/>
  <c r="AK87" i="4"/>
  <c r="AK102" i="4"/>
  <c r="AK108" i="4"/>
  <c r="AK162" i="4"/>
  <c r="AK158" i="4"/>
  <c r="AK154" i="4"/>
  <c r="AK150" i="4"/>
  <c r="AK146" i="4"/>
  <c r="AK142" i="4"/>
  <c r="AK138" i="4"/>
  <c r="AK134" i="4"/>
  <c r="AK130" i="4"/>
  <c r="AK96" i="4"/>
  <c r="AK91" i="4"/>
  <c r="AK104" i="4"/>
  <c r="AK70" i="4"/>
  <c r="AK92" i="4"/>
  <c r="AK128" i="4"/>
  <c r="AK144" i="4"/>
  <c r="AK140" i="4"/>
  <c r="AK136" i="4"/>
  <c r="AK132" i="4"/>
  <c r="AK93" i="4"/>
  <c r="AK67" i="4"/>
  <c r="AK63" i="4"/>
  <c r="AK173" i="4"/>
  <c r="AK172" i="4"/>
  <c r="AK171" i="4"/>
  <c r="AK170" i="4"/>
  <c r="AK169" i="4"/>
  <c r="AK168" i="4"/>
  <c r="AK167" i="4"/>
  <c r="AK166" i="4"/>
  <c r="AK165" i="4"/>
  <c r="AK54" i="4"/>
  <c r="AK43" i="4"/>
  <c r="AK33" i="4"/>
  <c r="AK29" i="4"/>
  <c r="AK55" i="4"/>
  <c r="AK53" i="4"/>
  <c r="L27" i="4"/>
  <c r="Y27" i="4" s="1"/>
  <c r="L26" i="4"/>
  <c r="Y26" i="4" s="1"/>
  <c r="AK26" i="4" s="1"/>
  <c r="AK52" i="4"/>
  <c r="AK34" i="4"/>
  <c r="AK30" i="4"/>
  <c r="AK25" i="4"/>
  <c r="AK47" i="4"/>
  <c r="AK48" i="4"/>
  <c r="AK44" i="4"/>
  <c r="AK36" i="4"/>
  <c r="AK32" i="4"/>
  <c r="AK28" i="4"/>
  <c r="AK31" i="4"/>
  <c r="AK51" i="4"/>
  <c r="AK40" i="4"/>
  <c r="AK39" i="4"/>
  <c r="AK50" i="4"/>
  <c r="AK46" i="4"/>
  <c r="AK42" i="4"/>
  <c r="AK38" i="4"/>
  <c r="AK49" i="4"/>
  <c r="AK45" i="4"/>
  <c r="AK41" i="4"/>
  <c r="AK37" i="4"/>
  <c r="Y6" i="4"/>
  <c r="E61" i="7" l="1"/>
  <c r="E69" i="7"/>
  <c r="H69" i="7" s="1"/>
  <c r="E79" i="7"/>
  <c r="H79" i="7" s="1"/>
  <c r="E68" i="7"/>
  <c r="H68" i="7" s="1"/>
  <c r="E67" i="7"/>
  <c r="H67" i="7" s="1"/>
  <c r="E71" i="7"/>
  <c r="E64" i="7"/>
  <c r="G64" i="7" s="1"/>
  <c r="E62" i="7"/>
  <c r="G62" i="7" s="1"/>
  <c r="E65" i="7"/>
  <c r="H65" i="7" s="1"/>
  <c r="E66" i="7"/>
  <c r="G69" i="7"/>
  <c r="G67" i="7"/>
  <c r="E70" i="7"/>
  <c r="E73" i="7"/>
  <c r="H73" i="7" s="1"/>
  <c r="AK927" i="4"/>
  <c r="E81" i="7" s="1"/>
  <c r="AK917" i="4"/>
  <c r="E80" i="7" s="1"/>
  <c r="E78" i="7"/>
  <c r="AK890" i="4"/>
  <c r="E77" i="7" s="1"/>
  <c r="E76" i="7"/>
  <c r="E75" i="7"/>
  <c r="H75" i="7" s="1"/>
  <c r="E74" i="7"/>
  <c r="H74" i="7" s="1"/>
  <c r="E72" i="7"/>
  <c r="E63" i="7"/>
  <c r="H63" i="7" s="1"/>
  <c r="E60" i="7"/>
  <c r="H60" i="7" s="1"/>
  <c r="AK376" i="4"/>
  <c r="E35" i="7" s="1"/>
  <c r="AK349" i="4"/>
  <c r="E32" i="7" s="1"/>
  <c r="H32" i="7" s="1"/>
  <c r="E27" i="7"/>
  <c r="H27" i="7" s="1"/>
  <c r="C58" i="7"/>
  <c r="G65" i="7"/>
  <c r="E38" i="7"/>
  <c r="H38" i="7" s="1"/>
  <c r="E36" i="7"/>
  <c r="H36" i="7" s="1"/>
  <c r="E34" i="7"/>
  <c r="H34" i="7" s="1"/>
  <c r="E31" i="7"/>
  <c r="H31" i="7" s="1"/>
  <c r="E56" i="7"/>
  <c r="G56" i="7" s="1"/>
  <c r="E23" i="7"/>
  <c r="E25" i="7"/>
  <c r="E49" i="7"/>
  <c r="E44" i="7"/>
  <c r="E43" i="7"/>
  <c r="E45" i="7"/>
  <c r="E53" i="7"/>
  <c r="E57" i="7"/>
  <c r="E55" i="7"/>
  <c r="E47" i="7"/>
  <c r="E30" i="7"/>
  <c r="E51" i="7"/>
  <c r="E28" i="7"/>
  <c r="E41" i="7"/>
  <c r="E29" i="7"/>
  <c r="H29" i="7" s="1"/>
  <c r="E54" i="7"/>
  <c r="E37" i="7"/>
  <c r="E33" i="7"/>
  <c r="E40" i="7"/>
  <c r="E24" i="7"/>
  <c r="E26" i="7"/>
  <c r="E48" i="7"/>
  <c r="E46" i="7"/>
  <c r="E58" i="7"/>
  <c r="E42" i="7"/>
  <c r="E52" i="7"/>
  <c r="E50" i="7"/>
  <c r="H61" i="7"/>
  <c r="G61" i="7"/>
  <c r="E59" i="7"/>
  <c r="E39" i="7"/>
  <c r="J8" i="7"/>
  <c r="J12" i="7"/>
  <c r="E12" i="7"/>
  <c r="G12" i="7" s="1"/>
  <c r="E11" i="7"/>
  <c r="H11" i="7" s="1"/>
  <c r="C7" i="7"/>
  <c r="E18" i="7"/>
  <c r="H18" i="7" s="1"/>
  <c r="E13" i="7"/>
  <c r="E14" i="7"/>
  <c r="E19" i="7"/>
  <c r="E9" i="7"/>
  <c r="E20" i="7"/>
  <c r="E17" i="7"/>
  <c r="E10" i="7"/>
  <c r="E22" i="7"/>
  <c r="E8" i="7"/>
  <c r="E15" i="7"/>
  <c r="E16" i="7"/>
  <c r="E21" i="7"/>
  <c r="AK27" i="4"/>
  <c r="E7" i="7" s="1"/>
  <c r="F11" i="5"/>
  <c r="I11" i="5" s="1"/>
  <c r="F12" i="5"/>
  <c r="I12" i="5" s="1"/>
  <c r="F13" i="5"/>
  <c r="I13" i="5" s="1"/>
  <c r="B11" i="5"/>
  <c r="B12" i="5"/>
  <c r="B13" i="5"/>
  <c r="Y5" i="4"/>
  <c r="AB17" i="4"/>
  <c r="AC17" i="4"/>
  <c r="AE17" i="4"/>
  <c r="AF17" i="4"/>
  <c r="AH17" i="4"/>
  <c r="AI17" i="4"/>
  <c r="AB18" i="4"/>
  <c r="AC18" i="4"/>
  <c r="AE18" i="4"/>
  <c r="AF18" i="4"/>
  <c r="AH18" i="4"/>
  <c r="AI18" i="4"/>
  <c r="T17" i="4"/>
  <c r="U17" i="4"/>
  <c r="T18" i="4"/>
  <c r="U18" i="4"/>
  <c r="J17" i="4"/>
  <c r="J18" i="4"/>
  <c r="G17" i="4"/>
  <c r="G18" i="4"/>
  <c r="B17" i="4"/>
  <c r="B18" i="4"/>
  <c r="B8" i="14"/>
  <c r="B7" i="14"/>
  <c r="B6" i="14"/>
  <c r="B9" i="5"/>
  <c r="B10" i="5"/>
  <c r="B8" i="5"/>
  <c r="G68" i="7" l="1"/>
  <c r="G38" i="7"/>
  <c r="H62" i="7"/>
  <c r="G79" i="7"/>
  <c r="G73" i="7"/>
  <c r="H64" i="7"/>
  <c r="H66" i="7"/>
  <c r="G66" i="7"/>
  <c r="H70" i="7"/>
  <c r="G70" i="7"/>
  <c r="H71" i="7"/>
  <c r="G71" i="7"/>
  <c r="H81" i="7"/>
  <c r="G81" i="7"/>
  <c r="G27" i="7"/>
  <c r="H80" i="7"/>
  <c r="G80" i="7"/>
  <c r="H78" i="7"/>
  <c r="G78" i="7"/>
  <c r="G60" i="7"/>
  <c r="H77" i="7"/>
  <c r="G77" i="7"/>
  <c r="G63" i="7"/>
  <c r="H76" i="7"/>
  <c r="G76" i="7"/>
  <c r="G75" i="7"/>
  <c r="G74" i="7"/>
  <c r="H72" i="7"/>
  <c r="G72" i="7"/>
  <c r="G32" i="7"/>
  <c r="G31" i="7"/>
  <c r="G36" i="7"/>
  <c r="G29" i="7"/>
  <c r="G34" i="7"/>
  <c r="H56" i="7"/>
  <c r="H39" i="7"/>
  <c r="G39" i="7"/>
  <c r="H40" i="7"/>
  <c r="G40" i="7"/>
  <c r="H28" i="7"/>
  <c r="G28" i="7"/>
  <c r="H23" i="7"/>
  <c r="G23" i="7"/>
  <c r="H59" i="7"/>
  <c r="G59" i="7"/>
  <c r="H52" i="7"/>
  <c r="G52" i="7"/>
  <c r="H48" i="7"/>
  <c r="G48" i="7"/>
  <c r="H35" i="7"/>
  <c r="G35" i="7"/>
  <c r="H41" i="7"/>
  <c r="G41" i="7"/>
  <c r="H51" i="7"/>
  <c r="G51" i="7"/>
  <c r="H57" i="7"/>
  <c r="G57" i="7"/>
  <c r="H44" i="7"/>
  <c r="G44" i="7"/>
  <c r="H46" i="7"/>
  <c r="G46" i="7"/>
  <c r="H43" i="7"/>
  <c r="G43" i="7"/>
  <c r="H42" i="7"/>
  <c r="G42" i="7"/>
  <c r="H26" i="7"/>
  <c r="G26" i="7"/>
  <c r="H37" i="7"/>
  <c r="G37" i="7"/>
  <c r="H30" i="7"/>
  <c r="G30" i="7"/>
  <c r="H53" i="7"/>
  <c r="G53" i="7"/>
  <c r="H49" i="7"/>
  <c r="G49" i="7"/>
  <c r="H50" i="7"/>
  <c r="G50" i="7"/>
  <c r="H33" i="7"/>
  <c r="G33" i="7"/>
  <c r="H55" i="7"/>
  <c r="G55" i="7"/>
  <c r="H58" i="7"/>
  <c r="G58" i="7"/>
  <c r="H24" i="7"/>
  <c r="G24" i="7"/>
  <c r="H54" i="7"/>
  <c r="G54" i="7"/>
  <c r="H47" i="7"/>
  <c r="G47" i="7"/>
  <c r="H45" i="7"/>
  <c r="G45" i="7"/>
  <c r="H25" i="7"/>
  <c r="G25" i="7"/>
  <c r="G11" i="7"/>
  <c r="H12" i="7"/>
  <c r="G18" i="7"/>
  <c r="H16" i="7"/>
  <c r="G16" i="7"/>
  <c r="G10" i="7"/>
  <c r="H10" i="7"/>
  <c r="H7" i="7"/>
  <c r="G7" i="7"/>
  <c r="H15" i="7"/>
  <c r="G15" i="7"/>
  <c r="G9" i="7"/>
  <c r="H9" i="7"/>
  <c r="G13" i="7"/>
  <c r="H13" i="7"/>
  <c r="H8" i="7"/>
  <c r="G8" i="7"/>
  <c r="H19" i="7"/>
  <c r="G19" i="7"/>
  <c r="H20" i="7"/>
  <c r="G20" i="7"/>
  <c r="G17" i="7"/>
  <c r="H17" i="7"/>
  <c r="G21" i="7"/>
  <c r="H21" i="7"/>
  <c r="G22" i="7"/>
  <c r="H22" i="7"/>
  <c r="G14" i="7"/>
  <c r="H14" i="7"/>
  <c r="J7" i="7"/>
  <c r="AK18" i="4"/>
  <c r="AK17" i="4"/>
  <c r="AI20" i="4" l="1"/>
  <c r="AH20" i="4"/>
  <c r="AF20" i="4"/>
  <c r="AE20" i="4"/>
  <c r="AC20" i="4"/>
  <c r="AB20" i="4"/>
  <c r="U20" i="4"/>
  <c r="T20" i="4"/>
  <c r="J20" i="4"/>
  <c r="G20" i="4"/>
  <c r="B20" i="4"/>
  <c r="AI19" i="4"/>
  <c r="AH19" i="4"/>
  <c r="AF19" i="4"/>
  <c r="AE19" i="4"/>
  <c r="AC19" i="4"/>
  <c r="AB19" i="4"/>
  <c r="U19" i="4"/>
  <c r="T19" i="4"/>
  <c r="J19" i="4"/>
  <c r="G19" i="4"/>
  <c r="B19" i="4"/>
  <c r="T8" i="4" l="1"/>
  <c r="U8" i="4"/>
  <c r="AB8" i="4"/>
  <c r="AC8" i="4"/>
  <c r="AE8" i="4"/>
  <c r="AF8" i="4"/>
  <c r="AH8" i="4"/>
  <c r="AI8" i="4"/>
  <c r="T9" i="4"/>
  <c r="U9" i="4"/>
  <c r="AB9" i="4"/>
  <c r="AC9" i="4"/>
  <c r="AE9" i="4"/>
  <c r="AF9" i="4"/>
  <c r="AH9" i="4"/>
  <c r="AI9" i="4"/>
  <c r="T10" i="4"/>
  <c r="U10" i="4"/>
  <c r="AB10" i="4"/>
  <c r="AC10" i="4"/>
  <c r="AE10" i="4"/>
  <c r="AF10" i="4"/>
  <c r="AH10" i="4"/>
  <c r="AI10" i="4"/>
  <c r="T11" i="4"/>
  <c r="U11" i="4"/>
  <c r="AB11" i="4"/>
  <c r="AC11" i="4"/>
  <c r="AE11" i="4"/>
  <c r="AF11" i="4"/>
  <c r="AH11" i="4"/>
  <c r="AI11" i="4"/>
  <c r="T12" i="4"/>
  <c r="U12" i="4"/>
  <c r="AB12" i="4"/>
  <c r="AC12" i="4"/>
  <c r="AE12" i="4"/>
  <c r="AF12" i="4"/>
  <c r="AH12" i="4"/>
  <c r="AI12" i="4"/>
  <c r="T13" i="4"/>
  <c r="U13" i="4"/>
  <c r="AB13" i="4"/>
  <c r="AC13" i="4"/>
  <c r="AE13" i="4"/>
  <c r="AF13" i="4"/>
  <c r="AH13" i="4"/>
  <c r="AI13" i="4"/>
  <c r="T14" i="4"/>
  <c r="U14" i="4"/>
  <c r="AB14" i="4"/>
  <c r="AC14" i="4"/>
  <c r="AE14" i="4"/>
  <c r="AF14" i="4"/>
  <c r="AH14" i="4"/>
  <c r="AI14" i="4"/>
  <c r="T15" i="4"/>
  <c r="U15" i="4"/>
  <c r="AB15" i="4"/>
  <c r="AC15" i="4"/>
  <c r="AE15" i="4"/>
  <c r="AF15" i="4"/>
  <c r="AH15" i="4"/>
  <c r="AI15" i="4"/>
  <c r="T16" i="4"/>
  <c r="U16" i="4"/>
  <c r="AB16" i="4"/>
  <c r="AC16" i="4"/>
  <c r="AE16" i="4"/>
  <c r="AF16" i="4"/>
  <c r="AH16" i="4"/>
  <c r="AI16" i="4"/>
  <c r="T21" i="4"/>
  <c r="U21" i="4"/>
  <c r="AB21" i="4"/>
  <c r="AC21" i="4"/>
  <c r="AE21" i="4"/>
  <c r="AF21" i="4"/>
  <c r="AH21" i="4"/>
  <c r="AI21" i="4"/>
  <c r="T22" i="4"/>
  <c r="U22" i="4"/>
  <c r="AB22" i="4"/>
  <c r="AC22" i="4"/>
  <c r="AE22" i="4"/>
  <c r="AF22" i="4"/>
  <c r="AH22" i="4"/>
  <c r="AI22" i="4"/>
  <c r="T23" i="4"/>
  <c r="U23" i="4"/>
  <c r="AB23" i="4"/>
  <c r="AC23" i="4"/>
  <c r="AE23" i="4"/>
  <c r="AF23" i="4"/>
  <c r="AH23" i="4"/>
  <c r="AI23" i="4"/>
  <c r="T24" i="4"/>
  <c r="U24" i="4"/>
  <c r="AB24" i="4"/>
  <c r="AC24" i="4"/>
  <c r="AE24" i="4"/>
  <c r="AF24" i="4"/>
  <c r="AH24" i="4"/>
  <c r="AI24" i="4"/>
  <c r="B22" i="4"/>
  <c r="B23" i="4"/>
  <c r="B24" i="4"/>
  <c r="G23" i="4"/>
  <c r="G22" i="4"/>
  <c r="G21" i="4"/>
  <c r="J11" i="4"/>
  <c r="G11" i="4"/>
  <c r="B11" i="4"/>
  <c r="G6" i="4"/>
  <c r="J6" i="4"/>
  <c r="T6" i="4"/>
  <c r="U6" i="4"/>
  <c r="AB6" i="4"/>
  <c r="AC6" i="4"/>
  <c r="AE6" i="4"/>
  <c r="AF6" i="4"/>
  <c r="AH6" i="4"/>
  <c r="AI6" i="4"/>
  <c r="G7" i="4"/>
  <c r="J7" i="4"/>
  <c r="T7" i="4"/>
  <c r="U7" i="4"/>
  <c r="AB7" i="4"/>
  <c r="AC7" i="4"/>
  <c r="AE7" i="4"/>
  <c r="AF7" i="4"/>
  <c r="AH7" i="4"/>
  <c r="AI7" i="4"/>
  <c r="G8" i="4"/>
  <c r="J8" i="4"/>
  <c r="G9" i="4"/>
  <c r="J9" i="4"/>
  <c r="G10" i="4"/>
  <c r="J10" i="4"/>
  <c r="G12" i="4"/>
  <c r="J12" i="4"/>
  <c r="G13" i="4"/>
  <c r="J13" i="4"/>
  <c r="G14" i="4"/>
  <c r="J14" i="4"/>
  <c r="G15" i="4"/>
  <c r="J15" i="4"/>
  <c r="G16" i="4"/>
  <c r="J16" i="4"/>
  <c r="G5" i="4"/>
  <c r="T5" i="4"/>
  <c r="U5" i="4"/>
  <c r="AB5" i="4"/>
  <c r="AC5" i="4" s="1"/>
  <c r="AE5" i="4"/>
  <c r="AF5" i="4" s="1"/>
  <c r="AH5" i="4"/>
  <c r="AI5" i="4" s="1"/>
  <c r="J5" i="4"/>
  <c r="AK12" i="4" l="1"/>
  <c r="AK6" i="4"/>
  <c r="AK21" i="4"/>
  <c r="AK9" i="4"/>
  <c r="AK20" i="4"/>
  <c r="AK19" i="4"/>
  <c r="AK24" i="4"/>
  <c r="AK16" i="4"/>
  <c r="AK11" i="4"/>
  <c r="AK13" i="4"/>
  <c r="AK15" i="4"/>
  <c r="B5" i="4"/>
  <c r="B6" i="4"/>
  <c r="B7" i="4"/>
  <c r="B8" i="4"/>
  <c r="B9" i="4"/>
  <c r="B10" i="4"/>
  <c r="B12" i="4"/>
  <c r="B13" i="4"/>
  <c r="B14" i="4"/>
  <c r="B15" i="4"/>
  <c r="B16" i="4"/>
  <c r="B21" i="4"/>
  <c r="F8" i="5"/>
  <c r="I8" i="5" s="1"/>
  <c r="F9" i="5"/>
  <c r="I9" i="5" s="1"/>
  <c r="F10" i="5"/>
  <c r="I10" i="5" s="1"/>
  <c r="AK8" i="4" l="1"/>
  <c r="AK14" i="4"/>
  <c r="AK7" i="4"/>
  <c r="AK10" i="4"/>
  <c r="AK22" i="4"/>
  <c r="AK23" i="4"/>
  <c r="K6" i="7" l="1"/>
  <c r="E39" i="1" l="1"/>
  <c r="F39" i="1" s="1"/>
  <c r="G39" i="1" s="1"/>
  <c r="E40" i="1"/>
  <c r="F40" i="1" s="1"/>
  <c r="G40" i="1" s="1"/>
  <c r="E41" i="1"/>
  <c r="F41" i="1" s="1"/>
  <c r="G41" i="1" s="1"/>
  <c r="E38" i="1"/>
  <c r="F38" i="1" s="1"/>
  <c r="G38" i="1" s="1"/>
  <c r="E37" i="1"/>
  <c r="F37" i="1" s="1"/>
  <c r="G37" i="1" s="1"/>
  <c r="E29" i="1"/>
  <c r="F29" i="1" s="1"/>
  <c r="G29" i="1" s="1"/>
  <c r="E28" i="1"/>
  <c r="F28" i="1" s="1"/>
  <c r="G28" i="1" s="1"/>
  <c r="B16" i="1"/>
  <c r="G61" i="1" l="1"/>
  <c r="F61" i="1"/>
  <c r="E61" i="1"/>
  <c r="G60" i="1" l="1"/>
  <c r="F60" i="1"/>
  <c r="E60" i="1"/>
  <c r="D10" i="1" l="1"/>
  <c r="E10" i="1" s="1"/>
  <c r="D11" i="1"/>
  <c r="E11" i="1" s="1"/>
  <c r="D12" i="1"/>
  <c r="G12" i="1" s="1"/>
  <c r="F10" i="1" l="1"/>
  <c r="E12" i="1"/>
  <c r="F12" i="1"/>
  <c r="G10" i="1"/>
  <c r="G11" i="1"/>
  <c r="F11" i="1"/>
  <c r="B6" i="7" l="1"/>
  <c r="J6" i="7" l="1"/>
  <c r="D13" i="1" l="1"/>
  <c r="C25" i="2" l="1"/>
  <c r="D15" i="1"/>
  <c r="F15" i="1" s="1"/>
  <c r="D14" i="1"/>
  <c r="F14" i="1" s="1"/>
  <c r="F13" i="1"/>
  <c r="D9" i="1"/>
  <c r="D16" i="1" l="1"/>
  <c r="E9" i="1"/>
  <c r="G9" i="1"/>
  <c r="E13" i="1"/>
  <c r="G13" i="1"/>
  <c r="E14" i="1"/>
  <c r="G14" i="1"/>
  <c r="E15" i="1"/>
  <c r="G15" i="1"/>
  <c r="F9" i="1"/>
  <c r="F16" i="1" s="1"/>
  <c r="D20" i="1" l="1"/>
  <c r="D19" i="1"/>
  <c r="D22" i="1"/>
  <c r="D21" i="1"/>
  <c r="D23" i="1"/>
  <c r="F19" i="1"/>
  <c r="D24" i="1"/>
  <c r="F24" i="1"/>
  <c r="F23" i="1"/>
  <c r="F22" i="1"/>
  <c r="F21" i="1"/>
  <c r="F20" i="1"/>
  <c r="G16" i="1"/>
  <c r="E16" i="1"/>
  <c r="D25" i="1" l="1"/>
  <c r="G19" i="1"/>
  <c r="E19" i="1"/>
  <c r="F25" i="1"/>
  <c r="E24" i="1"/>
  <c r="E23" i="1"/>
  <c r="E22" i="1"/>
  <c r="E21" i="1"/>
  <c r="E20" i="1"/>
  <c r="G24" i="1"/>
  <c r="G23" i="1"/>
  <c r="G22" i="1"/>
  <c r="G21" i="1"/>
  <c r="G20" i="1"/>
  <c r="E25" i="1" l="1"/>
  <c r="G25" i="1"/>
  <c r="F31" i="1" l="1"/>
  <c r="F33" i="1" s="1"/>
  <c r="D31" i="1"/>
  <c r="D33" i="1" s="1"/>
  <c r="E42" i="1" s="1"/>
  <c r="F42" i="1" s="1"/>
  <c r="G42" i="1" s="1"/>
  <c r="D44" i="1" l="1"/>
  <c r="D46" i="1" s="1"/>
  <c r="E31" i="1"/>
  <c r="E33" i="1" s="1"/>
  <c r="G31" i="1"/>
  <c r="G33" i="1" s="1"/>
  <c r="E44" i="1"/>
  <c r="F44" i="1"/>
  <c r="F46" i="1" s="1"/>
  <c r="G44" i="1"/>
  <c r="Z928" i="4" l="1"/>
  <c r="AL928" i="4" s="1"/>
  <c r="Z931" i="4"/>
  <c r="AL931" i="4" s="1"/>
  <c r="Z894" i="4"/>
  <c r="AL894" i="4" s="1"/>
  <c r="Z924" i="4"/>
  <c r="AL924" i="4" s="1"/>
  <c r="Z898" i="4"/>
  <c r="AL898" i="4" s="1"/>
  <c r="Z325" i="4"/>
  <c r="AL325" i="4" s="1"/>
  <c r="Z791" i="4"/>
  <c r="AL791" i="4" s="1"/>
  <c r="Z906" i="4"/>
  <c r="AL906" i="4" s="1"/>
  <c r="Z905" i="4"/>
  <c r="AL905" i="4" s="1"/>
  <c r="Z895" i="4"/>
  <c r="AL895" i="4" s="1"/>
  <c r="Z733" i="4"/>
  <c r="AL733" i="4" s="1"/>
  <c r="Z757" i="4"/>
  <c r="AL757" i="4" s="1"/>
  <c r="Z781" i="4"/>
  <c r="AL781" i="4" s="1"/>
  <c r="Z735" i="4"/>
  <c r="AL735" i="4" s="1"/>
  <c r="Z743" i="4"/>
  <c r="AL743" i="4" s="1"/>
  <c r="Z751" i="4"/>
  <c r="AL751" i="4" s="1"/>
  <c r="Z759" i="4"/>
  <c r="AL759" i="4" s="1"/>
  <c r="Z767" i="4"/>
  <c r="AL767" i="4" s="1"/>
  <c r="Z775" i="4"/>
  <c r="AL775" i="4" s="1"/>
  <c r="Z740" i="4"/>
  <c r="AL740" i="4" s="1"/>
  <c r="Z764" i="4"/>
  <c r="AL764" i="4" s="1"/>
  <c r="Z737" i="4"/>
  <c r="AL737" i="4" s="1"/>
  <c r="Z745" i="4"/>
  <c r="AL745" i="4" s="1"/>
  <c r="Z753" i="4"/>
  <c r="AL753" i="4" s="1"/>
  <c r="Z761" i="4"/>
  <c r="AL761" i="4" s="1"/>
  <c r="Z769" i="4"/>
  <c r="AL769" i="4" s="1"/>
  <c r="Z777" i="4"/>
  <c r="AL777" i="4" s="1"/>
  <c r="Z748" i="4"/>
  <c r="AL748" i="4" s="1"/>
  <c r="Z765" i="4"/>
  <c r="AL765" i="4" s="1"/>
  <c r="Z783" i="4"/>
  <c r="AL783" i="4" s="1"/>
  <c r="Z739" i="4"/>
  <c r="AL739" i="4" s="1"/>
  <c r="Z747" i="4"/>
  <c r="AL747" i="4" s="1"/>
  <c r="Z755" i="4"/>
  <c r="AL755" i="4" s="1"/>
  <c r="Z763" i="4"/>
  <c r="AL763" i="4" s="1"/>
  <c r="Z771" i="4"/>
  <c r="AL771" i="4" s="1"/>
  <c r="Z779" i="4"/>
  <c r="AL779" i="4" s="1"/>
  <c r="Z831" i="4"/>
  <c r="AL831" i="4" s="1"/>
  <c r="Z788" i="4"/>
  <c r="AL788" i="4" s="1"/>
  <c r="Z816" i="4"/>
  <c r="AL816" i="4" s="1"/>
  <c r="Z820" i="4"/>
  <c r="AL820" i="4" s="1"/>
  <c r="Z828" i="4"/>
  <c r="AL828" i="4" s="1"/>
  <c r="Z796" i="4"/>
  <c r="AL796" i="4" s="1"/>
  <c r="Z804" i="4"/>
  <c r="AL804" i="4" s="1"/>
  <c r="Z790" i="4"/>
  <c r="AL790" i="4" s="1"/>
  <c r="Z806" i="4"/>
  <c r="AL806" i="4" s="1"/>
  <c r="Z814" i="4"/>
  <c r="AL814" i="4" s="1"/>
  <c r="Z822" i="4"/>
  <c r="AL822" i="4" s="1"/>
  <c r="Z830" i="4"/>
  <c r="AL830" i="4" s="1"/>
  <c r="Z797" i="4"/>
  <c r="AL797" i="4" s="1"/>
  <c r="Z803" i="4"/>
  <c r="AL803" i="4" s="1"/>
  <c r="Z834" i="4"/>
  <c r="AL834" i="4" s="1"/>
  <c r="Z345" i="4"/>
  <c r="AL345" i="4" s="1"/>
  <c r="Z342" i="4"/>
  <c r="AL342" i="4" s="1"/>
  <c r="Z352" i="4"/>
  <c r="AL352" i="4" s="1"/>
  <c r="Z356" i="4"/>
  <c r="AL356" i="4" s="1"/>
  <c r="Z351" i="4"/>
  <c r="AL351" i="4" s="1"/>
  <c r="Z368" i="4"/>
  <c r="AL368" i="4" s="1"/>
  <c r="Z372" i="4"/>
  <c r="AL372" i="4" s="1"/>
  <c r="Z381" i="4"/>
  <c r="AL381" i="4" s="1"/>
  <c r="Z377" i="4"/>
  <c r="AL377" i="4" s="1"/>
  <c r="Z390" i="4"/>
  <c r="AL390" i="4" s="1"/>
  <c r="Z386" i="4"/>
  <c r="AL386" i="4" s="1"/>
  <c r="Z402" i="4"/>
  <c r="AL402" i="4" s="1"/>
  <c r="Z407" i="4"/>
  <c r="AL407" i="4" s="1"/>
  <c r="Z409" i="4"/>
  <c r="AL409" i="4" s="1"/>
  <c r="Z416" i="4"/>
  <c r="AL416" i="4" s="1"/>
  <c r="Z418" i="4"/>
  <c r="AL418" i="4" s="1"/>
  <c r="Z415" i="4"/>
  <c r="AL415" i="4" s="1"/>
  <c r="Z420" i="4"/>
  <c r="AL420" i="4" s="1"/>
  <c r="Z320" i="4"/>
  <c r="AL320" i="4" s="1"/>
  <c r="Z315" i="4"/>
  <c r="AL315" i="4" s="1"/>
  <c r="Z307" i="4"/>
  <c r="AL307" i="4" s="1"/>
  <c r="Z312" i="4"/>
  <c r="AL312" i="4" s="1"/>
  <c r="Z314" i="4"/>
  <c r="AL314" i="4" s="1"/>
  <c r="Z318" i="4"/>
  <c r="AL318" i="4" s="1"/>
  <c r="Z313" i="4"/>
  <c r="AL313" i="4" s="1"/>
  <c r="Z879" i="4"/>
  <c r="AL879" i="4" s="1"/>
  <c r="Z863" i="4"/>
  <c r="AL863" i="4" s="1"/>
  <c r="Z847" i="4"/>
  <c r="AL847" i="4" s="1"/>
  <c r="Z910" i="4"/>
  <c r="AL910" i="4" s="1"/>
  <c r="Z892" i="4"/>
  <c r="AL892" i="4" s="1"/>
  <c r="Z303" i="4"/>
  <c r="AL303" i="4" s="1"/>
  <c r="Z926" i="4"/>
  <c r="AL926" i="4" s="1"/>
  <c r="Z893" i="4"/>
  <c r="AL893" i="4" s="1"/>
  <c r="Z934" i="4"/>
  <c r="AL934" i="4" s="1"/>
  <c r="Z929" i="4"/>
  <c r="AL929" i="4" s="1"/>
  <c r="Z930" i="4"/>
  <c r="AL930" i="4" s="1"/>
  <c r="Z920" i="4"/>
  <c r="AL920" i="4" s="1"/>
  <c r="Z923" i="4"/>
  <c r="AL923" i="4" s="1"/>
  <c r="Z919" i="4"/>
  <c r="AL919" i="4" s="1"/>
  <c r="Z915" i="4"/>
  <c r="AL915" i="4" s="1"/>
  <c r="Z912" i="4"/>
  <c r="AL912" i="4" s="1"/>
  <c r="Z901" i="4"/>
  <c r="AL901" i="4" s="1"/>
  <c r="Z904" i="4"/>
  <c r="AL904" i="4" s="1"/>
  <c r="Z900" i="4"/>
  <c r="AL900" i="4" s="1"/>
  <c r="Z891" i="4"/>
  <c r="AL891" i="4" s="1"/>
  <c r="Z823" i="4"/>
  <c r="AL823" i="4" s="1"/>
  <c r="Z782" i="4"/>
  <c r="AL782" i="4" s="1"/>
  <c r="Z811" i="4"/>
  <c r="AL811" i="4" s="1"/>
  <c r="Z789" i="4"/>
  <c r="AL789" i="4" s="1"/>
  <c r="Z795" i="4"/>
  <c r="AL795" i="4" s="1"/>
  <c r="Z786" i="4"/>
  <c r="AL786" i="4" s="1"/>
  <c r="Z838" i="4"/>
  <c r="AL838" i="4" s="1"/>
  <c r="Z793" i="4"/>
  <c r="AL793" i="4" s="1"/>
  <c r="Z817" i="4"/>
  <c r="AL817" i="4" s="1"/>
  <c r="Z825" i="4"/>
  <c r="AL825" i="4" s="1"/>
  <c r="Z827" i="4"/>
  <c r="AL827" i="4" s="1"/>
  <c r="Z344" i="4"/>
  <c r="AL344" i="4" s="1"/>
  <c r="Z346" i="4"/>
  <c r="AL346" i="4" s="1"/>
  <c r="Z354" i="4"/>
  <c r="AL354" i="4" s="1"/>
  <c r="Z361" i="4"/>
  <c r="AL361" i="4" s="1"/>
  <c r="Z365" i="4"/>
  <c r="AL365" i="4" s="1"/>
  <c r="Z373" i="4"/>
  <c r="AL373" i="4" s="1"/>
  <c r="Z369" i="4"/>
  <c r="AL369" i="4" s="1"/>
  <c r="Z367" i="4"/>
  <c r="AL367" i="4" s="1"/>
  <c r="Z375" i="4"/>
  <c r="AL375" i="4" s="1"/>
  <c r="Z371" i="4"/>
  <c r="AL371" i="4" s="1"/>
  <c r="Z382" i="4"/>
  <c r="AL382" i="4" s="1"/>
  <c r="Z378" i="4"/>
  <c r="AL378" i="4" s="1"/>
  <c r="Z379" i="4"/>
  <c r="AL379" i="4" s="1"/>
  <c r="I66" i="7"/>
  <c r="Z324" i="4"/>
  <c r="AL324" i="4" s="1"/>
  <c r="Z299" i="4"/>
  <c r="AL299" i="4" s="1"/>
  <c r="Z918" i="4"/>
  <c r="AL918" i="4" s="1"/>
  <c r="Z925" i="4"/>
  <c r="AL925" i="4" s="1"/>
  <c r="Z916" i="4"/>
  <c r="AL916" i="4" s="1"/>
  <c r="Z911" i="4"/>
  <c r="AL911" i="4" s="1"/>
  <c r="Z907" i="4"/>
  <c r="AL907" i="4" s="1"/>
  <c r="Z896" i="4"/>
  <c r="AL896" i="4" s="1"/>
  <c r="Z897" i="4"/>
  <c r="AL897" i="4" s="1"/>
  <c r="Z815" i="4"/>
  <c r="AL815" i="4" s="1"/>
  <c r="Z741" i="4"/>
  <c r="AL741" i="4" s="1"/>
  <c r="Z772" i="4"/>
  <c r="AL772" i="4" s="1"/>
  <c r="Z784" i="4"/>
  <c r="AL784" i="4" s="1"/>
  <c r="Z749" i="4"/>
  <c r="AL749" i="4" s="1"/>
  <c r="Z780" i="4"/>
  <c r="AL780" i="4" s="1"/>
  <c r="Z736" i="4"/>
  <c r="AL736" i="4" s="1"/>
  <c r="Z744" i="4"/>
  <c r="AL744" i="4" s="1"/>
  <c r="Z752" i="4"/>
  <c r="AL752" i="4" s="1"/>
  <c r="Z760" i="4"/>
  <c r="AL760" i="4" s="1"/>
  <c r="Z768" i="4"/>
  <c r="AL768" i="4" s="1"/>
  <c r="Z776" i="4"/>
  <c r="AL776" i="4" s="1"/>
  <c r="Z785" i="4"/>
  <c r="AL785" i="4" s="1"/>
  <c r="Z756" i="4"/>
  <c r="AL756" i="4" s="1"/>
  <c r="Z773" i="4"/>
  <c r="AL773" i="4" s="1"/>
  <c r="Z799" i="4"/>
  <c r="AL799" i="4" s="1"/>
  <c r="Z836" i="4"/>
  <c r="AL836" i="4" s="1"/>
  <c r="Z792" i="4"/>
  <c r="AL792" i="4" s="1"/>
  <c r="Z800" i="4"/>
  <c r="AL800" i="4" s="1"/>
  <c r="Z812" i="4"/>
  <c r="AL812" i="4" s="1"/>
  <c r="Z832" i="4"/>
  <c r="AL832" i="4" s="1"/>
  <c r="Z824" i="4"/>
  <c r="AL824" i="4" s="1"/>
  <c r="Z808" i="4"/>
  <c r="AL808" i="4" s="1"/>
  <c r="Z805" i="4"/>
  <c r="AL805" i="4" s="1"/>
  <c r="Z801" i="4"/>
  <c r="AL801" i="4" s="1"/>
  <c r="Z813" i="4"/>
  <c r="AL813" i="4" s="1"/>
  <c r="Z821" i="4"/>
  <c r="AL821" i="4" s="1"/>
  <c r="Z829" i="4"/>
  <c r="AL829" i="4" s="1"/>
  <c r="Z837" i="4"/>
  <c r="AL837" i="4" s="1"/>
  <c r="Z802" i="4"/>
  <c r="AL802" i="4" s="1"/>
  <c r="Z833" i="4"/>
  <c r="AL833" i="4" s="1"/>
  <c r="Z835" i="4"/>
  <c r="AL835" i="4" s="1"/>
  <c r="Z348" i="4"/>
  <c r="AL348" i="4" s="1"/>
  <c r="Z353" i="4"/>
  <c r="AL353" i="4" s="1"/>
  <c r="Z355" i="4"/>
  <c r="AL355" i="4" s="1"/>
  <c r="Z357" i="4"/>
  <c r="AL357" i="4" s="1"/>
  <c r="Z359" i="4"/>
  <c r="AL359" i="4" s="1"/>
  <c r="Z363" i="4"/>
  <c r="AL363" i="4" s="1"/>
  <c r="Z399" i="4"/>
  <c r="AL399" i="4" s="1"/>
  <c r="Z323" i="4"/>
  <c r="AL323" i="4" s="1"/>
  <c r="Z922" i="4"/>
  <c r="AL922" i="4" s="1"/>
  <c r="Z322" i="4"/>
  <c r="AL322" i="4" s="1"/>
  <c r="Z263" i="4"/>
  <c r="AL263" i="4" s="1"/>
  <c r="Z908" i="4"/>
  <c r="AL908" i="4" s="1"/>
  <c r="Z933" i="4"/>
  <c r="AL933" i="4" s="1"/>
  <c r="Z932" i="4"/>
  <c r="AL932" i="4" s="1"/>
  <c r="Z921" i="4"/>
  <c r="AL921" i="4" s="1"/>
  <c r="Z913" i="4"/>
  <c r="AL913" i="4" s="1"/>
  <c r="Z914" i="4"/>
  <c r="AL914" i="4" s="1"/>
  <c r="Z909" i="4"/>
  <c r="AL909" i="4" s="1"/>
  <c r="Z903" i="4"/>
  <c r="AL903" i="4" s="1"/>
  <c r="Z899" i="4"/>
  <c r="AL899" i="4" s="1"/>
  <c r="Z902" i="4"/>
  <c r="AL902" i="4" s="1"/>
  <c r="Z807" i="4"/>
  <c r="AL807" i="4" s="1"/>
  <c r="Z734" i="4"/>
  <c r="AL734" i="4" s="1"/>
  <c r="Z742" i="4"/>
  <c r="AL742" i="4" s="1"/>
  <c r="Z750" i="4"/>
  <c r="AL750" i="4" s="1"/>
  <c r="Z758" i="4"/>
  <c r="AL758" i="4" s="1"/>
  <c r="Z766" i="4"/>
  <c r="AL766" i="4" s="1"/>
  <c r="Z774" i="4"/>
  <c r="AL774" i="4" s="1"/>
  <c r="Z738" i="4"/>
  <c r="AL738" i="4" s="1"/>
  <c r="Z746" i="4"/>
  <c r="AL746" i="4" s="1"/>
  <c r="Z754" i="4"/>
  <c r="AL754" i="4" s="1"/>
  <c r="Z762" i="4"/>
  <c r="AL762" i="4" s="1"/>
  <c r="Z770" i="4"/>
  <c r="AL770" i="4" s="1"/>
  <c r="Z778" i="4"/>
  <c r="AL778" i="4" s="1"/>
  <c r="Z819" i="4"/>
  <c r="AL819" i="4" s="1"/>
  <c r="Z794" i="4"/>
  <c r="AL794" i="4" s="1"/>
  <c r="Z787" i="4"/>
  <c r="AL787" i="4" s="1"/>
  <c r="Z798" i="4"/>
  <c r="AL798" i="4" s="1"/>
  <c r="Z810" i="4"/>
  <c r="AL810" i="4" s="1"/>
  <c r="Z818" i="4"/>
  <c r="AL818" i="4" s="1"/>
  <c r="Z826" i="4"/>
  <c r="AL826" i="4" s="1"/>
  <c r="Z343" i="4"/>
  <c r="AL343" i="4" s="1"/>
  <c r="Z347" i="4"/>
  <c r="AL347" i="4" s="1"/>
  <c r="Z341" i="4"/>
  <c r="AL341" i="4" s="1"/>
  <c r="Z350" i="4"/>
  <c r="AL350" i="4" s="1"/>
  <c r="Z360" i="4"/>
  <c r="AL360" i="4" s="1"/>
  <c r="Z362" i="4"/>
  <c r="AL362" i="4" s="1"/>
  <c r="Z364" i="4"/>
  <c r="AL364" i="4" s="1"/>
  <c r="Z366" i="4"/>
  <c r="AL366" i="4" s="1"/>
  <c r="Z374" i="4"/>
  <c r="AL374" i="4" s="1"/>
  <c r="Z370" i="4"/>
  <c r="AL370" i="4" s="1"/>
  <c r="Z383" i="4"/>
  <c r="AL383" i="4" s="1"/>
  <c r="Z384" i="4"/>
  <c r="AL384" i="4" s="1"/>
  <c r="Z385" i="4"/>
  <c r="AL385" i="4" s="1"/>
  <c r="Z393" i="4"/>
  <c r="AL393" i="4" s="1"/>
  <c r="Z389" i="4"/>
  <c r="AL389" i="4" s="1"/>
  <c r="Z398" i="4"/>
  <c r="AL398" i="4" s="1"/>
  <c r="Z400" i="4"/>
  <c r="AL400" i="4" s="1"/>
  <c r="Z408" i="4"/>
  <c r="AL408" i="4" s="1"/>
  <c r="Z410" i="4"/>
  <c r="AL410" i="4" s="1"/>
  <c r="Z405" i="4"/>
  <c r="AL405" i="4" s="1"/>
  <c r="Z417" i="4"/>
  <c r="AL417" i="4" s="1"/>
  <c r="Z316" i="4"/>
  <c r="AL316" i="4" s="1"/>
  <c r="Z304" i="4"/>
  <c r="AL304" i="4" s="1"/>
  <c r="Z581" i="4"/>
  <c r="AL581" i="4" s="1"/>
  <c r="Z485" i="4"/>
  <c r="AL485" i="4" s="1"/>
  <c r="Z392" i="4"/>
  <c r="AL392" i="4" s="1"/>
  <c r="Z411" i="4"/>
  <c r="AL411" i="4" s="1"/>
  <c r="Z412" i="4"/>
  <c r="AL412" i="4" s="1"/>
  <c r="Z414" i="4"/>
  <c r="AL414" i="4" s="1"/>
  <c r="Z310" i="4"/>
  <c r="AL310" i="4" s="1"/>
  <c r="Z308" i="4"/>
  <c r="AL308" i="4" s="1"/>
  <c r="Z889" i="4"/>
  <c r="AL889" i="4" s="1"/>
  <c r="Z452" i="4"/>
  <c r="AL452" i="4" s="1"/>
  <c r="Z597" i="4"/>
  <c r="AL597" i="4" s="1"/>
  <c r="Z565" i="4"/>
  <c r="AL565" i="4" s="1"/>
  <c r="Z533" i="4"/>
  <c r="AL533" i="4" s="1"/>
  <c r="Z501" i="4"/>
  <c r="AL501" i="4" s="1"/>
  <c r="Z553" i="4"/>
  <c r="AL553" i="4" s="1"/>
  <c r="Z883" i="4"/>
  <c r="AL883" i="4" s="1"/>
  <c r="Z877" i="4"/>
  <c r="AL877" i="4" s="1"/>
  <c r="Z867" i="4"/>
  <c r="AL867" i="4" s="1"/>
  <c r="Z861" i="4"/>
  <c r="AL861" i="4" s="1"/>
  <c r="Z851" i="4"/>
  <c r="AL851" i="4" s="1"/>
  <c r="Z845" i="4"/>
  <c r="AL845" i="4" s="1"/>
  <c r="Z726" i="4"/>
  <c r="AL726" i="4" s="1"/>
  <c r="Z694" i="4"/>
  <c r="AL694" i="4" s="1"/>
  <c r="Z678" i="4"/>
  <c r="AL678" i="4" s="1"/>
  <c r="Z650" i="4"/>
  <c r="AL650" i="4" s="1"/>
  <c r="Z593" i="4"/>
  <c r="AL593" i="4" s="1"/>
  <c r="Z561" i="4"/>
  <c r="AL561" i="4" s="1"/>
  <c r="Z529" i="4"/>
  <c r="AL529" i="4" s="1"/>
  <c r="Z712" i="4"/>
  <c r="AL712" i="4" s="1"/>
  <c r="Z701" i="4"/>
  <c r="AL701" i="4" s="1"/>
  <c r="Z685" i="4"/>
  <c r="AL685" i="4" s="1"/>
  <c r="Z644" i="4"/>
  <c r="AL644" i="4" s="1"/>
  <c r="Z636" i="4"/>
  <c r="AL636" i="4" s="1"/>
  <c r="Z628" i="4"/>
  <c r="AL628" i="4" s="1"/>
  <c r="Z623" i="4"/>
  <c r="AL623" i="4" s="1"/>
  <c r="Z619" i="4"/>
  <c r="AL619" i="4" s="1"/>
  <c r="Z615" i="4"/>
  <c r="AL615" i="4" s="1"/>
  <c r="Z611" i="4"/>
  <c r="AL611" i="4" s="1"/>
  <c r="Z607" i="4"/>
  <c r="AL607" i="4" s="1"/>
  <c r="Z591" i="4"/>
  <c r="AL591" i="4" s="1"/>
  <c r="Z391" i="4"/>
  <c r="AL391" i="4" s="1"/>
  <c r="Z397" i="4"/>
  <c r="AL397" i="4" s="1"/>
  <c r="Z419" i="4"/>
  <c r="AL419" i="4" s="1"/>
  <c r="Z319" i="4"/>
  <c r="AL319" i="4" s="1"/>
  <c r="Z305" i="4"/>
  <c r="AL305" i="4" s="1"/>
  <c r="Z841" i="4"/>
  <c r="AL841" i="4" s="1"/>
  <c r="Z706" i="4"/>
  <c r="AL706" i="4" s="1"/>
  <c r="Z671" i="4"/>
  <c r="AL671" i="4" s="1"/>
  <c r="Z630" i="4"/>
  <c r="AL630" i="4" s="1"/>
  <c r="Z557" i="4"/>
  <c r="AL557" i="4" s="1"/>
  <c r="Z882" i="4"/>
  <c r="AL882" i="4" s="1"/>
  <c r="Z869" i="4"/>
  <c r="AL869" i="4" s="1"/>
  <c r="Z853" i="4"/>
  <c r="AL853" i="4" s="1"/>
  <c r="Z731" i="4"/>
  <c r="AL731" i="4" s="1"/>
  <c r="Z699" i="4"/>
  <c r="AL699" i="4" s="1"/>
  <c r="Z642" i="4"/>
  <c r="AL642" i="4" s="1"/>
  <c r="Z569" i="4"/>
  <c r="AL569" i="4" s="1"/>
  <c r="Z505" i="4"/>
  <c r="AL505" i="4" s="1"/>
  <c r="Z884" i="4"/>
  <c r="AL884" i="4" s="1"/>
  <c r="Z878" i="4"/>
  <c r="AL878" i="4" s="1"/>
  <c r="Z868" i="4"/>
  <c r="AL868" i="4" s="1"/>
  <c r="Z862" i="4"/>
  <c r="AL862" i="4" s="1"/>
  <c r="Z852" i="4"/>
  <c r="AL852" i="4" s="1"/>
  <c r="Z846" i="4"/>
  <c r="AL846" i="4" s="1"/>
  <c r="Z730" i="4"/>
  <c r="AL730" i="4" s="1"/>
  <c r="Z724" i="4"/>
  <c r="AL724" i="4" s="1"/>
  <c r="Z714" i="4"/>
  <c r="AL714" i="4" s="1"/>
  <c r="Z698" i="4"/>
  <c r="AL698" i="4" s="1"/>
  <c r="Z679" i="4"/>
  <c r="AL679" i="4" s="1"/>
  <c r="Z339" i="4"/>
  <c r="AL339" i="4" s="1"/>
  <c r="Z886" i="4"/>
  <c r="AL886" i="4" s="1"/>
  <c r="Z870" i="4"/>
  <c r="AL870" i="4" s="1"/>
  <c r="Z854" i="4"/>
  <c r="AL854" i="4" s="1"/>
  <c r="Z732" i="4"/>
  <c r="AL732" i="4" s="1"/>
  <c r="Z690" i="4"/>
  <c r="AL690" i="4" s="1"/>
  <c r="Z646" i="4"/>
  <c r="AL646" i="4" s="1"/>
  <c r="Z573" i="4"/>
  <c r="AL573" i="4" s="1"/>
  <c r="Z525" i="4"/>
  <c r="AL525" i="4" s="1"/>
  <c r="Z885" i="4"/>
  <c r="AL885" i="4" s="1"/>
  <c r="Z866" i="4"/>
  <c r="AL866" i="4" s="1"/>
  <c r="Z850" i="4"/>
  <c r="AL850" i="4" s="1"/>
  <c r="Z728" i="4"/>
  <c r="AL728" i="4" s="1"/>
  <c r="Z686" i="4"/>
  <c r="AL686" i="4" s="1"/>
  <c r="Z601" i="4"/>
  <c r="AL601" i="4" s="1"/>
  <c r="Z513" i="4"/>
  <c r="AL513" i="4" s="1"/>
  <c r="Z617" i="4"/>
  <c r="AL617" i="4" s="1"/>
  <c r="Z540" i="4"/>
  <c r="AL540" i="4" s="1"/>
  <c r="Z484" i="4"/>
  <c r="AL484" i="4" s="1"/>
  <c r="Z457" i="4"/>
  <c r="AL457" i="4" s="1"/>
  <c r="Z450" i="4"/>
  <c r="AL450" i="4" s="1"/>
  <c r="Z425" i="4"/>
  <c r="AL425" i="4" s="1"/>
  <c r="Z337" i="4"/>
  <c r="AL337" i="4" s="1"/>
  <c r="Z709" i="4"/>
  <c r="AL709" i="4" s="1"/>
  <c r="Z672" i="4"/>
  <c r="AL672" i="4" s="1"/>
  <c r="Z380" i="4"/>
  <c r="AL380" i="4" s="1"/>
  <c r="Z388" i="4"/>
  <c r="AL388" i="4" s="1"/>
  <c r="Z394" i="4"/>
  <c r="AL394" i="4" s="1"/>
  <c r="Z395" i="4"/>
  <c r="AL395" i="4" s="1"/>
  <c r="Z406" i="4"/>
  <c r="AL406" i="4" s="1"/>
  <c r="Z404" i="4"/>
  <c r="AL404" i="4" s="1"/>
  <c r="Z321" i="4"/>
  <c r="AL321" i="4" s="1"/>
  <c r="Z309" i="4"/>
  <c r="AL309" i="4" s="1"/>
  <c r="Z857" i="4"/>
  <c r="AL857" i="4" s="1"/>
  <c r="Z549" i="4"/>
  <c r="AL549" i="4" s="1"/>
  <c r="Z517" i="4"/>
  <c r="AL517" i="4" s="1"/>
  <c r="Z541" i="4"/>
  <c r="AL541" i="4" s="1"/>
  <c r="Z521" i="4"/>
  <c r="AL521" i="4" s="1"/>
  <c r="Z444" i="4"/>
  <c r="AL444" i="4" s="1"/>
  <c r="Z880" i="4"/>
  <c r="AL880" i="4" s="1"/>
  <c r="Z874" i="4"/>
  <c r="AL874" i="4" s="1"/>
  <c r="Z864" i="4"/>
  <c r="AL864" i="4" s="1"/>
  <c r="Z858" i="4"/>
  <c r="AL858" i="4" s="1"/>
  <c r="Z848" i="4"/>
  <c r="AL848" i="4" s="1"/>
  <c r="Z842" i="4"/>
  <c r="AL842" i="4" s="1"/>
  <c r="Z710" i="4"/>
  <c r="AL710" i="4" s="1"/>
  <c r="Z688" i="4"/>
  <c r="AL688" i="4" s="1"/>
  <c r="Z634" i="4"/>
  <c r="AL634" i="4" s="1"/>
  <c r="Z577" i="4"/>
  <c r="AL577" i="4" s="1"/>
  <c r="Z545" i="4"/>
  <c r="AL545" i="4" s="1"/>
  <c r="Z481" i="4"/>
  <c r="AL481" i="4" s="1"/>
  <c r="Z704" i="4"/>
  <c r="AL704" i="4" s="1"/>
  <c r="Z693" i="4"/>
  <c r="AL693" i="4" s="1"/>
  <c r="Z656" i="4"/>
  <c r="AL656" i="4" s="1"/>
  <c r="Z641" i="4"/>
  <c r="AL641" i="4" s="1"/>
  <c r="Z633" i="4"/>
  <c r="AL633" i="4" s="1"/>
  <c r="Z625" i="4"/>
  <c r="AL625" i="4" s="1"/>
  <c r="Z621" i="4"/>
  <c r="AL621" i="4" s="1"/>
  <c r="Z613" i="4"/>
  <c r="AL613" i="4" s="1"/>
  <c r="Z609" i="4"/>
  <c r="AL609" i="4" s="1"/>
  <c r="Z604" i="4"/>
  <c r="AL604" i="4" s="1"/>
  <c r="Z596" i="4"/>
  <c r="AL596" i="4" s="1"/>
  <c r="Z588" i="4"/>
  <c r="AL588" i="4" s="1"/>
  <c r="Z580" i="4"/>
  <c r="AL580" i="4" s="1"/>
  <c r="Z572" i="4"/>
  <c r="AL572" i="4" s="1"/>
  <c r="Z564" i="4"/>
  <c r="AL564" i="4" s="1"/>
  <c r="Z556" i="4"/>
  <c r="AL556" i="4" s="1"/>
  <c r="Z548" i="4"/>
  <c r="AL548" i="4" s="1"/>
  <c r="Z532" i="4"/>
  <c r="AL532" i="4" s="1"/>
  <c r="Z524" i="4"/>
  <c r="AL524" i="4" s="1"/>
  <c r="Z516" i="4"/>
  <c r="AL516" i="4" s="1"/>
  <c r="Z508" i="4"/>
  <c r="AL508" i="4" s="1"/>
  <c r="Z500" i="4"/>
  <c r="AL500" i="4" s="1"/>
  <c r="Z492" i="4"/>
  <c r="AL492" i="4" s="1"/>
  <c r="Z475" i="4"/>
  <c r="AL475" i="4" s="1"/>
  <c r="Z468" i="4"/>
  <c r="AL468" i="4" s="1"/>
  <c r="Z443" i="4"/>
  <c r="AL443" i="4" s="1"/>
  <c r="Z436" i="4"/>
  <c r="AL436" i="4" s="1"/>
  <c r="Z696" i="4"/>
  <c r="AL696" i="4" s="1"/>
  <c r="Z661" i="4"/>
  <c r="AL661" i="4" s="1"/>
  <c r="Z542" i="4"/>
  <c r="AL542" i="4" s="1"/>
  <c r="Z463" i="4"/>
  <c r="AL463" i="4" s="1"/>
  <c r="Z449" i="4"/>
  <c r="AL449" i="4" s="1"/>
  <c r="Z692" i="4"/>
  <c r="AL692" i="4" s="1"/>
  <c r="Z643" i="4"/>
  <c r="AL643" i="4" s="1"/>
  <c r="Z555" i="4"/>
  <c r="AL555" i="4" s="1"/>
  <c r="Z483" i="4"/>
  <c r="AL483" i="4" s="1"/>
  <c r="Z720" i="4"/>
  <c r="AL720" i="4" s="1"/>
  <c r="Z387" i="4"/>
  <c r="AL387" i="4" s="1"/>
  <c r="Z401" i="4"/>
  <c r="AL401" i="4" s="1"/>
  <c r="Z396" i="4"/>
  <c r="AL396" i="4" s="1"/>
  <c r="Z403" i="4"/>
  <c r="AL403" i="4" s="1"/>
  <c r="Z413" i="4"/>
  <c r="AL413" i="4" s="1"/>
  <c r="Z311" i="4"/>
  <c r="AL311" i="4" s="1"/>
  <c r="Z306" i="4"/>
  <c r="AL306" i="4" s="1"/>
  <c r="Z317" i="4"/>
  <c r="AL317" i="4" s="1"/>
  <c r="Z873" i="4"/>
  <c r="AL873" i="4" s="1"/>
  <c r="Z725" i="4"/>
  <c r="AL725" i="4" s="1"/>
  <c r="Z674" i="4"/>
  <c r="AL674" i="4" s="1"/>
  <c r="Z649" i="4"/>
  <c r="AL649" i="4" s="1"/>
  <c r="Z589" i="4"/>
  <c r="AL589" i="4" s="1"/>
  <c r="Z509" i="4"/>
  <c r="AL509" i="4" s="1"/>
  <c r="Z888" i="4"/>
  <c r="AL888" i="4" s="1"/>
  <c r="Z875" i="4"/>
  <c r="AL875" i="4" s="1"/>
  <c r="Z859" i="4"/>
  <c r="AL859" i="4" s="1"/>
  <c r="Z843" i="4"/>
  <c r="AL843" i="4" s="1"/>
  <c r="Z718" i="4"/>
  <c r="AL718" i="4" s="1"/>
  <c r="Z670" i="4"/>
  <c r="AL670" i="4" s="1"/>
  <c r="Z626" i="4"/>
  <c r="AL626" i="4" s="1"/>
  <c r="Z537" i="4"/>
  <c r="AL537" i="4" s="1"/>
  <c r="Z460" i="4"/>
  <c r="AL460" i="4" s="1"/>
  <c r="Z887" i="4"/>
  <c r="AL887" i="4" s="1"/>
  <c r="Z881" i="4"/>
  <c r="AL881" i="4" s="1"/>
  <c r="Z871" i="4"/>
  <c r="AL871" i="4" s="1"/>
  <c r="Z865" i="4"/>
  <c r="AL865" i="4" s="1"/>
  <c r="Z855" i="4"/>
  <c r="AL855" i="4" s="1"/>
  <c r="Z849" i="4"/>
  <c r="AL849" i="4" s="1"/>
  <c r="Z839" i="4"/>
  <c r="AL839" i="4" s="1"/>
  <c r="Z727" i="4"/>
  <c r="AL727" i="4" s="1"/>
  <c r="Z717" i="4"/>
  <c r="AL717" i="4" s="1"/>
  <c r="Z708" i="4"/>
  <c r="AL708" i="4" s="1"/>
  <c r="Z682" i="4"/>
  <c r="AL682" i="4" s="1"/>
  <c r="Z666" i="4"/>
  <c r="AL666" i="4" s="1"/>
  <c r="Z638" i="4"/>
  <c r="AL638" i="4" s="1"/>
  <c r="Z428" i="4"/>
  <c r="AL428" i="4" s="1"/>
  <c r="Z331" i="4"/>
  <c r="AL331" i="4" s="1"/>
  <c r="Z876" i="4"/>
  <c r="AL876" i="4" s="1"/>
  <c r="Z860" i="4"/>
  <c r="AL860" i="4" s="1"/>
  <c r="Z844" i="4"/>
  <c r="AL844" i="4" s="1"/>
  <c r="Z722" i="4"/>
  <c r="AL722" i="4" s="1"/>
  <c r="Z658" i="4"/>
  <c r="AL658" i="4" s="1"/>
  <c r="Z605" i="4"/>
  <c r="AL605" i="4" s="1"/>
  <c r="Z476" i="4"/>
  <c r="AL476" i="4" s="1"/>
  <c r="Z872" i="4"/>
  <c r="AL872" i="4" s="1"/>
  <c r="Z856" i="4"/>
  <c r="AL856" i="4" s="1"/>
  <c r="Z840" i="4"/>
  <c r="AL840" i="4" s="1"/>
  <c r="Z702" i="4"/>
  <c r="AL702" i="4" s="1"/>
  <c r="Z585" i="4"/>
  <c r="AL585" i="4" s="1"/>
  <c r="Z489" i="4"/>
  <c r="AL489" i="4" s="1"/>
  <c r="Z497" i="4"/>
  <c r="AL497" i="4" s="1"/>
  <c r="Z599" i="4"/>
  <c r="AL599" i="4" s="1"/>
  <c r="Z583" i="4"/>
  <c r="AL583" i="4" s="1"/>
  <c r="Z551" i="4"/>
  <c r="AL551" i="4" s="1"/>
  <c r="Z543" i="4"/>
  <c r="AL543" i="4" s="1"/>
  <c r="Z487" i="4"/>
  <c r="AL487" i="4" s="1"/>
  <c r="Z453" i="4"/>
  <c r="AL453" i="4" s="1"/>
  <c r="Z333" i="4"/>
  <c r="AL333" i="4" s="1"/>
  <c r="Z689" i="4"/>
  <c r="AL689" i="4" s="1"/>
  <c r="Z652" i="4"/>
  <c r="AL652" i="4" s="1"/>
  <c r="Z703" i="4"/>
  <c r="AL703" i="4" s="1"/>
  <c r="Z687" i="4"/>
  <c r="AL687" i="4" s="1"/>
  <c r="Z635" i="4"/>
  <c r="AL635" i="4" s="1"/>
  <c r="Z606" i="4"/>
  <c r="AL606" i="4" s="1"/>
  <c r="Z590" i="4"/>
  <c r="AL590" i="4" s="1"/>
  <c r="Z574" i="4"/>
  <c r="AL574" i="4" s="1"/>
  <c r="Z558" i="4"/>
  <c r="AL558" i="4" s="1"/>
  <c r="Z526" i="4"/>
  <c r="AL526" i="4" s="1"/>
  <c r="Z510" i="4"/>
  <c r="AL510" i="4" s="1"/>
  <c r="Z494" i="4"/>
  <c r="AL494" i="4" s="1"/>
  <c r="Z470" i="4"/>
  <c r="AL470" i="4" s="1"/>
  <c r="Z442" i="4"/>
  <c r="AL442" i="4" s="1"/>
  <c r="Z435" i="4"/>
  <c r="AL435" i="4" s="1"/>
  <c r="Z424" i="4"/>
  <c r="AL424" i="4" s="1"/>
  <c r="Z332" i="4"/>
  <c r="AL332" i="4" s="1"/>
  <c r="Z664" i="4"/>
  <c r="AL664" i="4" s="1"/>
  <c r="Z637" i="4"/>
  <c r="AL637" i="4" s="1"/>
  <c r="Z716" i="4"/>
  <c r="AL716" i="4" s="1"/>
  <c r="Z684" i="4"/>
  <c r="AL684" i="4" s="1"/>
  <c r="Z676" i="4"/>
  <c r="AL676" i="4" s="1"/>
  <c r="Z668" i="4"/>
  <c r="AL668" i="4" s="1"/>
  <c r="Z660" i="4"/>
  <c r="AL660" i="4" s="1"/>
  <c r="Z645" i="4"/>
  <c r="AL645" i="4" s="1"/>
  <c r="Z629" i="4"/>
  <c r="AL629" i="4" s="1"/>
  <c r="Z559" i="4"/>
  <c r="AL559" i="4" s="1"/>
  <c r="Z511" i="4"/>
  <c r="AL511" i="4" s="1"/>
  <c r="Z432" i="4"/>
  <c r="AL432" i="4" s="1"/>
  <c r="Z719" i="4"/>
  <c r="AL719" i="4" s="1"/>
  <c r="Z550" i="4"/>
  <c r="AL550" i="4" s="1"/>
  <c r="Z534" i="4"/>
  <c r="AL534" i="4" s="1"/>
  <c r="Z486" i="4"/>
  <c r="AL486" i="4" s="1"/>
  <c r="Z467" i="4"/>
  <c r="AL467" i="4" s="1"/>
  <c r="Z431" i="4"/>
  <c r="AL431" i="4" s="1"/>
  <c r="Z654" i="4"/>
  <c r="AL654" i="4" s="1"/>
  <c r="Z681" i="4"/>
  <c r="AL681" i="4" s="1"/>
  <c r="Z632" i="4"/>
  <c r="AL632" i="4" s="1"/>
  <c r="Z547" i="4"/>
  <c r="AL547" i="4" s="1"/>
  <c r="Z539" i="4"/>
  <c r="AL539" i="4" s="1"/>
  <c r="Z531" i="4"/>
  <c r="AL531" i="4" s="1"/>
  <c r="Z523" i="4"/>
  <c r="AL523" i="4" s="1"/>
  <c r="Z515" i="4"/>
  <c r="AL515" i="4" s="1"/>
  <c r="Z507" i="4"/>
  <c r="AL507" i="4" s="1"/>
  <c r="Z499" i="4"/>
  <c r="AL499" i="4" s="1"/>
  <c r="Z491" i="4"/>
  <c r="AL491" i="4" s="1"/>
  <c r="Z455" i="4"/>
  <c r="AL455" i="4" s="1"/>
  <c r="Z677" i="4"/>
  <c r="AL677" i="4" s="1"/>
  <c r="Z707" i="4"/>
  <c r="AL707" i="4" s="1"/>
  <c r="Z667" i="4"/>
  <c r="AL667" i="4" s="1"/>
  <c r="Z653" i="4"/>
  <c r="AL653" i="4" s="1"/>
  <c r="Z631" i="4"/>
  <c r="AL631" i="4" s="1"/>
  <c r="Z554" i="4"/>
  <c r="AL554" i="4" s="1"/>
  <c r="Z490" i="4"/>
  <c r="AL490" i="4" s="1"/>
  <c r="Z451" i="4"/>
  <c r="AL451" i="4" s="1"/>
  <c r="Z691" i="4"/>
  <c r="AL691" i="4" s="1"/>
  <c r="Z328" i="4"/>
  <c r="AL328" i="4" s="1"/>
  <c r="Z329" i="4"/>
  <c r="AL329" i="4" s="1"/>
  <c r="Z287" i="4"/>
  <c r="AL287" i="4" s="1"/>
  <c r="Z279" i="4"/>
  <c r="AL279" i="4" s="1"/>
  <c r="Z261" i="4"/>
  <c r="AL261" i="4" s="1"/>
  <c r="Z281" i="4"/>
  <c r="AL281" i="4" s="1"/>
  <c r="Z280" i="4"/>
  <c r="AL280" i="4" s="1"/>
  <c r="Z262" i="4"/>
  <c r="AL262" i="4" s="1"/>
  <c r="Z255" i="4"/>
  <c r="AL255" i="4" s="1"/>
  <c r="Z567" i="4"/>
  <c r="AL567" i="4" s="1"/>
  <c r="Z519" i="4"/>
  <c r="AL519" i="4" s="1"/>
  <c r="Z464" i="4"/>
  <c r="AL464" i="4" s="1"/>
  <c r="Z439" i="4"/>
  <c r="AL439" i="4" s="1"/>
  <c r="Z723" i="4"/>
  <c r="AL723" i="4" s="1"/>
  <c r="Z627" i="4"/>
  <c r="AL627" i="4" s="1"/>
  <c r="Z502" i="4"/>
  <c r="AL502" i="4" s="1"/>
  <c r="Z474" i="4"/>
  <c r="AL474" i="4" s="1"/>
  <c r="Z438" i="4"/>
  <c r="AL438" i="4" s="1"/>
  <c r="Z729" i="4"/>
  <c r="AL729" i="4" s="1"/>
  <c r="Z713" i="4"/>
  <c r="AL713" i="4" s="1"/>
  <c r="Z648" i="4"/>
  <c r="AL648" i="4" s="1"/>
  <c r="Z622" i="4"/>
  <c r="AL622" i="4" s="1"/>
  <c r="Z618" i="4"/>
  <c r="AL618" i="4" s="1"/>
  <c r="Z614" i="4"/>
  <c r="AL614" i="4" s="1"/>
  <c r="Z610" i="4"/>
  <c r="AL610" i="4" s="1"/>
  <c r="Z603" i="4"/>
  <c r="AL603" i="4" s="1"/>
  <c r="Z595" i="4"/>
  <c r="AL595" i="4" s="1"/>
  <c r="Z587" i="4"/>
  <c r="AL587" i="4" s="1"/>
  <c r="Z579" i="4"/>
  <c r="AL579" i="4" s="1"/>
  <c r="Z571" i="4"/>
  <c r="AL571" i="4" s="1"/>
  <c r="Z563" i="4"/>
  <c r="AL563" i="4" s="1"/>
  <c r="Z552" i="4"/>
  <c r="AL552" i="4" s="1"/>
  <c r="Z496" i="4"/>
  <c r="AL496" i="4" s="1"/>
  <c r="Z488" i="4"/>
  <c r="AL488" i="4" s="1"/>
  <c r="Z480" i="4"/>
  <c r="AL480" i="4" s="1"/>
  <c r="Z469" i="4"/>
  <c r="AL469" i="4" s="1"/>
  <c r="Z462" i="4"/>
  <c r="AL462" i="4" s="1"/>
  <c r="Z441" i="4"/>
  <c r="AL441" i="4" s="1"/>
  <c r="Z434" i="4"/>
  <c r="AL434" i="4" s="1"/>
  <c r="Z427" i="4"/>
  <c r="AL427" i="4" s="1"/>
  <c r="Z335" i="4"/>
  <c r="AL335" i="4" s="1"/>
  <c r="Z655" i="4"/>
  <c r="AL655" i="4" s="1"/>
  <c r="Z602" i="4"/>
  <c r="AL602" i="4" s="1"/>
  <c r="Z586" i="4"/>
  <c r="AL586" i="4" s="1"/>
  <c r="Z570" i="4"/>
  <c r="AL570" i="4" s="1"/>
  <c r="Z538" i="4"/>
  <c r="AL538" i="4" s="1"/>
  <c r="Z522" i="4"/>
  <c r="AL522" i="4" s="1"/>
  <c r="Z506" i="4"/>
  <c r="AL506" i="4" s="1"/>
  <c r="Z479" i="4"/>
  <c r="AL479" i="4" s="1"/>
  <c r="Z465" i="4"/>
  <c r="AL465" i="4" s="1"/>
  <c r="Z458" i="4"/>
  <c r="AL458" i="4" s="1"/>
  <c r="Z440" i="4"/>
  <c r="AL440" i="4" s="1"/>
  <c r="Z429" i="4"/>
  <c r="AL429" i="4" s="1"/>
  <c r="Z422" i="4"/>
  <c r="AL422" i="4" s="1"/>
  <c r="Z334" i="4"/>
  <c r="AL334" i="4" s="1"/>
  <c r="Z680" i="4"/>
  <c r="AL680" i="4" s="1"/>
  <c r="Z300" i="4"/>
  <c r="AL300" i="4" s="1"/>
  <c r="Z296" i="4"/>
  <c r="AL296" i="4" s="1"/>
  <c r="Z298" i="4"/>
  <c r="AL298" i="4" s="1"/>
  <c r="Z292" i="4"/>
  <c r="AL292" i="4" s="1"/>
  <c r="Z297" i="4"/>
  <c r="AL297" i="4" s="1"/>
  <c r="Z291" i="4"/>
  <c r="AL291" i="4" s="1"/>
  <c r="Z289" i="4"/>
  <c r="AL289" i="4" s="1"/>
  <c r="Z288" i="4"/>
  <c r="AL288" i="4" s="1"/>
  <c r="Z268" i="4"/>
  <c r="AL268" i="4" s="1"/>
  <c r="Z277" i="4"/>
  <c r="AL277" i="4" s="1"/>
  <c r="Z270" i="4"/>
  <c r="AL270" i="4" s="1"/>
  <c r="Z252" i="4"/>
  <c r="AL252" i="4" s="1"/>
  <c r="Z272" i="4"/>
  <c r="AL272" i="4" s="1"/>
  <c r="Z274" i="4"/>
  <c r="AL274" i="4" s="1"/>
  <c r="Z253" i="4"/>
  <c r="AL253" i="4" s="1"/>
  <c r="Z276" i="4"/>
  <c r="AL276" i="4" s="1"/>
  <c r="Z265" i="4"/>
  <c r="AL265" i="4" s="1"/>
  <c r="Z258" i="4"/>
  <c r="AL258" i="4" s="1"/>
  <c r="Z248" i="4"/>
  <c r="AL248" i="4" s="1"/>
  <c r="Z240" i="4"/>
  <c r="AL240" i="4" s="1"/>
  <c r="Z229" i="4"/>
  <c r="AL229" i="4" s="1"/>
  <c r="Z221" i="4"/>
  <c r="AL221" i="4" s="1"/>
  <c r="Z247" i="4"/>
  <c r="AL247" i="4" s="1"/>
  <c r="Z239" i="4"/>
  <c r="AL239" i="4" s="1"/>
  <c r="Z232" i="4"/>
  <c r="AL232" i="4" s="1"/>
  <c r="Z224" i="4"/>
  <c r="AL224" i="4" s="1"/>
  <c r="Z249" i="4"/>
  <c r="AL249" i="4" s="1"/>
  <c r="Z242" i="4"/>
  <c r="AL242" i="4" s="1"/>
  <c r="Z234" i="4"/>
  <c r="AL234" i="4" s="1"/>
  <c r="Z227" i="4"/>
  <c r="AL227" i="4" s="1"/>
  <c r="Z219" i="4"/>
  <c r="AL219" i="4" s="1"/>
  <c r="Z241" i="4"/>
  <c r="AL241" i="4" s="1"/>
  <c r="Z233" i="4"/>
  <c r="AL233" i="4" s="1"/>
  <c r="Z226" i="4"/>
  <c r="AL226" i="4" s="1"/>
  <c r="Z575" i="4"/>
  <c r="AL575" i="4" s="1"/>
  <c r="Z527" i="4"/>
  <c r="AL527" i="4" s="1"/>
  <c r="Z495" i="4"/>
  <c r="AL495" i="4" s="1"/>
  <c r="Z471" i="4"/>
  <c r="AL471" i="4" s="1"/>
  <c r="Z446" i="4"/>
  <c r="AL446" i="4" s="1"/>
  <c r="Z683" i="4"/>
  <c r="AL683" i="4" s="1"/>
  <c r="Z651" i="4"/>
  <c r="AL651" i="4" s="1"/>
  <c r="Z582" i="4"/>
  <c r="AL582" i="4" s="1"/>
  <c r="Z566" i="4"/>
  <c r="AL566" i="4" s="1"/>
  <c r="Z456" i="4"/>
  <c r="AL456" i="4" s="1"/>
  <c r="Z445" i="4"/>
  <c r="AL445" i="4" s="1"/>
  <c r="Z336" i="4"/>
  <c r="AL336" i="4" s="1"/>
  <c r="Z705" i="4"/>
  <c r="AL705" i="4" s="1"/>
  <c r="Z721" i="4"/>
  <c r="AL721" i="4" s="1"/>
  <c r="Z665" i="4"/>
  <c r="AL665" i="4" s="1"/>
  <c r="Z584" i="4"/>
  <c r="AL584" i="4" s="1"/>
  <c r="Z544" i="4"/>
  <c r="AL544" i="4" s="1"/>
  <c r="Z536" i="4"/>
  <c r="AL536" i="4" s="1"/>
  <c r="Z528" i="4"/>
  <c r="AL528" i="4" s="1"/>
  <c r="Z520" i="4"/>
  <c r="AL520" i="4" s="1"/>
  <c r="Z512" i="4"/>
  <c r="AL512" i="4" s="1"/>
  <c r="Z504" i="4"/>
  <c r="AL504" i="4" s="1"/>
  <c r="Z715" i="4"/>
  <c r="AL715" i="4" s="1"/>
  <c r="Z675" i="4"/>
  <c r="AL675" i="4" s="1"/>
  <c r="Z659" i="4"/>
  <c r="AL659" i="4" s="1"/>
  <c r="Z647" i="4"/>
  <c r="AL647" i="4" s="1"/>
  <c r="Z514" i="4"/>
  <c r="AL514" i="4" s="1"/>
  <c r="Z498" i="4"/>
  <c r="AL498" i="4" s="1"/>
  <c r="Z482" i="4"/>
  <c r="AL482" i="4" s="1"/>
  <c r="Z454" i="4"/>
  <c r="AL454" i="4" s="1"/>
  <c r="Z447" i="4"/>
  <c r="AL447" i="4" s="1"/>
  <c r="Z426" i="4"/>
  <c r="AL426" i="4" s="1"/>
  <c r="Z711" i="4"/>
  <c r="AL711" i="4" s="1"/>
  <c r="Z669" i="4"/>
  <c r="AL669" i="4" s="1"/>
  <c r="Z327" i="4"/>
  <c r="AL327" i="4" s="1"/>
  <c r="Z330" i="4"/>
  <c r="AL330" i="4" s="1"/>
  <c r="Z284" i="4"/>
  <c r="AL284" i="4" s="1"/>
  <c r="Z282" i="4"/>
  <c r="AL282" i="4" s="1"/>
  <c r="Z278" i="4"/>
  <c r="AL278" i="4" s="1"/>
  <c r="Z264" i="4"/>
  <c r="AL264" i="4" s="1"/>
  <c r="Z259" i="4"/>
  <c r="AL259" i="4" s="1"/>
  <c r="Z254" i="4"/>
  <c r="AL254" i="4" s="1"/>
  <c r="Z535" i="4"/>
  <c r="AL535" i="4" s="1"/>
  <c r="Z503" i="4"/>
  <c r="AL503" i="4" s="1"/>
  <c r="Z478" i="4"/>
  <c r="AL478" i="4" s="1"/>
  <c r="Z695" i="4"/>
  <c r="AL695" i="4" s="1"/>
  <c r="Z598" i="4"/>
  <c r="AL598" i="4" s="1"/>
  <c r="Z518" i="4"/>
  <c r="AL518" i="4" s="1"/>
  <c r="Z657" i="4"/>
  <c r="AL657" i="4" s="1"/>
  <c r="Z673" i="4"/>
  <c r="AL673" i="4" s="1"/>
  <c r="Z624" i="4"/>
  <c r="AL624" i="4" s="1"/>
  <c r="Z620" i="4"/>
  <c r="AL620" i="4" s="1"/>
  <c r="Z616" i="4"/>
  <c r="AL616" i="4" s="1"/>
  <c r="Z612" i="4"/>
  <c r="AL612" i="4" s="1"/>
  <c r="Z608" i="4"/>
  <c r="AL608" i="4" s="1"/>
  <c r="Z600" i="4"/>
  <c r="AL600" i="4" s="1"/>
  <c r="Z592" i="4"/>
  <c r="AL592" i="4" s="1"/>
  <c r="Z576" i="4"/>
  <c r="AL576" i="4" s="1"/>
  <c r="Z568" i="4"/>
  <c r="AL568" i="4" s="1"/>
  <c r="Z560" i="4"/>
  <c r="AL560" i="4" s="1"/>
  <c r="Z473" i="4"/>
  <c r="AL473" i="4" s="1"/>
  <c r="Z466" i="4"/>
  <c r="AL466" i="4" s="1"/>
  <c r="Z459" i="4"/>
  <c r="AL459" i="4" s="1"/>
  <c r="Z437" i="4"/>
  <c r="AL437" i="4" s="1"/>
  <c r="Z430" i="4"/>
  <c r="AL430" i="4" s="1"/>
  <c r="Z423" i="4"/>
  <c r="AL423" i="4" s="1"/>
  <c r="Z697" i="4"/>
  <c r="AL697" i="4" s="1"/>
  <c r="Z594" i="4"/>
  <c r="AL594" i="4" s="1"/>
  <c r="Z578" i="4"/>
  <c r="AL578" i="4" s="1"/>
  <c r="Z562" i="4"/>
  <c r="AL562" i="4" s="1"/>
  <c r="Z546" i="4"/>
  <c r="AL546" i="4" s="1"/>
  <c r="Z530" i="4"/>
  <c r="AL530" i="4" s="1"/>
  <c r="Z472" i="4"/>
  <c r="AL472" i="4" s="1"/>
  <c r="Z461" i="4"/>
  <c r="AL461" i="4" s="1"/>
  <c r="Z433" i="4"/>
  <c r="AL433" i="4" s="1"/>
  <c r="Z338" i="4"/>
  <c r="AL338" i="4" s="1"/>
  <c r="Z700" i="4"/>
  <c r="AL700" i="4" s="1"/>
  <c r="Z326" i="4"/>
  <c r="AL326" i="4" s="1"/>
  <c r="Z295" i="4"/>
  <c r="AL295" i="4" s="1"/>
  <c r="Z302" i="4"/>
  <c r="AL302" i="4" s="1"/>
  <c r="Z294" i="4"/>
  <c r="AL294" i="4" s="1"/>
  <c r="Z301" i="4"/>
  <c r="AL301" i="4" s="1"/>
  <c r="Z293" i="4"/>
  <c r="AL293" i="4" s="1"/>
  <c r="Z290" i="4"/>
  <c r="AL290" i="4" s="1"/>
  <c r="Z286" i="4"/>
  <c r="AL286" i="4" s="1"/>
  <c r="Z285" i="4"/>
  <c r="AL285" i="4" s="1"/>
  <c r="Z283" i="4"/>
  <c r="AL283" i="4" s="1"/>
  <c r="Z275" i="4"/>
  <c r="AL275" i="4" s="1"/>
  <c r="Z257" i="4"/>
  <c r="AL257" i="4" s="1"/>
  <c r="Z271" i="4"/>
  <c r="AL271" i="4" s="1"/>
  <c r="Z260" i="4"/>
  <c r="AL260" i="4" s="1"/>
  <c r="Z273" i="4"/>
  <c r="AL273" i="4" s="1"/>
  <c r="Z266" i="4"/>
  <c r="AL266" i="4" s="1"/>
  <c r="Z256" i="4"/>
  <c r="AL256" i="4" s="1"/>
  <c r="Z267" i="4"/>
  <c r="AL267" i="4" s="1"/>
  <c r="Z269" i="4"/>
  <c r="AL269" i="4" s="1"/>
  <c r="Z251" i="4"/>
  <c r="AL251" i="4" s="1"/>
  <c r="Z244" i="4"/>
  <c r="AL244" i="4" s="1"/>
  <c r="Z236" i="4"/>
  <c r="AL236" i="4" s="1"/>
  <c r="Z225" i="4"/>
  <c r="AL225" i="4" s="1"/>
  <c r="Z250" i="4"/>
  <c r="AL250" i="4" s="1"/>
  <c r="Z243" i="4"/>
  <c r="AL243" i="4" s="1"/>
  <c r="Z235" i="4"/>
  <c r="AL235" i="4" s="1"/>
  <c r="Z228" i="4"/>
  <c r="AL228" i="4" s="1"/>
  <c r="Z220" i="4"/>
  <c r="AL220" i="4" s="1"/>
  <c r="Z246" i="4"/>
  <c r="AL246" i="4" s="1"/>
  <c r="Z238" i="4"/>
  <c r="AL238" i="4" s="1"/>
  <c r="Z231" i="4"/>
  <c r="AL231" i="4" s="1"/>
  <c r="Z223" i="4"/>
  <c r="AL223" i="4" s="1"/>
  <c r="Z245" i="4"/>
  <c r="AL245" i="4" s="1"/>
  <c r="Z237" i="4"/>
  <c r="AL237" i="4" s="1"/>
  <c r="Z230" i="4"/>
  <c r="AL230" i="4" s="1"/>
  <c r="Z222" i="4"/>
  <c r="AL222" i="4" s="1"/>
  <c r="Z340" i="4"/>
  <c r="AL340" i="4" s="1"/>
  <c r="Z349" i="4"/>
  <c r="AL349" i="4" s="1"/>
  <c r="I69" i="7"/>
  <c r="Z927" i="4"/>
  <c r="AL927" i="4" s="1"/>
  <c r="I67" i="7"/>
  <c r="Z358" i="4"/>
  <c r="AL358" i="4" s="1"/>
  <c r="Z376" i="4"/>
  <c r="AL376" i="4" s="1"/>
  <c r="Z890" i="4"/>
  <c r="AL890" i="4" s="1"/>
  <c r="I71" i="7"/>
  <c r="I79" i="7"/>
  <c r="I70" i="7"/>
  <c r="Z917" i="4"/>
  <c r="AL917" i="4" s="1"/>
  <c r="I68" i="7"/>
  <c r="Z421" i="4"/>
  <c r="AL421" i="4" s="1"/>
  <c r="I61" i="7"/>
  <c r="I38" i="7"/>
  <c r="I62" i="7"/>
  <c r="I56" i="7"/>
  <c r="I65" i="7"/>
  <c r="I64" i="7"/>
  <c r="I73" i="7"/>
  <c r="I24" i="7"/>
  <c r="I48" i="7"/>
  <c r="I29" i="7"/>
  <c r="I47" i="7"/>
  <c r="I60" i="7"/>
  <c r="I43" i="7"/>
  <c r="I52" i="7"/>
  <c r="I74" i="7"/>
  <c r="I25" i="7"/>
  <c r="I45" i="7"/>
  <c r="I34" i="7"/>
  <c r="I81" i="7"/>
  <c r="I53" i="7"/>
  <c r="I59" i="7"/>
  <c r="I72" i="7"/>
  <c r="I50" i="7"/>
  <c r="I58" i="7"/>
  <c r="I44" i="7"/>
  <c r="I23" i="7"/>
  <c r="I63" i="7"/>
  <c r="I55" i="7"/>
  <c r="I54" i="7"/>
  <c r="I32" i="7"/>
  <c r="I42" i="7"/>
  <c r="I28" i="7"/>
  <c r="I76" i="7"/>
  <c r="I46" i="7"/>
  <c r="I33" i="7"/>
  <c r="I51" i="7"/>
  <c r="I40" i="7"/>
  <c r="I78" i="7"/>
  <c r="I37" i="7"/>
  <c r="I49" i="7"/>
  <c r="I75" i="7"/>
  <c r="I41" i="7"/>
  <c r="I39" i="7"/>
  <c r="I80" i="7"/>
  <c r="I36" i="7"/>
  <c r="I30" i="7"/>
  <c r="I35" i="7"/>
  <c r="I31" i="7"/>
  <c r="I27" i="7"/>
  <c r="I57" i="7"/>
  <c r="I26" i="7"/>
  <c r="I77" i="7"/>
  <c r="E46" i="1"/>
  <c r="I19" i="7"/>
  <c r="I9" i="7"/>
  <c r="I15" i="7"/>
  <c r="I11" i="7"/>
  <c r="I14" i="7"/>
  <c r="I12" i="7"/>
  <c r="I7" i="7"/>
  <c r="I17" i="7"/>
  <c r="I8" i="7"/>
  <c r="Z164" i="4"/>
  <c r="AL164" i="4" s="1"/>
  <c r="Z140" i="4"/>
  <c r="AL140" i="4" s="1"/>
  <c r="I21" i="7"/>
  <c r="Z51" i="4"/>
  <c r="AL51" i="4" s="1"/>
  <c r="I18" i="7"/>
  <c r="I22" i="7"/>
  <c r="Z216" i="4"/>
  <c r="AL216" i="4" s="1"/>
  <c r="Z208" i="4"/>
  <c r="AL208" i="4" s="1"/>
  <c r="Z200" i="4"/>
  <c r="AL200" i="4" s="1"/>
  <c r="Z192" i="4"/>
  <c r="AL192" i="4" s="1"/>
  <c r="Z184" i="4"/>
  <c r="AL184" i="4" s="1"/>
  <c r="Z211" i="4"/>
  <c r="AL211" i="4" s="1"/>
  <c r="Z203" i="4"/>
  <c r="AL203" i="4" s="1"/>
  <c r="Z195" i="4"/>
  <c r="AL195" i="4" s="1"/>
  <c r="Z187" i="4"/>
  <c r="AL187" i="4" s="1"/>
  <c r="Z179" i="4"/>
  <c r="AL179" i="4" s="1"/>
  <c r="Z214" i="4"/>
  <c r="AL214" i="4" s="1"/>
  <c r="Z206" i="4"/>
  <c r="AL206" i="4" s="1"/>
  <c r="Z198" i="4"/>
  <c r="AL198" i="4" s="1"/>
  <c r="Z190" i="4"/>
  <c r="AL190" i="4" s="1"/>
  <c r="Z182" i="4"/>
  <c r="AL182" i="4" s="1"/>
  <c r="Z174" i="4"/>
  <c r="AL174" i="4" s="1"/>
  <c r="Z213" i="4"/>
  <c r="AL213" i="4" s="1"/>
  <c r="Z205" i="4"/>
  <c r="AL205" i="4" s="1"/>
  <c r="Z197" i="4"/>
  <c r="AL197" i="4" s="1"/>
  <c r="Z189" i="4"/>
  <c r="AL189" i="4" s="1"/>
  <c r="Z181" i="4"/>
  <c r="AL181" i="4" s="1"/>
  <c r="Z159" i="4"/>
  <c r="AL159" i="4" s="1"/>
  <c r="Z151" i="4"/>
  <c r="AL151" i="4" s="1"/>
  <c r="Z119" i="4"/>
  <c r="AL119" i="4" s="1"/>
  <c r="Z79" i="4"/>
  <c r="AL79" i="4" s="1"/>
  <c r="Z76" i="4"/>
  <c r="AL76" i="4" s="1"/>
  <c r="Z85" i="4"/>
  <c r="AL85" i="4" s="1"/>
  <c r="Z113" i="4"/>
  <c r="AL113" i="4" s="1"/>
  <c r="Z123" i="4"/>
  <c r="AL123" i="4" s="1"/>
  <c r="Z58" i="4"/>
  <c r="AL58" i="4" s="1"/>
  <c r="Z73" i="4"/>
  <c r="AL73" i="4" s="1"/>
  <c r="Z103" i="4"/>
  <c r="AL103" i="4" s="1"/>
  <c r="Z157" i="4"/>
  <c r="AL157" i="4" s="1"/>
  <c r="Z149" i="4"/>
  <c r="AL149" i="4" s="1"/>
  <c r="Z110" i="4"/>
  <c r="AL110" i="4" s="1"/>
  <c r="Z77" i="4"/>
  <c r="AL77" i="4" s="1"/>
  <c r="Z83" i="4"/>
  <c r="AL83" i="4" s="1"/>
  <c r="Z94" i="4"/>
  <c r="AL94" i="4" s="1"/>
  <c r="Z72" i="4"/>
  <c r="AL72" i="4" s="1"/>
  <c r="Z78" i="4"/>
  <c r="AL78" i="4" s="1"/>
  <c r="Z84" i="4"/>
  <c r="AL84" i="4" s="1"/>
  <c r="Z102" i="4"/>
  <c r="AL102" i="4" s="1"/>
  <c r="Z162" i="4"/>
  <c r="AL162" i="4" s="1"/>
  <c r="Z154" i="4"/>
  <c r="AL154" i="4" s="1"/>
  <c r="Z91" i="4"/>
  <c r="AL91" i="4" s="1"/>
  <c r="Z70" i="4"/>
  <c r="AL70" i="4" s="1"/>
  <c r="Z128" i="4"/>
  <c r="AL128" i="4" s="1"/>
  <c r="Z120" i="4"/>
  <c r="AL120" i="4" s="1"/>
  <c r="Z112" i="4"/>
  <c r="AL112" i="4" s="1"/>
  <c r="Z173" i="4"/>
  <c r="AL173" i="4" s="1"/>
  <c r="Z171" i="4"/>
  <c r="AL171" i="4" s="1"/>
  <c r="Z169" i="4"/>
  <c r="AL169" i="4" s="1"/>
  <c r="Z167" i="4"/>
  <c r="AL167" i="4" s="1"/>
  <c r="Z165" i="4"/>
  <c r="AL165" i="4" s="1"/>
  <c r="Z53" i="4"/>
  <c r="AL53" i="4" s="1"/>
  <c r="Z44" i="4"/>
  <c r="AL44" i="4" s="1"/>
  <c r="Z32" i="4"/>
  <c r="AL32" i="4" s="1"/>
  <c r="Z31" i="4"/>
  <c r="AL31" i="4" s="1"/>
  <c r="Z40" i="4"/>
  <c r="AL40" i="4" s="1"/>
  <c r="Z50" i="4"/>
  <c r="AL50" i="4" s="1"/>
  <c r="Z42" i="4"/>
  <c r="AL42" i="4" s="1"/>
  <c r="Z41" i="4"/>
  <c r="AL41" i="4" s="1"/>
  <c r="Z172" i="4"/>
  <c r="AL172" i="4" s="1"/>
  <c r="Z168" i="4"/>
  <c r="AL168" i="4" s="1"/>
  <c r="Z54" i="4"/>
  <c r="AL54" i="4" s="1"/>
  <c r="Z29" i="4"/>
  <c r="AL29" i="4" s="1"/>
  <c r="Z28" i="4"/>
  <c r="AL28" i="4" s="1"/>
  <c r="Z46" i="4"/>
  <c r="AL46" i="4" s="1"/>
  <c r="Z45" i="4"/>
  <c r="AL45" i="4" s="1"/>
  <c r="Z144" i="4"/>
  <c r="AL144" i="4" s="1"/>
  <c r="I13" i="7"/>
  <c r="Z121" i="4"/>
  <c r="AL121" i="4" s="1"/>
  <c r="Z141" i="4"/>
  <c r="AL141" i="4" s="1"/>
  <c r="Z59" i="4"/>
  <c r="AL59" i="4" s="1"/>
  <c r="Z147" i="4"/>
  <c r="AL147" i="4" s="1"/>
  <c r="Z156" i="4"/>
  <c r="AL156" i="4" s="1"/>
  <c r="Z136" i="4"/>
  <c r="AL136" i="4" s="1"/>
  <c r="Z25" i="4"/>
  <c r="AL25" i="4" s="1"/>
  <c r="Z160" i="4"/>
  <c r="AL160" i="4" s="1"/>
  <c r="I10" i="7"/>
  <c r="I20" i="7"/>
  <c r="Z175" i="4"/>
  <c r="AL175" i="4" s="1"/>
  <c r="Z177" i="4"/>
  <c r="AL177" i="4" s="1"/>
  <c r="Z127" i="4"/>
  <c r="AL127" i="4" s="1"/>
  <c r="Z125" i="4"/>
  <c r="AL125" i="4" s="1"/>
  <c r="Z115" i="4"/>
  <c r="AL115" i="4" s="1"/>
  <c r="Z66" i="4"/>
  <c r="AL66" i="4" s="1"/>
  <c r="Z97" i="4"/>
  <c r="AL97" i="4" s="1"/>
  <c r="Z145" i="4"/>
  <c r="AL145" i="4" s="1"/>
  <c r="Z137" i="4"/>
  <c r="AL137" i="4" s="1"/>
  <c r="Z129" i="4"/>
  <c r="AL129" i="4" s="1"/>
  <c r="Z60" i="4"/>
  <c r="AL60" i="4" s="1"/>
  <c r="Z71" i="4"/>
  <c r="AL71" i="4" s="1"/>
  <c r="Z105" i="4"/>
  <c r="AL105" i="4" s="1"/>
  <c r="Z143" i="4"/>
  <c r="AL143" i="4" s="1"/>
  <c r="Z135" i="4"/>
  <c r="AL135" i="4" s="1"/>
  <c r="Z61" i="4"/>
  <c r="AL61" i="4" s="1"/>
  <c r="Z142" i="4"/>
  <c r="AL142" i="4" s="1"/>
  <c r="Z134" i="4"/>
  <c r="AL134" i="4" s="1"/>
  <c r="Z126" i="4"/>
  <c r="AL126" i="4" s="1"/>
  <c r="Z118" i="4"/>
  <c r="AL118" i="4" s="1"/>
  <c r="Z57" i="4"/>
  <c r="AL57" i="4" s="1"/>
  <c r="Z34" i="4"/>
  <c r="AL34" i="4" s="1"/>
  <c r="Z48" i="4"/>
  <c r="AL48" i="4" s="1"/>
  <c r="Z155" i="4"/>
  <c r="AL155" i="4" s="1"/>
  <c r="Z111" i="4"/>
  <c r="AL111" i="4" s="1"/>
  <c r="Z82" i="4"/>
  <c r="AL82" i="4" s="1"/>
  <c r="Z74" i="4"/>
  <c r="AL74" i="4" s="1"/>
  <c r="Z88" i="4"/>
  <c r="AL88" i="4" s="1"/>
  <c r="Z89" i="4"/>
  <c r="AL89" i="4" s="1"/>
  <c r="Z117" i="4"/>
  <c r="AL117" i="4" s="1"/>
  <c r="Z69" i="4"/>
  <c r="AL69" i="4" s="1"/>
  <c r="Z106" i="4"/>
  <c r="AL106" i="4" s="1"/>
  <c r="Z161" i="4"/>
  <c r="AL161" i="4" s="1"/>
  <c r="Z153" i="4"/>
  <c r="AL153" i="4" s="1"/>
  <c r="Z56" i="4"/>
  <c r="AL56" i="4" s="1"/>
  <c r="Z100" i="4"/>
  <c r="AL100" i="4" s="1"/>
  <c r="Z80" i="4"/>
  <c r="AL80" i="4" s="1"/>
  <c r="Z86" i="4"/>
  <c r="AL86" i="4" s="1"/>
  <c r="Z98" i="4"/>
  <c r="AL98" i="4" s="1"/>
  <c r="Z68" i="4"/>
  <c r="AL68" i="4" s="1"/>
  <c r="Z75" i="4"/>
  <c r="AL75" i="4" s="1"/>
  <c r="Z81" i="4"/>
  <c r="AL81" i="4" s="1"/>
  <c r="Z87" i="4"/>
  <c r="AL87" i="4" s="1"/>
  <c r="Z108" i="4"/>
  <c r="AL108" i="4" s="1"/>
  <c r="Z158" i="4"/>
  <c r="AL158" i="4" s="1"/>
  <c r="Z150" i="4"/>
  <c r="AL150" i="4" s="1"/>
  <c r="Z96" i="4"/>
  <c r="AL96" i="4" s="1"/>
  <c r="Z104" i="4"/>
  <c r="AL104" i="4" s="1"/>
  <c r="Z92" i="4"/>
  <c r="AL92" i="4" s="1"/>
  <c r="Z124" i="4"/>
  <c r="AL124" i="4" s="1"/>
  <c r="Z116" i="4"/>
  <c r="AL116" i="4" s="1"/>
  <c r="Z107" i="4"/>
  <c r="AL107" i="4" s="1"/>
  <c r="Z90" i="4"/>
  <c r="AL90" i="4" s="1"/>
  <c r="Z170" i="4"/>
  <c r="AL170" i="4" s="1"/>
  <c r="Z166" i="4"/>
  <c r="AL166" i="4" s="1"/>
  <c r="Z55" i="4"/>
  <c r="AL55" i="4" s="1"/>
  <c r="Z36" i="4"/>
  <c r="AL36" i="4" s="1"/>
  <c r="Z33" i="4"/>
  <c r="AL33" i="4" s="1"/>
  <c r="Z38" i="4"/>
  <c r="AL38" i="4" s="1"/>
  <c r="Z37" i="4"/>
  <c r="AL37" i="4" s="1"/>
  <c r="Z67" i="4"/>
  <c r="AL67" i="4" s="1"/>
  <c r="Z132" i="4"/>
  <c r="AL132" i="4" s="1"/>
  <c r="Z176" i="4"/>
  <c r="AL176" i="4" s="1"/>
  <c r="Z109" i="4"/>
  <c r="AL109" i="4" s="1"/>
  <c r="Z133" i="4"/>
  <c r="AL133" i="4" s="1"/>
  <c r="Z64" i="4"/>
  <c r="AL64" i="4" s="1"/>
  <c r="Z139" i="4"/>
  <c r="AL139" i="4" s="1"/>
  <c r="Z152" i="4"/>
  <c r="AL152" i="4" s="1"/>
  <c r="Z63" i="4"/>
  <c r="AL63" i="4" s="1"/>
  <c r="Z52" i="4"/>
  <c r="AL52" i="4" s="1"/>
  <c r="Z148" i="4"/>
  <c r="AL148" i="4" s="1"/>
  <c r="I16" i="7"/>
  <c r="Z218" i="4"/>
  <c r="AL218" i="4" s="1"/>
  <c r="Z212" i="4"/>
  <c r="AL212" i="4" s="1"/>
  <c r="Z204" i="4"/>
  <c r="AL204" i="4" s="1"/>
  <c r="Z196" i="4"/>
  <c r="AL196" i="4" s="1"/>
  <c r="Z188" i="4"/>
  <c r="AL188" i="4" s="1"/>
  <c r="Z180" i="4"/>
  <c r="AL180" i="4" s="1"/>
  <c r="Z215" i="4"/>
  <c r="AL215" i="4" s="1"/>
  <c r="Z207" i="4"/>
  <c r="AL207" i="4" s="1"/>
  <c r="Z199" i="4"/>
  <c r="AL199" i="4" s="1"/>
  <c r="Z191" i="4"/>
  <c r="AL191" i="4" s="1"/>
  <c r="Z183" i="4"/>
  <c r="AL183" i="4" s="1"/>
  <c r="Z210" i="4"/>
  <c r="AL210" i="4" s="1"/>
  <c r="Z202" i="4"/>
  <c r="AL202" i="4" s="1"/>
  <c r="Z194" i="4"/>
  <c r="AL194" i="4" s="1"/>
  <c r="Z186" i="4"/>
  <c r="AL186" i="4" s="1"/>
  <c r="Z178" i="4"/>
  <c r="AL178" i="4" s="1"/>
  <c r="Z217" i="4"/>
  <c r="AL217" i="4" s="1"/>
  <c r="Z209" i="4"/>
  <c r="AL209" i="4" s="1"/>
  <c r="Z201" i="4"/>
  <c r="AL201" i="4" s="1"/>
  <c r="Z193" i="4"/>
  <c r="AL193" i="4" s="1"/>
  <c r="Z185" i="4"/>
  <c r="AL185" i="4" s="1"/>
  <c r="Z163" i="4"/>
  <c r="AL163" i="4" s="1"/>
  <c r="Z39" i="4"/>
  <c r="AL39" i="4" s="1"/>
  <c r="Z93" i="4"/>
  <c r="AL93" i="4" s="1"/>
  <c r="Z95" i="4"/>
  <c r="AL95" i="4" s="1"/>
  <c r="Z62" i="4"/>
  <c r="AL62" i="4" s="1"/>
  <c r="Z101" i="4"/>
  <c r="AL101" i="4" s="1"/>
  <c r="Z131" i="4"/>
  <c r="AL131" i="4" s="1"/>
  <c r="Z130" i="4"/>
  <c r="AL130" i="4" s="1"/>
  <c r="Z122" i="4"/>
  <c r="AL122" i="4" s="1"/>
  <c r="Z30" i="4"/>
  <c r="AL30" i="4" s="1"/>
  <c r="Z138" i="4"/>
  <c r="AL138" i="4" s="1"/>
  <c r="Z114" i="4"/>
  <c r="AL114" i="4" s="1"/>
  <c r="Z49" i="4"/>
  <c r="AL49" i="4" s="1"/>
  <c r="Z43" i="4"/>
  <c r="AL43" i="4" s="1"/>
  <c r="Z65" i="4"/>
  <c r="AL65" i="4" s="1"/>
  <c r="Z146" i="4"/>
  <c r="AL146" i="4" s="1"/>
  <c r="Z99" i="4"/>
  <c r="AL99" i="4" s="1"/>
  <c r="Z47" i="4"/>
  <c r="AL47" i="4" s="1"/>
  <c r="Z27" i="4"/>
  <c r="AL27" i="4" s="1"/>
  <c r="Z26" i="4"/>
  <c r="AL26" i="4" s="1"/>
  <c r="Z17" i="4"/>
  <c r="AL17" i="4" s="1"/>
  <c r="Z18" i="4"/>
  <c r="AL18" i="4" s="1"/>
  <c r="Z20" i="4"/>
  <c r="AL20" i="4" s="1"/>
  <c r="Z19" i="4"/>
  <c r="AL19" i="4" s="1"/>
  <c r="Z23" i="4"/>
  <c r="AL23" i="4" s="1"/>
  <c r="Z7" i="4"/>
  <c r="AL7" i="4" s="1"/>
  <c r="Z14" i="4"/>
  <c r="AL14" i="4" s="1"/>
  <c r="Z9" i="4"/>
  <c r="AL9" i="4" s="1"/>
  <c r="Z24" i="4"/>
  <c r="AL24" i="4" s="1"/>
  <c r="Z8" i="4"/>
  <c r="AL8" i="4" s="1"/>
  <c r="Z10" i="4"/>
  <c r="AL10" i="4" s="1"/>
  <c r="Z22" i="4"/>
  <c r="AL22" i="4" s="1"/>
  <c r="Z16" i="4"/>
  <c r="AL16" i="4" s="1"/>
  <c r="Z12" i="4"/>
  <c r="AL12" i="4" s="1"/>
  <c r="Z11" i="4"/>
  <c r="AL11" i="4" s="1"/>
  <c r="Z13" i="4"/>
  <c r="AL13" i="4" s="1"/>
  <c r="Z15" i="4"/>
  <c r="AL15" i="4" s="1"/>
  <c r="Z21" i="4"/>
  <c r="AL21" i="4" s="1"/>
  <c r="Z6" i="4"/>
  <c r="AL6" i="4" s="1"/>
  <c r="G46" i="1"/>
  <c r="C6" i="7" l="1"/>
  <c r="AK5" i="4" l="1"/>
  <c r="AK935" i="4" s="1"/>
  <c r="Z5" i="4"/>
  <c r="AL5" i="4" s="1"/>
  <c r="AL935" i="4" s="1"/>
  <c r="E6" i="7" l="1"/>
  <c r="H6" i="7" l="1"/>
  <c r="G6" i="7"/>
  <c r="I6" i="7" s="1"/>
  <c r="I82" i="7" s="1"/>
  <c r="K84" i="7" s="1"/>
</calcChain>
</file>

<file path=xl/sharedStrings.xml><?xml version="1.0" encoding="utf-8"?>
<sst xmlns="http://schemas.openxmlformats.org/spreadsheetml/2006/main" count="5693" uniqueCount="672">
  <si>
    <t>Gebouw #</t>
  </si>
  <si>
    <t>Locatie</t>
  </si>
  <si>
    <t>Adres</t>
  </si>
  <si>
    <t>Postcode</t>
  </si>
  <si>
    <t>Plaats</t>
  </si>
  <si>
    <t>* Voorbeeld. Aantal medewerkers 2 / 19. 2 Medewerkers zijn 5 dagen per week aanwezig (zie kolom bezetting). 19 medewerkers zijn min.1x per week + ad hoc aanwezig.</t>
  </si>
  <si>
    <t>Linoleum</t>
  </si>
  <si>
    <t>Tapijt</t>
  </si>
  <si>
    <t>Tariefsopbouw</t>
  </si>
  <si>
    <t>Regulier =  (werkdagen 6.00 - 21.30)</t>
  </si>
  <si>
    <t>Nacht = (werkdagen 21.30 - 6.00)</t>
  </si>
  <si>
    <t>Bijzondere uren</t>
  </si>
  <si>
    <t>Weekend = (vr. 21.30 - ma. 6.00)</t>
  </si>
  <si>
    <t xml:space="preserve">Regulier </t>
  </si>
  <si>
    <t>Nacht</t>
  </si>
  <si>
    <t>Weekend</t>
  </si>
  <si>
    <t>Feestdagen</t>
  </si>
  <si>
    <t>A: Personeelskosten
Basisuurloon: loonroep 1</t>
  </si>
  <si>
    <t>Inzet (uren)</t>
  </si>
  <si>
    <t>Gemiddeld loonbedrag</t>
  </si>
  <si>
    <t>+30</t>
  </si>
  <si>
    <t>+50</t>
  </si>
  <si>
    <t>+150</t>
  </si>
  <si>
    <t>0 dienstjaren</t>
  </si>
  <si>
    <t>1 dienstjaren</t>
  </si>
  <si>
    <t>2 dienstjaren</t>
  </si>
  <si>
    <t>3 dienstjaren</t>
  </si>
  <si>
    <t>4 dienstjaren of meer</t>
  </si>
  <si>
    <t>Jeugd (&lt;22 jaar)</t>
  </si>
  <si>
    <t>Over te nemen personeel</t>
  </si>
  <si>
    <t>Gemiddeld basisuurloon</t>
  </si>
  <si>
    <t>%</t>
  </si>
  <si>
    <t>Euro</t>
  </si>
  <si>
    <t>Eindejaarsuitkering</t>
  </si>
  <si>
    <t>Vakantietoeslag</t>
  </si>
  <si>
    <t>Wettelijke sociale lasten</t>
  </si>
  <si>
    <t>Suppletie ziekengeld</t>
  </si>
  <si>
    <t>Vakantiedagen, -toeslag, feestdagen</t>
  </si>
  <si>
    <t>overig</t>
  </si>
  <si>
    <t>Totaal loonkosten per uur inclusief toeslagen</t>
  </si>
  <si>
    <t>B: Materialen en middelen</t>
  </si>
  <si>
    <t>Materiaalkosten</t>
  </si>
  <si>
    <t>Zakken</t>
  </si>
  <si>
    <t>Machinekosten</t>
  </si>
  <si>
    <t>Totaal kosten materialen en middelen per uur</t>
  </si>
  <si>
    <t>Totaal directe kosten (A+B)</t>
  </si>
  <si>
    <t>C: Indirecte kosten</t>
  </si>
  <si>
    <t>Direct toezicht</t>
  </si>
  <si>
    <t>Indirect toezicht</t>
  </si>
  <si>
    <t>Management kosten</t>
  </si>
  <si>
    <t>Administratiekosten</t>
  </si>
  <si>
    <t>PZ-kosten inlcusief opleiding</t>
  </si>
  <si>
    <t>Huisvestingskosten</t>
  </si>
  <si>
    <t>Risico en winst</t>
  </si>
  <si>
    <t>Totaal indirecte kosten</t>
  </si>
  <si>
    <t>Rekentarief (tevens tbv regiewerkzaamheden)</t>
  </si>
  <si>
    <t>Overige tarieven</t>
  </si>
  <si>
    <t>Tarieven glasbewassing</t>
  </si>
  <si>
    <t>Eenheid</t>
  </si>
  <si>
    <t>Aantal (indicatief)</t>
  </si>
  <si>
    <t>Gevelglas buitenzijde</t>
  </si>
  <si>
    <t>prijs per m2/dag</t>
  </si>
  <si>
    <t>Gevelglas binnenzijde</t>
  </si>
  <si>
    <t>Separatieglas (m ² is totaal)</t>
  </si>
  <si>
    <t>Tarieven vloeronderhoud</t>
  </si>
  <si>
    <t>Sprayen / opwrijven</t>
  </si>
  <si>
    <t>Polymeren</t>
  </si>
  <si>
    <t>Reinigen tapijt</t>
  </si>
  <si>
    <t>Specialistische regiewerkzaamheden</t>
  </si>
  <si>
    <t>prijs per uur</t>
  </si>
  <si>
    <t>Service werkzaamheden</t>
  </si>
  <si>
    <t>Legenda vloerafwerking</t>
  </si>
  <si>
    <t>Vloerafwerking met polymeer beschermlaag</t>
  </si>
  <si>
    <t>Harde vloeren zonder extra behandeling</t>
  </si>
  <si>
    <t>Hout</t>
  </si>
  <si>
    <t>Harde vloer zonder polymeer beschermlaag, met behandeling</t>
  </si>
  <si>
    <t>Ruimte categorie</t>
  </si>
  <si>
    <t>VSR</t>
  </si>
  <si>
    <t>AQL</t>
  </si>
  <si>
    <t>nio</t>
  </si>
  <si>
    <t>niet in onderhoud</t>
  </si>
  <si>
    <t>Verkeer</t>
  </si>
  <si>
    <t>AQL 7%</t>
  </si>
  <si>
    <t xml:space="preserve">Kantoorruimte / vergaderruimte </t>
  </si>
  <si>
    <t>Bureau</t>
  </si>
  <si>
    <t>Behandel</t>
  </si>
  <si>
    <t>AQL 3%</t>
  </si>
  <si>
    <t>Verkeersruimte / Garderobe / Wachtruimte</t>
  </si>
  <si>
    <t>Sanitaire ruimte</t>
  </si>
  <si>
    <t>Sanitair</t>
  </si>
  <si>
    <t>AQL 4%</t>
  </si>
  <si>
    <t>Pantry / keuken / koffie / restaurant</t>
  </si>
  <si>
    <t>Aanpassing frequenties</t>
  </si>
  <si>
    <t>Freq/jaar</t>
  </si>
  <si>
    <t>Aanpassing</t>
  </si>
  <si>
    <t>10w</t>
  </si>
  <si>
    <t>5 x per week plus naloopronde</t>
  </si>
  <si>
    <t>5w</t>
  </si>
  <si>
    <t>5 x per week</t>
  </si>
  <si>
    <t>4w</t>
  </si>
  <si>
    <t>4 x per week</t>
  </si>
  <si>
    <t>3w</t>
  </si>
  <si>
    <t>3 x per week</t>
  </si>
  <si>
    <t>2w</t>
  </si>
  <si>
    <t>2 x per week</t>
  </si>
  <si>
    <t>1w</t>
  </si>
  <si>
    <t>1x per week</t>
  </si>
  <si>
    <t>2m</t>
  </si>
  <si>
    <t>2x per maand</t>
  </si>
  <si>
    <t>26j</t>
  </si>
  <si>
    <t>om de week</t>
  </si>
  <si>
    <t>1m</t>
  </si>
  <si>
    <t>1 x per maand</t>
  </si>
  <si>
    <t>6j</t>
  </si>
  <si>
    <t>6 x per jaar</t>
  </si>
  <si>
    <t>4j</t>
  </si>
  <si>
    <t>4 x per jaar</t>
  </si>
  <si>
    <t>3j</t>
  </si>
  <si>
    <t>3 x per jaar</t>
  </si>
  <si>
    <t>2j</t>
  </si>
  <si>
    <t>2 x per jaar</t>
  </si>
  <si>
    <t>1j</t>
  </si>
  <si>
    <t>1 x per jaar</t>
  </si>
  <si>
    <t>Ruimtegegevens</t>
  </si>
  <si>
    <t>Frequentie</t>
  </si>
  <si>
    <t>Regulier 
(werkdagen 6.00 - 21.30)</t>
  </si>
  <si>
    <t>Nacht
(werkdagen 21.30 - 6.00))</t>
  </si>
  <si>
    <t>Weekend
(vr. 21.30 - ma. 6.00)</t>
  </si>
  <si>
    <t>Totaal</t>
  </si>
  <si>
    <t>Etage</t>
  </si>
  <si>
    <t>Ruimtenummer</t>
  </si>
  <si>
    <t>Ruimtenaam</t>
  </si>
  <si>
    <t>Omschrijving</t>
  </si>
  <si>
    <t>Vloerafwerking</t>
  </si>
  <si>
    <t>Vloercode</t>
  </si>
  <si>
    <t>Totaal Oppervlak</t>
  </si>
  <si>
    <t>Oppervlak i.o.</t>
  </si>
  <si>
    <t>Oppervlak n.i.o</t>
  </si>
  <si>
    <t>Regulier</t>
  </si>
  <si>
    <t>Feestdag</t>
  </si>
  <si>
    <t>Cat.</t>
  </si>
  <si>
    <t>Norm</t>
  </si>
  <si>
    <t>Prestatie
m2/uur</t>
  </si>
  <si>
    <t>Uren / jaar</t>
  </si>
  <si>
    <t>Kosten / jaar 
(excl. BTW)</t>
  </si>
  <si>
    <t>Begane grond</t>
  </si>
  <si>
    <t>1e verdieping</t>
  </si>
  <si>
    <t>Gang</t>
  </si>
  <si>
    <t>Toilet</t>
  </si>
  <si>
    <t>Frequentie/jaar</t>
  </si>
  <si>
    <t>kosten / beurt</t>
  </si>
  <si>
    <t>kosten / jaar</t>
  </si>
  <si>
    <t>Opmerking</t>
  </si>
  <si>
    <t>Vloeroppervlak i.o</t>
  </si>
  <si>
    <t>Hoofdfrequentie</t>
  </si>
  <si>
    <t>calculatie uren /jaar</t>
  </si>
  <si>
    <t>suppletie uren /jaar</t>
  </si>
  <si>
    <t>totaal uren /beurt</t>
  </si>
  <si>
    <t>Kosten schoonmaak / jaar 
(excl. BTW)</t>
  </si>
  <si>
    <t>Kosten glasbewassing / jaar 
(excl. BTW)</t>
  </si>
  <si>
    <t>Totaaloverzicht locaties Bevolkingsonderzoek Nederland</t>
  </si>
  <si>
    <t>Bezetting medewerkers BVO NL</t>
  </si>
  <si>
    <t>Aantal  medewerkers BVO NL</t>
  </si>
  <si>
    <t>Soort locatie</t>
  </si>
  <si>
    <t>Kantoorpand</t>
  </si>
  <si>
    <t>Screeningseenheid, type B</t>
  </si>
  <si>
    <t>Regio</t>
  </si>
  <si>
    <t>Zuid</t>
  </si>
  <si>
    <t>Australiëlaan 12</t>
  </si>
  <si>
    <t>6199 AA</t>
  </si>
  <si>
    <t>Maastricht</t>
  </si>
  <si>
    <t>Ruijsstraat 86</t>
  </si>
  <si>
    <t>5921 VR</t>
  </si>
  <si>
    <t>Venlo</t>
  </si>
  <si>
    <t>Bijster 16</t>
  </si>
  <si>
    <t>4817 HX</t>
  </si>
  <si>
    <t>Breda</t>
  </si>
  <si>
    <t>Loc.code</t>
  </si>
  <si>
    <t>CE18</t>
  </si>
  <si>
    <t>CE05</t>
  </si>
  <si>
    <t>Vestiging Maastricht</t>
  </si>
  <si>
    <t>Vestiging Venlo</t>
  </si>
  <si>
    <t>Vestiging Breda</t>
  </si>
  <si>
    <t>Vestiging Eindhoven</t>
  </si>
  <si>
    <t>Larixplein 5</t>
  </si>
  <si>
    <t>5616 VB</t>
  </si>
  <si>
    <t>Eindhoven</t>
  </si>
  <si>
    <t>Kantoorpand + vaste screeningseenheid</t>
  </si>
  <si>
    <t>SE91</t>
  </si>
  <si>
    <t>Screeningseenheid</t>
  </si>
  <si>
    <t>Variabel</t>
  </si>
  <si>
    <t>Screeningseenheid, type Smit</t>
  </si>
  <si>
    <t>SE29</t>
  </si>
  <si>
    <t>SE30</t>
  </si>
  <si>
    <t>SE32</t>
  </si>
  <si>
    <t>De Peel</t>
  </si>
  <si>
    <t>Oss</t>
  </si>
  <si>
    <t>CE01 + SE31</t>
  </si>
  <si>
    <t>SE27</t>
  </si>
  <si>
    <t>Tilburg</t>
  </si>
  <si>
    <t>SE28</t>
  </si>
  <si>
    <t>De Biesbosch</t>
  </si>
  <si>
    <t>SE88</t>
  </si>
  <si>
    <t>Roosendaal</t>
  </si>
  <si>
    <t>CE03 + SE25</t>
  </si>
  <si>
    <t>SE26</t>
  </si>
  <si>
    <t>De Kempen</t>
  </si>
  <si>
    <t>De Meijerij</t>
  </si>
  <si>
    <t>SE89</t>
  </si>
  <si>
    <t>Den Bosch</t>
  </si>
  <si>
    <t>SE71</t>
  </si>
  <si>
    <t>Weert</t>
  </si>
  <si>
    <t>SE72</t>
  </si>
  <si>
    <t>Sittard</t>
  </si>
  <si>
    <t>SE73</t>
  </si>
  <si>
    <t>SE81</t>
  </si>
  <si>
    <t>Heerlen</t>
  </si>
  <si>
    <t>Uurloon
1-1-2023</t>
  </si>
  <si>
    <t>Verreiker</t>
  </si>
  <si>
    <t>Hoogwerker buiten max 16 meter</t>
  </si>
  <si>
    <t>prijs per dagdeel (4 uur)</t>
  </si>
  <si>
    <t>zie tabblad glasbewassing</t>
  </si>
  <si>
    <t>zie tabblad vloeronderhoud</t>
  </si>
  <si>
    <t>Tarieven overige (afroep)werkzaamheden</t>
  </si>
  <si>
    <t>N.v.t.</t>
  </si>
  <si>
    <t>Berging schoonmaak</t>
  </si>
  <si>
    <t>Financien</t>
  </si>
  <si>
    <t>Secretariaat</t>
  </si>
  <si>
    <t>Staf</t>
  </si>
  <si>
    <t>Printer</t>
  </si>
  <si>
    <t>Bestuurder</t>
  </si>
  <si>
    <t>CE-Maastricht</t>
  </si>
  <si>
    <t>Managers</t>
  </si>
  <si>
    <t>Printerruimte bulkprinters</t>
  </si>
  <si>
    <t>Overlegruimte</t>
  </si>
  <si>
    <t>Radiologen</t>
  </si>
  <si>
    <t>Entree en verkeersruimte</t>
  </si>
  <si>
    <t>Postkamer</t>
  </si>
  <si>
    <t>Pantry</t>
  </si>
  <si>
    <t>Toiletten</t>
  </si>
  <si>
    <t>Verkeersruimte</t>
  </si>
  <si>
    <t>Kelder</t>
  </si>
  <si>
    <t>Archief</t>
  </si>
  <si>
    <t>geen nummer</t>
  </si>
  <si>
    <t>Overig / Magazijn / Archief / Berging / Technische ruimte</t>
  </si>
  <si>
    <t>Medische ruimte</t>
  </si>
  <si>
    <t>Tegel</t>
  </si>
  <si>
    <t>Betonvloer</t>
  </si>
  <si>
    <t>Leefruimte</t>
  </si>
  <si>
    <t>Bekijkruimte</t>
  </si>
  <si>
    <t>Onderzoeksruimte</t>
  </si>
  <si>
    <t>Kleedruimte</t>
  </si>
  <si>
    <t>Wachtruimte/receptie</t>
  </si>
  <si>
    <t>Entree/sluis</t>
  </si>
  <si>
    <t>Serverruimte</t>
  </si>
  <si>
    <t>oppervlakte per beurt</t>
  </si>
  <si>
    <t>Vloerafwerking en aanpassing frequenties</t>
  </si>
  <si>
    <t>Totaaloverzicht per jaar per locatie</t>
  </si>
  <si>
    <t>TOTAALKOSTEN LOCATIES BEVOLKINGSONDERZOEK NEDERLAND</t>
  </si>
  <si>
    <t>Dispensers</t>
  </si>
  <si>
    <t>Aantal</t>
  </si>
  <si>
    <t>Handdoekautomaat</t>
  </si>
  <si>
    <t>Zeepdispenser</t>
  </si>
  <si>
    <t>Handdesinfectiedispenser</t>
  </si>
  <si>
    <t>Toiletpapierdispenser</t>
  </si>
  <si>
    <t>Seatcleaner</t>
  </si>
  <si>
    <t>Toiletborstel</t>
  </si>
  <si>
    <t>Luchtverfrisser</t>
  </si>
  <si>
    <t>Damesverbandcontainer</t>
  </si>
  <si>
    <t>Omschrijving automaat</t>
  </si>
  <si>
    <t>Productlijn en productnaam</t>
  </si>
  <si>
    <t>All-in tarief per week/ stuk</t>
  </si>
  <si>
    <t>Kosten per jaar</t>
  </si>
  <si>
    <t>Kosten sanitaire voorzieningen / jaar 
(excl. BTW)</t>
  </si>
  <si>
    <t>CE Venlo</t>
  </si>
  <si>
    <t>CE Venlo incl. pantry</t>
  </si>
  <si>
    <t>CV-ketel + schoonmaak</t>
  </si>
  <si>
    <t>Serverrruimte</t>
  </si>
  <si>
    <t>Kantoor</t>
  </si>
  <si>
    <t>Radiologen ruimte</t>
  </si>
  <si>
    <t>Opslagruimte</t>
  </si>
  <si>
    <t>Overloop</t>
  </si>
  <si>
    <t>Berging van de CE</t>
  </si>
  <si>
    <t>Tapijt/vinyl</t>
  </si>
  <si>
    <t>beton</t>
  </si>
  <si>
    <t>vinyl</t>
  </si>
  <si>
    <t xml:space="preserve">tapijt </t>
  </si>
  <si>
    <t>tegel</t>
  </si>
  <si>
    <t>Keuken</t>
  </si>
  <si>
    <t>Vergaderruimte 1</t>
  </si>
  <si>
    <t>CE Breda</t>
  </si>
  <si>
    <t>Vergaderruimte 2</t>
  </si>
  <si>
    <t>Magazijn/serverruimte</t>
  </si>
  <si>
    <t>Maagazijn/reproruimte</t>
  </si>
  <si>
    <t>Screeningsruimte</t>
  </si>
  <si>
    <t>Beoordelingsruimte</t>
  </si>
  <si>
    <t>Multifunctionele ruimte</t>
  </si>
  <si>
    <t>Lunch/overlegruimte</t>
  </si>
  <si>
    <t>Werkkamer</t>
  </si>
  <si>
    <t>Flexplek</t>
  </si>
  <si>
    <t>Balie</t>
  </si>
  <si>
    <t>Wachtruimte</t>
  </si>
  <si>
    <t>3de verdieping</t>
  </si>
  <si>
    <t>begane grond</t>
  </si>
  <si>
    <t>Vinyl</t>
  </si>
  <si>
    <t>Vergaderruimte 4</t>
  </si>
  <si>
    <t>Data + ICT+Servicedesk</t>
  </si>
  <si>
    <t>Stiltewerkplek</t>
  </si>
  <si>
    <t>Hoofd P&amp;O</t>
  </si>
  <si>
    <t>Tel.BK</t>
  </si>
  <si>
    <t>CE-BK</t>
  </si>
  <si>
    <t>Reproruimte</t>
  </si>
  <si>
    <t>Regiomanagers</t>
  </si>
  <si>
    <t>Vergaderruimte 3</t>
  </si>
  <si>
    <t>Planning</t>
  </si>
  <si>
    <t>Financiën</t>
  </si>
  <si>
    <t>DK/BMHK + flexplekken</t>
  </si>
  <si>
    <t>Kantine</t>
  </si>
  <si>
    <t>Hal</t>
  </si>
  <si>
    <t>Kleedruimte 6</t>
  </si>
  <si>
    <t>Kleedruimte 7</t>
  </si>
  <si>
    <t>Screening</t>
  </si>
  <si>
    <t>Omkleedruimte en magazijn</t>
  </si>
  <si>
    <t>Kleedruimte 5</t>
  </si>
  <si>
    <t>Kleedruimte 4</t>
  </si>
  <si>
    <t>Kleedruimte 3</t>
  </si>
  <si>
    <t>Kleedruimte 2</t>
  </si>
  <si>
    <t>Kleedruimte 1</t>
  </si>
  <si>
    <t>Magazijn</t>
  </si>
  <si>
    <t>1b</t>
  </si>
  <si>
    <t>1a</t>
  </si>
  <si>
    <t>3 + 4</t>
  </si>
  <si>
    <t>5a</t>
  </si>
  <si>
    <t>5b</t>
  </si>
  <si>
    <t>16a</t>
  </si>
  <si>
    <t>16b</t>
  </si>
  <si>
    <t>18 + 19</t>
  </si>
  <si>
    <t>Screeningseenheid mobiel</t>
  </si>
  <si>
    <t>n.v.t.</t>
  </si>
  <si>
    <t>Opmerkingen</t>
  </si>
  <si>
    <t>CE01  is op de 3e verdieping.</t>
  </si>
  <si>
    <t>Glasbewassing locaties Bevolkingsonderzoek Nederland</t>
  </si>
  <si>
    <t>Sanitaire voorzieningen Bevolkingsonderzoek Nederland</t>
  </si>
  <si>
    <t>Suppletiekosten per beurt</t>
  </si>
  <si>
    <t>totaal uren /jaar, met normaanpassing</t>
  </si>
  <si>
    <t>Kosten materieel/ bereikbaarheidsvoorzieningen *</t>
  </si>
  <si>
    <t>* In de kosten voor materieel/ bereikbaarheidsvoorzieningen zijn alle overige benodigde kosten (dus alle kosten, behalve loonkosten en eventuele suppletiekosten per beurt) opgenomen om de glasbewassing op locatie uit te voeren.</t>
  </si>
  <si>
    <t>Zuid-west</t>
  </si>
  <si>
    <t>Rott.</t>
  </si>
  <si>
    <t>Vestiging Rotterdam</t>
  </si>
  <si>
    <t>Maasstadweg 124</t>
  </si>
  <si>
    <t>Rotterdam</t>
  </si>
  <si>
    <t>3079 DZ</t>
  </si>
  <si>
    <t>2e verdieping</t>
  </si>
  <si>
    <t>3e verdieping</t>
  </si>
  <si>
    <t xml:space="preserve">Kantoor  </t>
  </si>
  <si>
    <t>Werkruimte</t>
  </si>
  <si>
    <t>Vergaderruimte</t>
  </si>
  <si>
    <t>Callcenter</t>
  </si>
  <si>
    <t>BE</t>
  </si>
  <si>
    <t xml:space="preserve">VE </t>
  </si>
  <si>
    <t>Serverruimten</t>
  </si>
  <si>
    <t>Automatisering</t>
  </si>
  <si>
    <t>Digitale medewerker</t>
  </si>
  <si>
    <t>Toiletgroep</t>
  </si>
  <si>
    <t>Kantoortuin</t>
  </si>
  <si>
    <t>Mivatoilet</t>
  </si>
  <si>
    <t xml:space="preserve">Kantoortuin </t>
  </si>
  <si>
    <t>Cockpitten</t>
  </si>
  <si>
    <t>Leesruimte</t>
  </si>
  <si>
    <t>Zitruimte</t>
  </si>
  <si>
    <t>ICT ruimte</t>
  </si>
  <si>
    <t xml:space="preserve">Steen  </t>
  </si>
  <si>
    <t>Steen</t>
  </si>
  <si>
    <t>Steen 4m2 (niet in onderhoud)</t>
  </si>
  <si>
    <t xml:space="preserve">Linoleum </t>
  </si>
  <si>
    <t>SE51</t>
  </si>
  <si>
    <t>Vaste screeningseenheid</t>
  </si>
  <si>
    <t>Groenendaal 219</t>
  </si>
  <si>
    <t>3011 ST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</si>
  <si>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</si>
  <si>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</si>
  <si>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</si>
  <si>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</si>
  <si>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</si>
  <si>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</si>
  <si>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</si>
  <si>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</si>
  <si>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</si>
  <si>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</si>
  <si>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</si>
  <si>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</si>
  <si>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</si>
  <si>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</si>
  <si>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1.16</t>
  </si>
  <si>
    <t>1.17</t>
  </si>
  <si>
    <t>1.18</t>
  </si>
  <si>
    <t>1.19</t>
  </si>
  <si>
    <t>1.20</t>
  </si>
  <si>
    <t>Entree</t>
  </si>
  <si>
    <t>Receptie</t>
  </si>
  <si>
    <t>Back office</t>
  </si>
  <si>
    <t>Personeelsruimte</t>
  </si>
  <si>
    <t>Toilet personeel</t>
  </si>
  <si>
    <t>Toilet miva</t>
  </si>
  <si>
    <t>Kleedruimte miva</t>
  </si>
  <si>
    <t>Onderzoekskamer</t>
  </si>
  <si>
    <t xml:space="preserve">Kleedruimte  </t>
  </si>
  <si>
    <t>Kleedruimte personeel</t>
  </si>
  <si>
    <t>Server</t>
  </si>
  <si>
    <t>Ingang personeel</t>
  </si>
  <si>
    <t>Inloopmat</t>
  </si>
  <si>
    <t>Plavuizen</t>
  </si>
  <si>
    <t>SE52</t>
  </si>
  <si>
    <t>Haastrechtstraat 110</t>
  </si>
  <si>
    <t>3079DC</t>
  </si>
  <si>
    <t>Onderzoeksruimte 1</t>
  </si>
  <si>
    <t>Kleedruimten 1</t>
  </si>
  <si>
    <t>Onderzoeksruimte 2</t>
  </si>
  <si>
    <t>Kleedruimten 2</t>
  </si>
  <si>
    <t>Onderzoeksruimte 3</t>
  </si>
  <si>
    <t>Kleedruimten 3</t>
  </si>
  <si>
    <t>Kijkruimte</t>
  </si>
  <si>
    <t>Personeelstoilet</t>
  </si>
  <si>
    <t>Teamleider</t>
  </si>
  <si>
    <t>Hoofd opleidingen</t>
  </si>
  <si>
    <t>Omkleedruimte</t>
  </si>
  <si>
    <t>Steen/ Plavuizen</t>
  </si>
  <si>
    <t>SE65</t>
  </si>
  <si>
    <t>Laan 20</t>
  </si>
  <si>
    <t>2512GN</t>
  </si>
  <si>
    <t>Den Haag</t>
  </si>
  <si>
    <t>1.</t>
  </si>
  <si>
    <t>2.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</si>
  <si>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</si>
  <si>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</si>
  <si>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</si>
  <si>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</si>
  <si>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</si>
  <si>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</si>
  <si>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</si>
  <si>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</si>
  <si>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</si>
  <si>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</si>
  <si>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</si>
  <si>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</si>
  <si>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Bekijkruimte radiologenkamer 1</t>
  </si>
  <si>
    <t>Personeelstoilet halletje</t>
  </si>
  <si>
    <t>Schoonmaakkast</t>
  </si>
  <si>
    <t>Teamleiderskamer</t>
  </si>
  <si>
    <t>Bekijkruimte radiologenkamer 2.</t>
  </si>
  <si>
    <t>Wachtuimte en receptieruimte</t>
  </si>
  <si>
    <t>Onderzoekskamer 1</t>
  </si>
  <si>
    <t>Onderzoekskamer 2</t>
  </si>
  <si>
    <t>Kleedruimten 1t/m6</t>
  </si>
  <si>
    <t>7e verdieping</t>
  </si>
  <si>
    <t>8e verdieping</t>
  </si>
  <si>
    <t>9e verdieping</t>
  </si>
  <si>
    <t>10e verdieping</t>
  </si>
  <si>
    <t>11e verdieping</t>
  </si>
  <si>
    <t>12e verdieping</t>
  </si>
  <si>
    <t>13e verdieping</t>
  </si>
  <si>
    <t>14e verdieping</t>
  </si>
  <si>
    <t>15e verdieping</t>
  </si>
  <si>
    <t>16e verdieping</t>
  </si>
  <si>
    <t>SE55</t>
  </si>
  <si>
    <t>SE66</t>
  </si>
  <si>
    <t>Screeningseenheid, type A</t>
  </si>
  <si>
    <t>Screeningseenheid, overig</t>
  </si>
  <si>
    <t>?</t>
  </si>
  <si>
    <t>Type A</t>
  </si>
  <si>
    <t>Type B</t>
  </si>
  <si>
    <t xml:space="preserve">Wachtruimte </t>
  </si>
  <si>
    <t xml:space="preserve">Receptie </t>
  </si>
  <si>
    <t>linoleum</t>
  </si>
  <si>
    <t>Wachtruimte en Receptie</t>
  </si>
  <si>
    <t>Kleedkamers 3 stuks a 1 M2 p.s.</t>
  </si>
  <si>
    <t>Toiletruimte</t>
  </si>
  <si>
    <t xml:space="preserve">1. </t>
  </si>
  <si>
    <t>Uitgevoerd door gebouwenbeheerder</t>
  </si>
  <si>
    <t>Luxaflex aan binnenzijde.</t>
  </si>
  <si>
    <t>Midden-West</t>
  </si>
  <si>
    <t>CE XX</t>
  </si>
  <si>
    <t>Vestiging Amsterdam</t>
  </si>
  <si>
    <t>Hoogoorddreef 54-E</t>
  </si>
  <si>
    <t>1101BE</t>
  </si>
  <si>
    <t>Amsterdam</t>
  </si>
  <si>
    <t>Utr.</t>
  </si>
  <si>
    <t>Vestiging Utrecht</t>
  </si>
  <si>
    <t>Godebalkwartier 435</t>
  </si>
  <si>
    <t>Utrecht</t>
  </si>
  <si>
    <t>SE33</t>
  </si>
  <si>
    <t>Amstelboulevard 134/ 138</t>
  </si>
  <si>
    <t>1096 HL</t>
  </si>
  <si>
    <t>SE19</t>
  </si>
  <si>
    <t>Stationsplein 91</t>
  </si>
  <si>
    <t>3511ED</t>
  </si>
  <si>
    <t>F0101</t>
  </si>
  <si>
    <t>F0102</t>
  </si>
  <si>
    <t>F0103</t>
  </si>
  <si>
    <t>F0104</t>
  </si>
  <si>
    <t>F0105</t>
  </si>
  <si>
    <t>F0106</t>
  </si>
  <si>
    <t>F0107</t>
  </si>
  <si>
    <t>F0108</t>
  </si>
  <si>
    <t>F0109</t>
  </si>
  <si>
    <t>F0110</t>
  </si>
  <si>
    <t>F0111</t>
  </si>
  <si>
    <t>F0112</t>
  </si>
  <si>
    <t>F0113</t>
  </si>
  <si>
    <t>F0114</t>
  </si>
  <si>
    <t>F0115</t>
  </si>
  <si>
    <t>F0116</t>
  </si>
  <si>
    <t>F0117</t>
  </si>
  <si>
    <t>F0118</t>
  </si>
  <si>
    <t>G0101</t>
  </si>
  <si>
    <t>B0101</t>
  </si>
  <si>
    <t>B0102</t>
  </si>
  <si>
    <t>M0101</t>
  </si>
  <si>
    <t>werkplekken</t>
  </si>
  <si>
    <t>vergaderruimte</t>
  </si>
  <si>
    <t>toiletten</t>
  </si>
  <si>
    <t>gang</t>
  </si>
  <si>
    <t>radiologen</t>
  </si>
  <si>
    <t>opslag</t>
  </si>
  <si>
    <t>serverruimte</t>
  </si>
  <si>
    <t>tapijt</t>
  </si>
  <si>
    <t>tegels</t>
  </si>
  <si>
    <t>17e verdieping</t>
  </si>
  <si>
    <t>18e verdieping</t>
  </si>
  <si>
    <t>19e verdieping</t>
  </si>
  <si>
    <t>20e verdieping</t>
  </si>
  <si>
    <t>21e verdieping</t>
  </si>
  <si>
    <t>22e verdieping</t>
  </si>
  <si>
    <t>23e verdieping</t>
  </si>
  <si>
    <t>24e verdieping</t>
  </si>
  <si>
    <t>25e verdieping</t>
  </si>
  <si>
    <t>26e verdieping</t>
  </si>
  <si>
    <t>27e verdieping</t>
  </si>
  <si>
    <t>28e verdieping</t>
  </si>
  <si>
    <t>29e verdieping</t>
  </si>
  <si>
    <t>30e verdieping</t>
  </si>
  <si>
    <t>vergaderzaal</t>
  </si>
  <si>
    <t>keuken</t>
  </si>
  <si>
    <t>toiletblok (3 wc's 1 schoonmaakkast)</t>
  </si>
  <si>
    <t>mindervalidetoilet</t>
  </si>
  <si>
    <t>toilet</t>
  </si>
  <si>
    <t>vloerbedekking</t>
  </si>
  <si>
    <t>vergaderzaal 2</t>
  </si>
  <si>
    <t>vergaderzaal 4</t>
  </si>
  <si>
    <t>laminaat</t>
  </si>
  <si>
    <t>onderzoekskamer</t>
  </si>
  <si>
    <t>bekijkruimte</t>
  </si>
  <si>
    <t>kleedruimte personeel</t>
  </si>
  <si>
    <t>wachtkamer</t>
  </si>
  <si>
    <t>kantine</t>
  </si>
  <si>
    <t>receptie</t>
  </si>
  <si>
    <t>invalide toilet</t>
  </si>
  <si>
    <t>opleiders</t>
  </si>
  <si>
    <t>radiologenruimte</t>
  </si>
  <si>
    <t>kleedkamer personeel</t>
  </si>
  <si>
    <t>werkkast schoonmaak</t>
  </si>
  <si>
    <t>K5</t>
  </si>
  <si>
    <t>K4</t>
  </si>
  <si>
    <t>K3</t>
  </si>
  <si>
    <t>K2</t>
  </si>
  <si>
    <t>K1</t>
  </si>
  <si>
    <t>Noord</t>
  </si>
  <si>
    <t>Gro+ SE09</t>
  </si>
  <si>
    <t>Vestiging Groningen</t>
  </si>
  <si>
    <t>Queridolaan 5</t>
  </si>
  <si>
    <t>9721SZ</t>
  </si>
  <si>
    <t>Groningen</t>
  </si>
  <si>
    <t>2e etage</t>
  </si>
  <si>
    <t>BHV/beleidsmedewerker</t>
  </si>
  <si>
    <t>Jasmijn, vergaderruimte</t>
  </si>
  <si>
    <t>magazijn</t>
  </si>
  <si>
    <t>secretariaat</t>
  </si>
  <si>
    <t>HRM</t>
  </si>
  <si>
    <t>flexplek</t>
  </si>
  <si>
    <t>Klaproos, vergaderruimte</t>
  </si>
  <si>
    <t>Communicatie</t>
  </si>
  <si>
    <t>Janette</t>
  </si>
  <si>
    <t>Jetty</t>
  </si>
  <si>
    <t>systeembeheer</t>
  </si>
  <si>
    <t xml:space="preserve">kast </t>
  </si>
  <si>
    <t>gegevensbeheer</t>
  </si>
  <si>
    <t>CSA</t>
  </si>
  <si>
    <t>Mimosa, vergaderruimte</t>
  </si>
  <si>
    <t>Marja</t>
  </si>
  <si>
    <t>koeriers</t>
  </si>
  <si>
    <t>gangen</t>
  </si>
  <si>
    <t>kelder</t>
  </si>
  <si>
    <t>printkamer</t>
  </si>
  <si>
    <t>radiologenkamer</t>
  </si>
  <si>
    <t>omkleedkamer</t>
  </si>
  <si>
    <t>receptie + wachtruimte</t>
  </si>
  <si>
    <t>meterkast</t>
  </si>
  <si>
    <t>onderzoeksruimte 1+ kleedkamers</t>
  </si>
  <si>
    <t>onderzoeksruimte 2</t>
  </si>
  <si>
    <t>praktijkbegeleiding</t>
  </si>
  <si>
    <t>vloerbedekking/stuk linoleum</t>
  </si>
  <si>
    <t xml:space="preserve">vloerbedekking </t>
  </si>
  <si>
    <t>Oost</t>
  </si>
  <si>
    <t>Dev.+SE61</t>
  </si>
  <si>
    <t>SE14</t>
  </si>
  <si>
    <t>SE15</t>
  </si>
  <si>
    <t>SE57</t>
  </si>
  <si>
    <t>SE90</t>
  </si>
  <si>
    <t>Vestiging Deventere</t>
  </si>
  <si>
    <t>Deventer</t>
  </si>
  <si>
    <t>Capitool 10</t>
  </si>
  <si>
    <t>7521PL</t>
  </si>
  <si>
    <t>Enschede</t>
  </si>
  <si>
    <t>6538SW</t>
  </si>
  <si>
    <t>Nijmegen</t>
  </si>
  <si>
    <t>Wijchenseweg 101</t>
  </si>
  <si>
    <t>Hanzelaan 268</t>
  </si>
  <si>
    <t>8017JJ</t>
  </si>
  <si>
    <t>Zwolle</t>
  </si>
  <si>
    <t>Lange Amerikaweg 55</t>
  </si>
  <si>
    <t>7332BP</t>
  </si>
  <si>
    <t>Apeldoorn</t>
  </si>
  <si>
    <t>Kantoor Coördinatoren Scr.</t>
  </si>
  <si>
    <t>Grote vergaderruimte</t>
  </si>
  <si>
    <t>kantoortuin</t>
  </si>
  <si>
    <t>kantoorruimte</t>
  </si>
  <si>
    <t>printerruimte</t>
  </si>
  <si>
    <t>pantry</t>
  </si>
  <si>
    <t>Damestoilet</t>
  </si>
  <si>
    <t>Herentoilet</t>
  </si>
  <si>
    <t>Garderobe</t>
  </si>
  <si>
    <t>Receptie + kantoortuin</t>
  </si>
  <si>
    <t>Collegezaal</t>
  </si>
  <si>
    <t>Kantoorruimte</t>
  </si>
  <si>
    <t>Gang/ Verkeersruimte</t>
  </si>
  <si>
    <t>Mammografiekamer</t>
  </si>
  <si>
    <t>Koffiekamer/Leefruimte</t>
  </si>
  <si>
    <t>0.1</t>
  </si>
  <si>
    <t>0.2</t>
  </si>
  <si>
    <t>0.3</t>
  </si>
  <si>
    <t>0.4</t>
  </si>
  <si>
    <t>0.5</t>
  </si>
  <si>
    <t>0.6</t>
  </si>
  <si>
    <t>0.7</t>
  </si>
  <si>
    <t>0.8</t>
  </si>
  <si>
    <t>0.9 (0.19 op tekening)</t>
  </si>
  <si>
    <t>0.10</t>
  </si>
  <si>
    <t>0.11</t>
  </si>
  <si>
    <t>1e etage</t>
  </si>
  <si>
    <t>BG</t>
  </si>
  <si>
    <t>vloerbedekking + linoleum</t>
  </si>
  <si>
    <t>Marmoleum Forbo Real, 2,5 mm</t>
  </si>
  <si>
    <t xml:space="preserve">Mammografiekamer </t>
  </si>
  <si>
    <t>14a</t>
  </si>
  <si>
    <t>14b</t>
  </si>
  <si>
    <t>BE Ruimte + werkruimte</t>
  </si>
  <si>
    <t>Mammografiekamer 1</t>
  </si>
  <si>
    <t>Mammografiekamer LRCB</t>
  </si>
  <si>
    <t>Mammografiekamer 2</t>
  </si>
  <si>
    <t>3e verd.</t>
  </si>
  <si>
    <t>2e verd. Bij LRCB</t>
  </si>
  <si>
    <t>3e verd. In hal</t>
  </si>
  <si>
    <t xml:space="preserve">niet aanwezig op SE </t>
  </si>
  <si>
    <t>0.1A</t>
  </si>
  <si>
    <t>0.9</t>
  </si>
  <si>
    <t>werkkast</t>
  </si>
  <si>
    <t>Mipolam</t>
  </si>
  <si>
    <t>Coralmat</t>
  </si>
  <si>
    <t>Glas in kantoor uitgevoerd door gebouwenbeheerder</t>
  </si>
  <si>
    <t>Inschrijver vult de geel gearceerde cellen in.</t>
  </si>
  <si>
    <t>INSCHRIJF-/ VERGELIJKINGSPRIJS SCHOONMAAK, GLASBEWASSING EN SANITAIRE VOORZIENINGEN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</si>
</sst>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  <numFmt numFmtId="165" formatCode="_-* #,##0.00_-;_-* #,##0.00\-;_-* &quot;-&quot;??_-;_-@_-"/>
    <numFmt numFmtId="166" formatCode="_-[$€]\ * #,##0.00_-;_-[$€]\ * #,##0.00\-;_-[$€]\ * &quot;-&quot;??_-;_-@_-"/>
    <numFmt numFmtId="167" formatCode="_(* #,##0.00_);_(* \(#,##0.00\);_(* &quot;-&quot;??_);_(@_)"/>
    <numFmt numFmtId="168" formatCode="_(&quot;Fl.&quot;* #,##0_);_(&quot;Fl.&quot;* \(#,##0\);_(&quot;Fl.&quot;* &quot;-&quot;_);_(@_)"/>
    <numFmt numFmtId="169" formatCode="_(&quot;Fl.&quot;* #,##0.00_);_(&quot;Fl.&quot;* \(#,##0.00\);_(&quot;Fl.&quot;* &quot;-&quot;??_);_(@_)"/>
    <numFmt numFmtId="170" formatCode="_-\\ * #,##0.00"/>
    <numFmt numFmtId="171" formatCode="_-[$€-2]\ * #,##0.00_-;_-[$€-2]\ * #,##0.00\-;_-[$€-2]\ * &quot;-&quot;??_-"/>
    <numFmt numFmtId="172" formatCode="0\ &quot;m2&quot;"/>
    <numFmt numFmtId="173" formatCode="_-&quot;fl&quot;\ * #,##0.00_-;_-&quot;fl&quot;\ * #,##0.00\-;_-&quot;fl&quot;\ * &quot;-&quot;??_-;_-@_-"/>
  </numFmts>
  <fonts count="54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rgb="FF00000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0"/>
      <name val="Geneva"/>
    </font>
    <font>
      <sz val="10"/>
      <name val="Helv"/>
    </font>
    <font>
      <b/>
      <sz val="11"/>
      <color indexed="9"/>
      <name val="Calibri"/>
      <family val="2"/>
    </font>
    <font>
      <sz val="8"/>
      <name val="Helvetica"/>
      <family val="2"/>
    </font>
    <font>
      <u/>
      <sz val="9"/>
      <color indexed="36"/>
      <name val="Geneva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u/>
      <sz val="10"/>
      <color indexed="12"/>
      <name val="Arial"/>
      <family val="2"/>
    </font>
    <font>
      <sz val="10"/>
      <name val="Swis721 BT"/>
    </font>
    <font>
      <sz val="10"/>
      <color indexed="12"/>
      <name val="Times New Roman"/>
      <family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8"/>
      <name val="Arial"/>
      <family val="2"/>
    </font>
    <font>
      <sz val="11"/>
      <color indexed="60"/>
      <name val="Calibri"/>
      <family val="2"/>
    </font>
    <font>
      <sz val="10"/>
      <name val="Courier"/>
      <family val="3"/>
    </font>
    <font>
      <sz val="11"/>
      <color indexed="20"/>
      <name val="Calibri"/>
      <family val="2"/>
    </font>
    <font>
      <sz val="11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b/>
      <sz val="9"/>
      <color theme="0"/>
      <name val="Verdana"/>
      <family val="2"/>
    </font>
    <font>
      <sz val="9"/>
      <color theme="0"/>
      <name val="Verdana"/>
      <family val="2"/>
    </font>
    <font>
      <sz val="9"/>
      <color theme="1"/>
      <name val="Verdana"/>
      <family val="2"/>
    </font>
    <font>
      <sz val="9"/>
      <color rgb="FF000000"/>
      <name val="Verdana"/>
      <family val="2"/>
    </font>
    <font>
      <b/>
      <sz val="9"/>
      <name val="Verdana"/>
      <family val="2"/>
    </font>
    <font>
      <b/>
      <sz val="9"/>
      <color rgb="FFFF0000"/>
      <name val="Verdana"/>
      <family val="2"/>
    </font>
    <font>
      <b/>
      <sz val="9"/>
      <color theme="1"/>
      <name val="Verdana"/>
      <family val="2"/>
    </font>
    <font>
      <u/>
      <sz val="9"/>
      <color theme="1"/>
      <name val="Verdana"/>
      <family val="2"/>
    </font>
    <font>
      <sz val="9"/>
      <color theme="1"/>
      <name val="Arial"/>
      <family val="2"/>
    </font>
    <font>
      <sz val="11"/>
      <color rgb="FF000000"/>
      <name val="Calibri"/>
      <family val="2"/>
      <scheme val="minor"/>
    </font>
    <font>
      <sz val="8"/>
      <name val="Arial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b/>
      <i/>
      <sz val="11"/>
      <color theme="1"/>
      <name val="Verdana"/>
      <family val="2"/>
    </font>
    <font>
      <sz val="9"/>
      <name val="Verdana"/>
      <family val="2"/>
    </font>
  </fonts>
  <fills count="3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595959"/>
        <bgColor rgb="FF595959"/>
      </patternFill>
    </fill>
    <fill>
      <patternFill patternType="solid">
        <fgColor rgb="FF29517B"/>
        <bgColor indexed="64"/>
      </patternFill>
    </fill>
    <fill>
      <patternFill patternType="solid">
        <fgColor rgb="FF31A2A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319EA5"/>
        <bgColor indexed="64"/>
      </patternFill>
    </fill>
    <fill>
      <patternFill patternType="solid">
        <fgColor rgb="FF39597B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4F169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6">
    <xf numFmtId="0" fontId="0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7" fillId="0" borderId="0"/>
    <xf numFmtId="0" fontId="8" fillId="0" borderId="0"/>
    <xf numFmtId="0" fontId="8" fillId="0" borderId="0"/>
    <xf numFmtId="0" fontId="9" fillId="0" borderId="0"/>
    <xf numFmtId="43" fontId="5" fillId="0" borderId="0" applyFont="0" applyFill="0" applyBorder="0" applyAlignment="0" applyProtection="0"/>
    <xf numFmtId="0" fontId="10" fillId="0" borderId="0"/>
    <xf numFmtId="0" fontId="8" fillId="0" borderId="0"/>
    <xf numFmtId="0" fontId="11" fillId="0" borderId="0"/>
    <xf numFmtId="0" fontId="6" fillId="6" borderId="18" applyNumberFormat="0" applyFont="0" applyBorder="0">
      <alignment horizontal="center"/>
    </xf>
    <xf numFmtId="0" fontId="8" fillId="0" borderId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4" borderId="0" applyNumberFormat="0" applyBorder="0" applyAlignment="0" applyProtection="0"/>
    <xf numFmtId="0" fontId="15" fillId="25" borderId="19" applyNumberFormat="0" applyAlignment="0" applyProtection="0"/>
    <xf numFmtId="38" fontId="16" fillId="0" borderId="0" applyFont="0" applyFill="0" applyBorder="0" applyAlignment="0" applyProtection="0"/>
    <xf numFmtId="167" fontId="17" fillId="0" borderId="0" applyFont="0" applyFill="0" applyBorder="0" applyAlignment="0" applyProtection="0"/>
    <xf numFmtId="0" fontId="18" fillId="26" borderId="20" applyNumberFormat="0" applyAlignment="0" applyProtection="0"/>
    <xf numFmtId="168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70" fontId="12" fillId="0" borderId="0"/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64" fontId="19" fillId="0" borderId="0" applyFont="0" applyFill="0" applyBorder="0" applyAlignment="0" applyProtection="0"/>
    <xf numFmtId="171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21" applyNumberFormat="0" applyFill="0" applyAlignment="0" applyProtection="0"/>
    <xf numFmtId="0" fontId="22" fillId="9" borderId="0" applyNumberFormat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12" fillId="27" borderId="15"/>
    <xf numFmtId="0" fontId="12" fillId="27" borderId="15"/>
    <xf numFmtId="0" fontId="12" fillId="27" borderId="15"/>
    <xf numFmtId="0" fontId="12" fillId="27" borderId="15"/>
    <xf numFmtId="0" fontId="12" fillId="27" borderId="15"/>
    <xf numFmtId="43" fontId="4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5" fontId="24" fillId="0" borderId="0" applyFont="0" applyFill="0" applyBorder="0" applyAlignment="0" applyProtection="0"/>
    <xf numFmtId="0" fontId="25" fillId="28" borderId="0"/>
    <xf numFmtId="0" fontId="26" fillId="0" borderId="22" applyNumberFormat="0" applyFill="0" applyAlignment="0" applyProtection="0"/>
    <xf numFmtId="0" fontId="27" fillId="0" borderId="23" applyNumberFormat="0" applyFill="0" applyAlignment="0" applyProtection="0"/>
    <xf numFmtId="0" fontId="28" fillId="0" borderId="24" applyNumberFormat="0" applyFill="0" applyAlignment="0" applyProtection="0"/>
    <xf numFmtId="0" fontId="28" fillId="0" borderId="0" applyNumberFormat="0" applyFill="0" applyBorder="0" applyAlignment="0" applyProtection="0"/>
    <xf numFmtId="165" fontId="29" fillId="0" borderId="0">
      <alignment horizontal="center" vertical="center" textRotation="90" wrapText="1"/>
    </xf>
    <xf numFmtId="0" fontId="6" fillId="27" borderId="25"/>
    <xf numFmtId="0" fontId="6" fillId="27" borderId="25"/>
    <xf numFmtId="172" fontId="6" fillId="0" borderId="0"/>
    <xf numFmtId="0" fontId="30" fillId="29" borderId="0" applyNumberFormat="0" applyBorder="0" applyAlignment="0" applyProtection="0"/>
    <xf numFmtId="0" fontId="17" fillId="0" borderId="0"/>
    <xf numFmtId="0" fontId="8" fillId="30" borderId="26" applyNumberFormat="0" applyFont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8" borderId="0" applyNumberFormat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3" fillId="0" borderId="0"/>
    <xf numFmtId="0" fontId="4" fillId="0" borderId="0"/>
    <xf numFmtId="0" fontId="33" fillId="0" borderId="0"/>
    <xf numFmtId="0" fontId="7" fillId="0" borderId="0"/>
    <xf numFmtId="0" fontId="34" fillId="0" borderId="0" applyNumberFormat="0" applyFill="0" applyBorder="0" applyAlignment="0" applyProtection="0"/>
    <xf numFmtId="0" fontId="35" fillId="0" borderId="27" applyNumberFormat="0" applyFill="0" applyAlignment="0" applyProtection="0"/>
    <xf numFmtId="0" fontId="36" fillId="25" borderId="28" applyNumberFormat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64" fontId="4" fillId="0" borderId="0" applyFont="0" applyFill="0" applyBorder="0" applyAlignment="0" applyProtection="0"/>
    <xf numFmtId="0" fontId="7" fillId="0" borderId="0"/>
    <xf numFmtId="0" fontId="4" fillId="0" borderId="0"/>
    <xf numFmtId="44" fontId="7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3" fillId="0" borderId="0"/>
    <xf numFmtId="43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0" fontId="48" fillId="0" borderId="0"/>
    <xf numFmtId="0" fontId="1" fillId="0" borderId="0"/>
  </cellStyleXfs>
  <cellXfs count="193">
    <xf numFmtId="0" fontId="0" fillId="0" borderId="0" xfId="0"/>
    <xf numFmtId="0" fontId="39" fillId="4" borderId="15" xfId="4" applyFont="1" applyFill="1" applyBorder="1"/>
    <xf numFmtId="0" fontId="39" fillId="33" borderId="15" xfId="4" applyFont="1" applyFill="1" applyBorder="1"/>
    <xf numFmtId="0" fontId="40" fillId="5" borderId="15" xfId="4" applyFont="1" applyFill="1" applyBorder="1" applyAlignment="1">
      <alignment horizontal="center"/>
    </xf>
    <xf numFmtId="0" fontId="40" fillId="5" borderId="15" xfId="4" applyFont="1" applyFill="1" applyBorder="1"/>
    <xf numFmtId="0" fontId="40" fillId="32" borderId="15" xfId="4" applyFont="1" applyFill="1" applyBorder="1"/>
    <xf numFmtId="0" fontId="41" fillId="0" borderId="15" xfId="0" applyFont="1" applyBorder="1" applyAlignment="1">
      <alignment horizontal="center"/>
    </xf>
    <xf numFmtId="49" fontId="41" fillId="31" borderId="15" xfId="133" applyNumberFormat="1" applyFont="1" applyFill="1" applyBorder="1" applyAlignment="1" applyProtection="1">
      <alignment horizontal="center" vertical="center" wrapText="1"/>
      <protection hidden="1"/>
    </xf>
    <xf numFmtId="49" fontId="41" fillId="31" borderId="15" xfId="133" applyNumberFormat="1" applyFont="1" applyFill="1" applyBorder="1" applyAlignment="1" applyProtection="1">
      <alignment horizontal="center" vertical="center"/>
      <protection hidden="1"/>
    </xf>
    <xf numFmtId="0" fontId="41" fillId="31" borderId="15" xfId="133" applyFont="1" applyFill="1" applyBorder="1" applyAlignment="1">
      <alignment horizontal="center" vertical="center"/>
    </xf>
    <xf numFmtId="0" fontId="41" fillId="31" borderId="15" xfId="133" applyFont="1" applyFill="1" applyBorder="1" applyAlignment="1" applyProtection="1">
      <alignment horizontal="center" vertical="center"/>
      <protection hidden="1"/>
    </xf>
    <xf numFmtId="49" fontId="42" fillId="31" borderId="15" xfId="114" applyNumberFormat="1" applyFont="1" applyFill="1" applyBorder="1" applyAlignment="1">
      <alignment horizontal="center" vertical="center"/>
    </xf>
    <xf numFmtId="0" fontId="41" fillId="0" borderId="15" xfId="0" applyFont="1" applyBorder="1" applyAlignment="1">
      <alignment horizontal="center" vertical="center"/>
    </xf>
    <xf numFmtId="0" fontId="42" fillId="31" borderId="15" xfId="114" applyFont="1" applyFill="1" applyBorder="1" applyAlignment="1">
      <alignment horizontal="center" vertical="center"/>
    </xf>
    <xf numFmtId="49" fontId="41" fillId="31" borderId="15" xfId="137" applyNumberFormat="1" applyFont="1" applyFill="1" applyBorder="1" applyAlignment="1">
      <alignment horizontal="center" vertical="center"/>
    </xf>
    <xf numFmtId="0" fontId="41" fillId="31" borderId="15" xfId="133" applyFont="1" applyFill="1" applyBorder="1" applyAlignment="1">
      <alignment horizontal="center"/>
    </xf>
    <xf numFmtId="49" fontId="41" fillId="31" borderId="15" xfId="133" applyNumberFormat="1" applyFont="1" applyFill="1" applyBorder="1" applyAlignment="1">
      <alignment horizontal="center" vertical="center"/>
    </xf>
    <xf numFmtId="0" fontId="39" fillId="33" borderId="15" xfId="0" applyFont="1" applyFill="1" applyBorder="1" applyAlignment="1">
      <alignment horizontal="center"/>
    </xf>
    <xf numFmtId="0" fontId="41" fillId="0" borderId="0" xfId="0" applyFont="1"/>
    <xf numFmtId="44" fontId="41" fillId="0" borderId="0" xfId="0" applyNumberFormat="1" applyFont="1"/>
    <xf numFmtId="0" fontId="39" fillId="33" borderId="1" xfId="0" applyFont="1" applyFill="1" applyBorder="1"/>
    <xf numFmtId="0" fontId="43" fillId="33" borderId="2" xfId="0" applyFont="1" applyFill="1" applyBorder="1"/>
    <xf numFmtId="0" fontId="44" fillId="33" borderId="3" xfId="0" applyFont="1" applyFill="1" applyBorder="1"/>
    <xf numFmtId="0" fontId="43" fillId="33" borderId="1" xfId="0" applyFont="1" applyFill="1" applyBorder="1"/>
    <xf numFmtId="0" fontId="43" fillId="33" borderId="3" xfId="0" applyFont="1" applyFill="1" applyBorder="1"/>
    <xf numFmtId="0" fontId="45" fillId="0" borderId="8" xfId="0" applyFont="1" applyBorder="1" applyAlignment="1">
      <alignment wrapText="1"/>
    </xf>
    <xf numFmtId="0" fontId="45" fillId="0" borderId="8" xfId="0" applyFont="1" applyBorder="1"/>
    <xf numFmtId="44" fontId="45" fillId="0" borderId="9" xfId="0" applyNumberFormat="1" applyFont="1" applyBorder="1"/>
    <xf numFmtId="0" fontId="45" fillId="0" borderId="0" xfId="0" applyFont="1"/>
    <xf numFmtId="44" fontId="45" fillId="0" borderId="6" xfId="0" applyNumberFormat="1" applyFont="1" applyBorder="1"/>
    <xf numFmtId="0" fontId="45" fillId="0" borderId="5" xfId="0" applyFont="1" applyBorder="1"/>
    <xf numFmtId="0" fontId="39" fillId="32" borderId="15" xfId="0" applyFont="1" applyFill="1" applyBorder="1" applyAlignment="1">
      <alignment wrapText="1"/>
    </xf>
    <xf numFmtId="0" fontId="39" fillId="32" borderId="5" xfId="0" applyFont="1" applyFill="1" applyBorder="1" applyAlignment="1">
      <alignment wrapText="1"/>
    </xf>
    <xf numFmtId="0" fontId="39" fillId="32" borderId="1" xfId="3" applyFont="1" applyFill="1" applyBorder="1" applyAlignment="1">
      <alignment wrapText="1"/>
    </xf>
    <xf numFmtId="0" fontId="39" fillId="32" borderId="2" xfId="3" applyFont="1" applyFill="1" applyBorder="1" applyAlignment="1">
      <alignment horizontal="center" wrapText="1"/>
    </xf>
    <xf numFmtId="0" fontId="39" fillId="32" borderId="3" xfId="3" applyFont="1" applyFill="1" applyBorder="1" applyAlignment="1">
      <alignment horizontal="center" wrapText="1"/>
    </xf>
    <xf numFmtId="0" fontId="39" fillId="32" borderId="1" xfId="3" quotePrefix="1" applyFont="1" applyFill="1" applyBorder="1" applyAlignment="1">
      <alignment horizontal="center" wrapText="1"/>
    </xf>
    <xf numFmtId="0" fontId="39" fillId="32" borderId="2" xfId="3" quotePrefix="1" applyFont="1" applyFill="1" applyBorder="1" applyAlignment="1">
      <alignment horizontal="center" wrapText="1"/>
    </xf>
    <xf numFmtId="0" fontId="39" fillId="32" borderId="3" xfId="3" quotePrefix="1" applyFont="1" applyFill="1" applyBorder="1" applyAlignment="1">
      <alignment horizontal="center" wrapText="1"/>
    </xf>
    <xf numFmtId="0" fontId="41" fillId="0" borderId="10" xfId="0" applyFont="1" applyBorder="1"/>
    <xf numFmtId="10" fontId="41" fillId="36" borderId="0" xfId="2" applyNumberFormat="1" applyFont="1" applyFill="1" applyBorder="1"/>
    <xf numFmtId="44" fontId="41" fillId="0" borderId="0" xfId="1" applyFont="1" applyBorder="1"/>
    <xf numFmtId="44" fontId="41" fillId="0" borderId="11" xfId="0" applyNumberFormat="1" applyFont="1" applyBorder="1"/>
    <xf numFmtId="44" fontId="41" fillId="0" borderId="10" xfId="0" applyNumberFormat="1" applyFont="1" applyBorder="1"/>
    <xf numFmtId="44" fontId="41" fillId="0" borderId="10" xfId="1" applyFont="1" applyBorder="1"/>
    <xf numFmtId="44" fontId="41" fillId="0" borderId="11" xfId="1" applyFont="1" applyBorder="1"/>
    <xf numFmtId="44" fontId="41" fillId="36" borderId="0" xfId="1" applyFont="1" applyFill="1" applyBorder="1"/>
    <xf numFmtId="0" fontId="41" fillId="0" borderId="12" xfId="0" applyFont="1" applyBorder="1"/>
    <xf numFmtId="10" fontId="41" fillId="36" borderId="13" xfId="2" applyNumberFormat="1" applyFont="1" applyFill="1" applyBorder="1"/>
    <xf numFmtId="44" fontId="41" fillId="36" borderId="13" xfId="1" applyFont="1" applyFill="1" applyBorder="1"/>
    <xf numFmtId="44" fontId="41" fillId="0" borderId="14" xfId="0" applyNumberFormat="1" applyFont="1" applyBorder="1"/>
    <xf numFmtId="44" fontId="41" fillId="0" borderId="12" xfId="1" applyFont="1" applyBorder="1"/>
    <xf numFmtId="44" fontId="41" fillId="0" borderId="13" xfId="1" applyFont="1" applyBorder="1"/>
    <xf numFmtId="44" fontId="41" fillId="0" borderId="14" xfId="1" applyFont="1" applyBorder="1"/>
    <xf numFmtId="0" fontId="45" fillId="0" borderId="4" xfId="0" applyFont="1" applyBorder="1"/>
    <xf numFmtId="44" fontId="45" fillId="0" borderId="10" xfId="0" applyNumberFormat="1" applyFont="1" applyBorder="1"/>
    <xf numFmtId="44" fontId="45" fillId="0" borderId="0" xfId="0" applyNumberFormat="1" applyFont="1"/>
    <xf numFmtId="44" fontId="45" fillId="0" borderId="11" xfId="0" applyNumberFormat="1" applyFont="1" applyBorder="1"/>
    <xf numFmtId="0" fontId="45" fillId="0" borderId="1" xfId="0" applyFont="1" applyBorder="1"/>
    <xf numFmtId="0" fontId="45" fillId="0" borderId="2" xfId="0" applyFont="1" applyBorder="1"/>
    <xf numFmtId="44" fontId="45" fillId="0" borderId="3" xfId="0" applyNumberFormat="1" applyFont="1" applyBorder="1"/>
    <xf numFmtId="44" fontId="45" fillId="0" borderId="7" xfId="0" applyNumberFormat="1" applyFont="1" applyBorder="1"/>
    <xf numFmtId="44" fontId="45" fillId="0" borderId="8" xfId="0" applyNumberFormat="1" applyFont="1" applyBorder="1"/>
    <xf numFmtId="0" fontId="45" fillId="0" borderId="1" xfId="3" applyFont="1" applyBorder="1" applyAlignment="1">
      <alignment wrapText="1"/>
    </xf>
    <xf numFmtId="0" fontId="45" fillId="0" borderId="2" xfId="3" applyFont="1" applyBorder="1" applyAlignment="1">
      <alignment horizontal="center" wrapText="1"/>
    </xf>
    <xf numFmtId="0" fontId="45" fillId="0" borderId="3" xfId="3" applyFont="1" applyBorder="1" applyAlignment="1">
      <alignment horizontal="center" wrapText="1"/>
    </xf>
    <xf numFmtId="0" fontId="45" fillId="0" borderId="1" xfId="3" quotePrefix="1" applyFont="1" applyBorder="1" applyAlignment="1">
      <alignment horizontal="center" wrapText="1"/>
    </xf>
    <xf numFmtId="0" fontId="45" fillId="0" borderId="2" xfId="3" quotePrefix="1" applyFont="1" applyBorder="1" applyAlignment="1">
      <alignment horizontal="center" wrapText="1"/>
    </xf>
    <xf numFmtId="0" fontId="45" fillId="0" borderId="3" xfId="3" quotePrefix="1" applyFont="1" applyBorder="1" applyAlignment="1">
      <alignment horizontal="center" wrapText="1"/>
    </xf>
    <xf numFmtId="0" fontId="46" fillId="0" borderId="7" xfId="0" applyFont="1" applyBorder="1"/>
    <xf numFmtId="0" fontId="46" fillId="0" borderId="10" xfId="0" applyFont="1" applyBorder="1"/>
    <xf numFmtId="0" fontId="46" fillId="0" borderId="12" xfId="0" applyFont="1" applyBorder="1"/>
    <xf numFmtId="0" fontId="41" fillId="0" borderId="13" xfId="0" applyFont="1" applyBorder="1"/>
    <xf numFmtId="44" fontId="41" fillId="0" borderId="12" xfId="0" applyNumberFormat="1" applyFont="1" applyBorder="1"/>
    <xf numFmtId="44" fontId="41" fillId="0" borderId="13" xfId="0" applyNumberFormat="1" applyFont="1" applyBorder="1"/>
    <xf numFmtId="44" fontId="45" fillId="0" borderId="5" xfId="0" applyNumberFormat="1" applyFont="1" applyBorder="1"/>
    <xf numFmtId="44" fontId="45" fillId="0" borderId="4" xfId="0" applyNumberFormat="1" applyFont="1" applyBorder="1"/>
    <xf numFmtId="0" fontId="45" fillId="32" borderId="1" xfId="3" applyFont="1" applyFill="1" applyBorder="1" applyAlignment="1">
      <alignment wrapText="1"/>
    </xf>
    <xf numFmtId="0" fontId="45" fillId="32" borderId="2" xfId="3" applyFont="1" applyFill="1" applyBorder="1" applyAlignment="1">
      <alignment horizontal="center" wrapText="1"/>
    </xf>
    <xf numFmtId="0" fontId="45" fillId="32" borderId="3" xfId="3" applyFont="1" applyFill="1" applyBorder="1" applyAlignment="1">
      <alignment horizontal="center" wrapText="1"/>
    </xf>
    <xf numFmtId="0" fontId="45" fillId="32" borderId="1" xfId="3" quotePrefix="1" applyFont="1" applyFill="1" applyBorder="1" applyAlignment="1">
      <alignment horizontal="center" wrapText="1"/>
    </xf>
    <xf numFmtId="0" fontId="45" fillId="32" borderId="2" xfId="3" quotePrefix="1" applyFont="1" applyFill="1" applyBorder="1" applyAlignment="1">
      <alignment horizontal="center" wrapText="1"/>
    </xf>
    <xf numFmtId="0" fontId="45" fillId="32" borderId="3" xfId="3" quotePrefix="1" applyFont="1" applyFill="1" applyBorder="1" applyAlignment="1">
      <alignment horizontal="center" wrapText="1"/>
    </xf>
    <xf numFmtId="44" fontId="41" fillId="36" borderId="11" xfId="0" applyNumberFormat="1" applyFont="1" applyFill="1" applyBorder="1"/>
    <xf numFmtId="44" fontId="41" fillId="36" borderId="10" xfId="0" applyNumberFormat="1" applyFont="1" applyFill="1" applyBorder="1"/>
    <xf numFmtId="44" fontId="41" fillId="36" borderId="0" xfId="0" applyNumberFormat="1" applyFont="1" applyFill="1"/>
    <xf numFmtId="44" fontId="41" fillId="36" borderId="14" xfId="0" applyNumberFormat="1" applyFont="1" applyFill="1" applyBorder="1"/>
    <xf numFmtId="44" fontId="41" fillId="36" borderId="12" xfId="0" applyNumberFormat="1" applyFont="1" applyFill="1" applyBorder="1"/>
    <xf numFmtId="44" fontId="41" fillId="36" borderId="13" xfId="0" applyNumberFormat="1" applyFont="1" applyFill="1" applyBorder="1"/>
    <xf numFmtId="0" fontId="45" fillId="2" borderId="4" xfId="0" applyFont="1" applyFill="1" applyBorder="1"/>
    <xf numFmtId="0" fontId="45" fillId="2" borderId="5" xfId="0" applyFont="1" applyFill="1" applyBorder="1"/>
    <xf numFmtId="44" fontId="45" fillId="2" borderId="5" xfId="0" applyNumberFormat="1" applyFont="1" applyFill="1" applyBorder="1"/>
    <xf numFmtId="44" fontId="45" fillId="2" borderId="4" xfId="0" applyNumberFormat="1" applyFont="1" applyFill="1" applyBorder="1"/>
    <xf numFmtId="44" fontId="45" fillId="2" borderId="6" xfId="0" applyNumberFormat="1" applyFont="1" applyFill="1" applyBorder="1"/>
    <xf numFmtId="0" fontId="45" fillId="2" borderId="1" xfId="0" applyFont="1" applyFill="1" applyBorder="1"/>
    <xf numFmtId="0" fontId="45" fillId="2" borderId="2" xfId="0" applyFont="1" applyFill="1" applyBorder="1"/>
    <xf numFmtId="0" fontId="41" fillId="0" borderId="11" xfId="0" applyFont="1" applyBorder="1"/>
    <xf numFmtId="0" fontId="39" fillId="33" borderId="2" xfId="0" applyFont="1" applyFill="1" applyBorder="1"/>
    <xf numFmtId="44" fontId="39" fillId="33" borderId="2" xfId="1" applyFont="1" applyFill="1" applyBorder="1" applyAlignment="1">
      <alignment horizontal="center"/>
    </xf>
    <xf numFmtId="44" fontId="39" fillId="33" borderId="3" xfId="1" applyFont="1" applyFill="1" applyBorder="1" applyAlignment="1"/>
    <xf numFmtId="44" fontId="39" fillId="33" borderId="1" xfId="1" applyFont="1" applyFill="1" applyBorder="1" applyAlignment="1"/>
    <xf numFmtId="44" fontId="39" fillId="33" borderId="2" xfId="1" applyFont="1" applyFill="1" applyBorder="1" applyAlignment="1"/>
    <xf numFmtId="0" fontId="39" fillId="32" borderId="15" xfId="4" applyFont="1" applyFill="1" applyBorder="1"/>
    <xf numFmtId="0" fontId="41" fillId="0" borderId="1" xfId="0" applyFont="1" applyBorder="1"/>
    <xf numFmtId="44" fontId="41" fillId="36" borderId="15" xfId="1" applyFont="1" applyFill="1" applyBorder="1"/>
    <xf numFmtId="0" fontId="42" fillId="3" borderId="17" xfId="8" applyFont="1" applyFill="1" applyBorder="1"/>
    <xf numFmtId="0" fontId="47" fillId="0" borderId="0" xfId="0" applyFont="1"/>
    <xf numFmtId="0" fontId="41" fillId="0" borderId="15" xfId="0" applyFont="1" applyBorder="1"/>
    <xf numFmtId="0" fontId="41" fillId="0" borderId="7" xfId="0" applyFont="1" applyBorder="1"/>
    <xf numFmtId="0" fontId="41" fillId="0" borderId="9" xfId="0" applyFont="1" applyBorder="1"/>
    <xf numFmtId="0" fontId="41" fillId="0" borderId="4" xfId="0" applyFont="1" applyBorder="1"/>
    <xf numFmtId="0" fontId="41" fillId="0" borderId="6" xfId="0" applyFont="1" applyBorder="1"/>
    <xf numFmtId="9" fontId="41" fillId="0" borderId="15" xfId="0" applyNumberFormat="1" applyFont="1" applyBorder="1"/>
    <xf numFmtId="0" fontId="41" fillId="36" borderId="15" xfId="0" applyFont="1" applyFill="1" applyBorder="1"/>
    <xf numFmtId="0" fontId="45" fillId="32" borderId="1" xfId="0" applyFont="1" applyFill="1" applyBorder="1"/>
    <xf numFmtId="0" fontId="45" fillId="32" borderId="2" xfId="0" applyFont="1" applyFill="1" applyBorder="1"/>
    <xf numFmtId="0" fontId="45" fillId="32" borderId="3" xfId="0" applyFont="1" applyFill="1" applyBorder="1"/>
    <xf numFmtId="9" fontId="41" fillId="36" borderId="15" xfId="0" applyNumberFormat="1" applyFont="1" applyFill="1" applyBorder="1"/>
    <xf numFmtId="9" fontId="41" fillId="35" borderId="15" xfId="0" applyNumberFormat="1" applyFont="1" applyFill="1" applyBorder="1"/>
    <xf numFmtId="0" fontId="41" fillId="0" borderId="0" xfId="0" applyFont="1" applyAlignment="1">
      <alignment horizontal="left"/>
    </xf>
    <xf numFmtId="0" fontId="41" fillId="0" borderId="0" xfId="0" applyFont="1" applyAlignment="1">
      <alignment horizontal="right"/>
    </xf>
    <xf numFmtId="0" fontId="41" fillId="33" borderId="0" xfId="0" applyFont="1" applyFill="1"/>
    <xf numFmtId="0" fontId="40" fillId="33" borderId="5" xfId="0" applyFont="1" applyFill="1" applyBorder="1"/>
    <xf numFmtId="0" fontId="39" fillId="33" borderId="15" xfId="0" applyFont="1" applyFill="1" applyBorder="1"/>
    <xf numFmtId="0" fontId="39" fillId="33" borderId="15" xfId="0" applyFont="1" applyFill="1" applyBorder="1" applyAlignment="1">
      <alignment horizontal="left" wrapText="1"/>
    </xf>
    <xf numFmtId="0" fontId="39" fillId="33" borderId="15" xfId="0" applyFont="1" applyFill="1" applyBorder="1" applyAlignment="1">
      <alignment wrapText="1"/>
    </xf>
    <xf numFmtId="0" fontId="41" fillId="34" borderId="15" xfId="0" applyFont="1" applyFill="1" applyBorder="1"/>
    <xf numFmtId="0" fontId="41" fillId="34" borderId="15" xfId="0" applyFont="1" applyFill="1" applyBorder="1" applyAlignment="1">
      <alignment horizontal="left"/>
    </xf>
    <xf numFmtId="0" fontId="41" fillId="0" borderId="15" xfId="0" applyFont="1" applyBorder="1" applyAlignment="1">
      <alignment horizontal="right"/>
    </xf>
    <xf numFmtId="2" fontId="41" fillId="34" borderId="15" xfId="0" applyNumberFormat="1" applyFont="1" applyFill="1" applyBorder="1"/>
    <xf numFmtId="2" fontId="41" fillId="0" borderId="15" xfId="0" applyNumberFormat="1" applyFont="1" applyBorder="1"/>
    <xf numFmtId="0" fontId="41" fillId="33" borderId="15" xfId="0" applyFont="1" applyFill="1" applyBorder="1"/>
    <xf numFmtId="44" fontId="41" fillId="34" borderId="15" xfId="1" applyFont="1" applyFill="1" applyBorder="1"/>
    <xf numFmtId="44" fontId="41" fillId="0" borderId="15" xfId="0" applyNumberFormat="1" applyFont="1" applyBorder="1"/>
    <xf numFmtId="0" fontId="40" fillId="32" borderId="15" xfId="4" applyFont="1" applyFill="1" applyBorder="1" applyAlignment="1">
      <alignment horizontal="center"/>
    </xf>
    <xf numFmtId="44" fontId="41" fillId="0" borderId="15" xfId="1" applyFont="1" applyBorder="1"/>
    <xf numFmtId="10" fontId="45" fillId="0" borderId="5" xfId="0" applyNumberFormat="1" applyFont="1" applyBorder="1"/>
    <xf numFmtId="2" fontId="41" fillId="0" borderId="0" xfId="0" applyNumberFormat="1" applyFont="1"/>
    <xf numFmtId="43" fontId="0" fillId="0" borderId="0" xfId="0" applyNumberFormat="1"/>
    <xf numFmtId="0" fontId="39" fillId="4" borderId="15" xfId="4" applyFont="1" applyFill="1" applyBorder="1" applyAlignment="1">
      <alignment horizontal="right" wrapText="1"/>
    </xf>
    <xf numFmtId="44" fontId="41" fillId="0" borderId="0" xfId="0" applyNumberFormat="1" applyFont="1" applyAlignment="1">
      <alignment horizontal="right"/>
    </xf>
    <xf numFmtId="43" fontId="41" fillId="0" borderId="15" xfId="7" applyFont="1" applyBorder="1" applyAlignment="1">
      <alignment horizontal="right"/>
    </xf>
    <xf numFmtId="43" fontId="41" fillId="0" borderId="15" xfId="1" applyNumberFormat="1" applyFont="1" applyBorder="1" applyAlignment="1">
      <alignment horizontal="right"/>
    </xf>
    <xf numFmtId="44" fontId="41" fillId="0" borderId="15" xfId="1" applyFont="1" applyBorder="1" applyAlignment="1">
      <alignment horizontal="right"/>
    </xf>
    <xf numFmtId="43" fontId="41" fillId="0" borderId="0" xfId="0" applyNumberFormat="1" applyFont="1" applyAlignment="1">
      <alignment horizontal="right"/>
    </xf>
    <xf numFmtId="44" fontId="39" fillId="4" borderId="15" xfId="4" applyNumberFormat="1" applyFont="1" applyFill="1" applyBorder="1" applyAlignment="1">
      <alignment horizontal="right" wrapText="1"/>
    </xf>
    <xf numFmtId="0" fontId="41" fillId="31" borderId="15" xfId="0" applyFont="1" applyFill="1" applyBorder="1"/>
    <xf numFmtId="0" fontId="41" fillId="0" borderId="1" xfId="0" applyFont="1" applyBorder="1" applyAlignment="1">
      <alignment horizontal="right"/>
    </xf>
    <xf numFmtId="0" fontId="39" fillId="32" borderId="15" xfId="4" applyFont="1" applyFill="1" applyBorder="1" applyAlignment="1">
      <alignment horizontal="right"/>
    </xf>
    <xf numFmtId="0" fontId="40" fillId="0" borderId="0" xfId="0" applyFont="1"/>
    <xf numFmtId="2" fontId="39" fillId="33" borderId="15" xfId="0" applyNumberFormat="1" applyFont="1" applyFill="1" applyBorder="1"/>
    <xf numFmtId="44" fontId="39" fillId="33" borderId="15" xfId="0" applyNumberFormat="1" applyFont="1" applyFill="1" applyBorder="1"/>
    <xf numFmtId="2" fontId="41" fillId="31" borderId="15" xfId="0" applyNumberFormat="1" applyFont="1" applyFill="1" applyBorder="1" applyAlignment="1">
      <alignment horizontal="center"/>
    </xf>
    <xf numFmtId="0" fontId="50" fillId="0" borderId="0" xfId="0" applyFont="1"/>
    <xf numFmtId="0" fontId="52" fillId="0" borderId="0" xfId="0" applyFont="1"/>
    <xf numFmtId="0" fontId="51" fillId="0" borderId="0" xfId="0" applyFont="1"/>
    <xf numFmtId="0" fontId="51" fillId="31" borderId="0" xfId="137" applyFont="1" applyFill="1"/>
    <xf numFmtId="0" fontId="41" fillId="0" borderId="0" xfId="0" applyFont="1" applyAlignment="1">
      <alignment horizontal="center"/>
    </xf>
    <xf numFmtId="0" fontId="41" fillId="33" borderId="15" xfId="0" applyFont="1" applyFill="1" applyBorder="1" applyAlignment="1">
      <alignment horizontal="center"/>
    </xf>
    <xf numFmtId="0" fontId="39" fillId="33" borderId="15" xfId="0" applyFont="1" applyFill="1" applyBorder="1" applyAlignment="1">
      <alignment horizontal="right" wrapText="1"/>
    </xf>
    <xf numFmtId="0" fontId="39" fillId="33" borderId="15" xfId="0" applyFont="1" applyFill="1" applyBorder="1" applyAlignment="1">
      <alignment horizontal="left"/>
    </xf>
    <xf numFmtId="0" fontId="41" fillId="33" borderId="15" xfId="0" applyFont="1" applyFill="1" applyBorder="1" applyAlignment="1">
      <alignment horizontal="left"/>
    </xf>
    <xf numFmtId="43" fontId="41" fillId="36" borderId="15" xfId="1" applyNumberFormat="1" applyFont="1" applyFill="1" applyBorder="1" applyAlignment="1">
      <alignment horizontal="right"/>
    </xf>
    <xf numFmtId="43" fontId="41" fillId="36" borderId="15" xfId="7" applyFont="1" applyFill="1" applyBorder="1"/>
    <xf numFmtId="2" fontId="53" fillId="34" borderId="15" xfId="0" applyNumberFormat="1" applyFont="1" applyFill="1" applyBorder="1"/>
    <xf numFmtId="0" fontId="41" fillId="33" borderId="1" xfId="0" applyFont="1" applyFill="1" applyBorder="1"/>
    <xf numFmtId="2" fontId="45" fillId="0" borderId="0" xfId="0" applyNumberFormat="1" applyFont="1"/>
    <xf numFmtId="2" fontId="39" fillId="33" borderId="15" xfId="0" applyNumberFormat="1" applyFont="1" applyFill="1" applyBorder="1" applyAlignment="1">
      <alignment wrapText="1"/>
    </xf>
    <xf numFmtId="44" fontId="41" fillId="36" borderId="15" xfId="0" applyNumberFormat="1" applyFont="1" applyFill="1" applyBorder="1"/>
    <xf numFmtId="0" fontId="39" fillId="33" borderId="15" xfId="4" applyFont="1" applyFill="1" applyBorder="1" applyAlignment="1">
      <alignment wrapText="1"/>
    </xf>
    <xf numFmtId="0" fontId="39" fillId="33" borderId="15" xfId="4" applyFont="1" applyFill="1" applyBorder="1" applyAlignment="1">
      <alignment horizontal="center" wrapText="1"/>
    </xf>
    <xf numFmtId="0" fontId="40" fillId="32" borderId="8" xfId="4" applyFont="1" applyFill="1" applyBorder="1" applyAlignment="1">
      <alignment horizontal="center"/>
    </xf>
    <xf numFmtId="43" fontId="41" fillId="0" borderId="15" xfId="1" applyNumberFormat="1" applyFont="1" applyFill="1" applyBorder="1" applyAlignment="1">
      <alignment horizontal="right"/>
    </xf>
    <xf numFmtId="0" fontId="45" fillId="0" borderId="0" xfId="0" applyFont="1" applyAlignment="1">
      <alignment horizontal="center"/>
    </xf>
    <xf numFmtId="0" fontId="39" fillId="33" borderId="15" xfId="0" applyFont="1" applyFill="1" applyBorder="1" applyAlignment="1">
      <alignment horizontal="center" wrapText="1"/>
    </xf>
    <xf numFmtId="0" fontId="39" fillId="32" borderId="1" xfId="3" quotePrefix="1" applyFont="1" applyFill="1" applyBorder="1" applyAlignment="1">
      <alignment horizontal="center" wrapText="1"/>
    </xf>
    <xf numFmtId="0" fontId="39" fillId="32" borderId="2" xfId="3" quotePrefix="1" applyFont="1" applyFill="1" applyBorder="1" applyAlignment="1">
      <alignment horizontal="center" wrapText="1"/>
    </xf>
    <xf numFmtId="0" fontId="39" fillId="32" borderId="3" xfId="3" quotePrefix="1" applyFont="1" applyFill="1" applyBorder="1" applyAlignment="1">
      <alignment horizontal="center" wrapText="1"/>
    </xf>
    <xf numFmtId="0" fontId="41" fillId="0" borderId="16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30" xfId="0" applyFont="1" applyBorder="1" applyAlignment="1">
      <alignment horizontal="center" vertical="center" wrapText="1"/>
    </xf>
    <xf numFmtId="0" fontId="39" fillId="33" borderId="15" xfId="0" applyFont="1" applyFill="1" applyBorder="1" applyAlignment="1">
      <alignment horizontal="center"/>
    </xf>
    <xf numFmtId="0" fontId="45" fillId="32" borderId="15" xfId="0" applyFont="1" applyFill="1" applyBorder="1" applyAlignment="1">
      <alignment horizontal="center"/>
    </xf>
    <xf numFmtId="0" fontId="39" fillId="33" borderId="5" xfId="0" applyFont="1" applyFill="1" applyBorder="1" applyAlignment="1">
      <alignment horizontal="left" wrapText="1"/>
    </xf>
    <xf numFmtId="0" fontId="39" fillId="33" borderId="4" xfId="0" applyFont="1" applyFill="1" applyBorder="1" applyAlignment="1">
      <alignment horizontal="center" wrapText="1"/>
    </xf>
    <xf numFmtId="0" fontId="39" fillId="33" borderId="5" xfId="0" applyFont="1" applyFill="1" applyBorder="1" applyAlignment="1">
      <alignment horizontal="center" wrapText="1"/>
    </xf>
    <xf numFmtId="0" fontId="39" fillId="33" borderId="5" xfId="0" applyFont="1" applyFill="1" applyBorder="1" applyAlignment="1">
      <alignment horizontal="center"/>
    </xf>
    <xf numFmtId="10" fontId="41" fillId="36" borderId="0" xfId="2" applyNumberFormat="1" applyFont="1" applyFill="1" applyBorder="1" applyAlignment="1">
      <alignment horizontal="center"/>
    </xf>
    <xf numFmtId="10" fontId="41" fillId="36" borderId="0" xfId="2" applyNumberFormat="1" applyFont="1" applyFill="1" applyBorder="1" applyAlignment="1"/>
    <xf numFmtId="10" fontId="41" fillId="0" borderId="0" xfId="2" applyNumberFormat="1" applyFont="1" applyFill="1" applyBorder="1" applyAlignment="1"/>
    <xf numFmtId="0" fontId="39" fillId="4" borderId="10" xfId="4" applyFont="1" applyFill="1" applyBorder="1" applyAlignment="1">
      <alignment horizontal="center"/>
    </xf>
    <xf numFmtId="0" fontId="39" fillId="4" borderId="0" xfId="4" applyFont="1" applyFill="1" applyBorder="1" applyAlignment="1">
      <alignment horizontal="center"/>
    </xf>
    <xf numFmtId="0" fontId="39" fillId="4" borderId="11" xfId="4" applyFont="1" applyFill="1" applyBorder="1" applyAlignment="1">
      <alignment horizontal="center"/>
    </xf>
  </cellXfs>
  <cellStyles count="146">
    <cellStyle name="20% - Accent1 2" xfId="13" xr:uid="{00000000-0005-0000-0000-000000000000}"/>
    <cellStyle name="20% - Accent2 2" xfId="14" xr:uid="{00000000-0005-0000-0000-000001000000}"/>
    <cellStyle name="20% - Accent3 2" xfId="15" xr:uid="{00000000-0005-0000-0000-000002000000}"/>
    <cellStyle name="20% - Accent4 2" xfId="16" xr:uid="{00000000-0005-0000-0000-000003000000}"/>
    <cellStyle name="20% - Accent5 2" xfId="17" xr:uid="{00000000-0005-0000-0000-000004000000}"/>
    <cellStyle name="20% - Accent6 2" xfId="18" xr:uid="{00000000-0005-0000-0000-000005000000}"/>
    <cellStyle name="40% - Accent1 2" xfId="19" xr:uid="{00000000-0005-0000-0000-000006000000}"/>
    <cellStyle name="40% - Accent2 2" xfId="20" xr:uid="{00000000-0005-0000-0000-000007000000}"/>
    <cellStyle name="40% - Accent3 2" xfId="21" xr:uid="{00000000-0005-0000-0000-000008000000}"/>
    <cellStyle name="40% - Accent4 2" xfId="22" xr:uid="{00000000-0005-0000-0000-000009000000}"/>
    <cellStyle name="40% - Accent5 2" xfId="23" xr:uid="{00000000-0005-0000-0000-00000A000000}"/>
    <cellStyle name="40% - Accent6 2" xfId="24" xr:uid="{00000000-0005-0000-0000-00000B000000}"/>
    <cellStyle name="60% - Accent1 2" xfId="25" xr:uid="{00000000-0005-0000-0000-00000C000000}"/>
    <cellStyle name="60% - Accent2 2" xfId="26" xr:uid="{00000000-0005-0000-0000-00000D000000}"/>
    <cellStyle name="60% - Accent3 2" xfId="27" xr:uid="{00000000-0005-0000-0000-00000E000000}"/>
    <cellStyle name="60% - Accent4 2" xfId="28" xr:uid="{00000000-0005-0000-0000-00000F000000}"/>
    <cellStyle name="60% - Accent5 2" xfId="29" xr:uid="{00000000-0005-0000-0000-000010000000}"/>
    <cellStyle name="60% - Accent6 2" xfId="30" xr:uid="{00000000-0005-0000-0000-000011000000}"/>
    <cellStyle name="Accent1 2" xfId="31" xr:uid="{00000000-0005-0000-0000-000012000000}"/>
    <cellStyle name="Accent2 2" xfId="32" xr:uid="{00000000-0005-0000-0000-000013000000}"/>
    <cellStyle name="Accent3 2" xfId="33" xr:uid="{00000000-0005-0000-0000-000014000000}"/>
    <cellStyle name="Accent4 2" xfId="34" xr:uid="{00000000-0005-0000-0000-000015000000}"/>
    <cellStyle name="Accent5 2" xfId="35" xr:uid="{00000000-0005-0000-0000-000016000000}"/>
    <cellStyle name="Accent6 2" xfId="36" xr:uid="{00000000-0005-0000-0000-000017000000}"/>
    <cellStyle name="Berekening 2" xfId="37" xr:uid="{00000000-0005-0000-0000-000018000000}"/>
    <cellStyle name="Comma [0]" xfId="38" xr:uid="{00000000-0005-0000-0000-000019000000}"/>
    <cellStyle name="Comma_CALCULATIEBLAD.XLS" xfId="39" xr:uid="{00000000-0005-0000-0000-00001A000000}"/>
    <cellStyle name="Controlecel 2" xfId="40" xr:uid="{00000000-0005-0000-0000-00001B000000}"/>
    <cellStyle name="Currency [0]_AA BCR/ Basis ruimtestaat 13.0" xfId="41" xr:uid="{00000000-0005-0000-0000-00001C000000}"/>
    <cellStyle name="Currency_AA BCR/ Basis ruimtestaat 13.0" xfId="42" xr:uid="{00000000-0005-0000-0000-00001D000000}"/>
    <cellStyle name="euro" xfId="43" xr:uid="{00000000-0005-0000-0000-00001E000000}"/>
    <cellStyle name="Euro 10" xfId="44" xr:uid="{00000000-0005-0000-0000-00001F000000}"/>
    <cellStyle name="Euro 10 2" xfId="45" xr:uid="{00000000-0005-0000-0000-000020000000}"/>
    <cellStyle name="Euro 10 3" xfId="46" xr:uid="{00000000-0005-0000-0000-000021000000}"/>
    <cellStyle name="Euro 11" xfId="47" xr:uid="{00000000-0005-0000-0000-000022000000}"/>
    <cellStyle name="Euro 2" xfId="48" xr:uid="{00000000-0005-0000-0000-000023000000}"/>
    <cellStyle name="Euro 2 2" xfId="49" xr:uid="{00000000-0005-0000-0000-000024000000}"/>
    <cellStyle name="Euro 2 2 2" xfId="50" xr:uid="{00000000-0005-0000-0000-000025000000}"/>
    <cellStyle name="Euro 3" xfId="51" xr:uid="{00000000-0005-0000-0000-000026000000}"/>
    <cellStyle name="Euro 3 2" xfId="52" xr:uid="{00000000-0005-0000-0000-000027000000}"/>
    <cellStyle name="Euro 3 3" xfId="53" xr:uid="{00000000-0005-0000-0000-000028000000}"/>
    <cellStyle name="Euro 4" xfId="54" xr:uid="{00000000-0005-0000-0000-000029000000}"/>
    <cellStyle name="Euro 4 2" xfId="55" xr:uid="{00000000-0005-0000-0000-00002A000000}"/>
    <cellStyle name="Euro 5" xfId="56" xr:uid="{00000000-0005-0000-0000-00002B000000}"/>
    <cellStyle name="Euro 5 2" xfId="57" xr:uid="{00000000-0005-0000-0000-00002C000000}"/>
    <cellStyle name="Euro 6" xfId="58" xr:uid="{00000000-0005-0000-0000-00002D000000}"/>
    <cellStyle name="Euro 7" xfId="59" xr:uid="{00000000-0005-0000-0000-00002E000000}"/>
    <cellStyle name="Euro 8" xfId="60" xr:uid="{00000000-0005-0000-0000-00002F000000}"/>
    <cellStyle name="Euro 8 2" xfId="61" xr:uid="{00000000-0005-0000-0000-000030000000}"/>
    <cellStyle name="Euro 8 3" xfId="62" xr:uid="{00000000-0005-0000-0000-000031000000}"/>
    <cellStyle name="Euro 9" xfId="63" xr:uid="{00000000-0005-0000-0000-000032000000}"/>
    <cellStyle name="Euro 9 2" xfId="64" xr:uid="{00000000-0005-0000-0000-000033000000}"/>
    <cellStyle name="Euro 9 3" xfId="65" xr:uid="{00000000-0005-0000-0000-000034000000}"/>
    <cellStyle name="Euro_09 1007 Programma FMK" xfId="66" xr:uid="{00000000-0005-0000-0000-000035000000}"/>
    <cellStyle name="Followed Hyperlink_AFRPPRIJS.xls" xfId="67" xr:uid="{00000000-0005-0000-0000-000036000000}"/>
    <cellStyle name="Gekoppelde cel 2" xfId="68" xr:uid="{00000000-0005-0000-0000-000037000000}"/>
    <cellStyle name="Goed 2" xfId="69" xr:uid="{00000000-0005-0000-0000-000038000000}"/>
    <cellStyle name="Hyperlink 2" xfId="70" xr:uid="{00000000-0005-0000-0000-000039000000}"/>
    <cellStyle name="invoer 2" xfId="71" xr:uid="{00000000-0005-0000-0000-00003A000000}"/>
    <cellStyle name="invoer 2 2" xfId="72" xr:uid="{00000000-0005-0000-0000-00003B000000}"/>
    <cellStyle name="invoer 3" xfId="73" xr:uid="{00000000-0005-0000-0000-00003C000000}"/>
    <cellStyle name="invoer 3 2" xfId="74" xr:uid="{00000000-0005-0000-0000-00003D000000}"/>
    <cellStyle name="invoer 4" xfId="75" xr:uid="{00000000-0005-0000-0000-00003E000000}"/>
    <cellStyle name="Komma" xfId="7" builtinId="3"/>
    <cellStyle name="Komma 2" xfId="76" xr:uid="{00000000-0005-0000-0000-000040000000}"/>
    <cellStyle name="Komma 2 2" xfId="77" xr:uid="{00000000-0005-0000-0000-000041000000}"/>
    <cellStyle name="Komma 2 3" xfId="78" xr:uid="{00000000-0005-0000-0000-000042000000}"/>
    <cellStyle name="Komma 2 4" xfId="138" xr:uid="{00000000-0005-0000-0000-000043000000}"/>
    <cellStyle name="Komma 3" xfId="79" xr:uid="{00000000-0005-0000-0000-000044000000}"/>
    <cellStyle name="Komma 3 2" xfId="80" xr:uid="{00000000-0005-0000-0000-000045000000}"/>
    <cellStyle name="Komma 3 3" xfId="81" xr:uid="{00000000-0005-0000-0000-000046000000}"/>
    <cellStyle name="Komma 4" xfId="82" xr:uid="{00000000-0005-0000-0000-000047000000}"/>
    <cellStyle name="Komma 4 2" xfId="83" xr:uid="{00000000-0005-0000-0000-000048000000}"/>
    <cellStyle name="Komma 4 3" xfId="84" xr:uid="{00000000-0005-0000-0000-000049000000}"/>
    <cellStyle name="Komma 5" xfId="85" xr:uid="{00000000-0005-0000-0000-00004A000000}"/>
    <cellStyle name="Komma 6" xfId="86" xr:uid="{00000000-0005-0000-0000-00004B000000}"/>
    <cellStyle name="kop" xfId="87" xr:uid="{00000000-0005-0000-0000-00004C000000}"/>
    <cellStyle name="Kop 1 2" xfId="88" xr:uid="{00000000-0005-0000-0000-00004D000000}"/>
    <cellStyle name="Kop 2 2" xfId="89" xr:uid="{00000000-0005-0000-0000-00004E000000}"/>
    <cellStyle name="Kop 3 2" xfId="90" xr:uid="{00000000-0005-0000-0000-00004F000000}"/>
    <cellStyle name="Kop 4 2" xfId="91" xr:uid="{00000000-0005-0000-0000-000050000000}"/>
    <cellStyle name="Koppen_rekenblad" xfId="92" xr:uid="{00000000-0005-0000-0000-000051000000}"/>
    <cellStyle name="koppenrekenblad2" xfId="93" xr:uid="{00000000-0005-0000-0000-000052000000}"/>
    <cellStyle name="koppenrekenblad2 2" xfId="94" xr:uid="{00000000-0005-0000-0000-000053000000}"/>
    <cellStyle name="m2" xfId="95" xr:uid="{00000000-0005-0000-0000-000054000000}"/>
    <cellStyle name="Neutraal 2" xfId="96" xr:uid="{00000000-0005-0000-0000-000055000000}"/>
    <cellStyle name="Normal_ KLM-CTR(STA)-Recap.xls" xfId="97" xr:uid="{00000000-0005-0000-0000-000056000000}"/>
    <cellStyle name="Notitie 2" xfId="98" xr:uid="{00000000-0005-0000-0000-000057000000}"/>
    <cellStyle name="Ongedefinieerd" xfId="99" xr:uid="{00000000-0005-0000-0000-000058000000}"/>
    <cellStyle name="Ongedefinieerd 2" xfId="100" xr:uid="{00000000-0005-0000-0000-000059000000}"/>
    <cellStyle name="Ongedefinieerd 2 2" xfId="101" xr:uid="{00000000-0005-0000-0000-00005A000000}"/>
    <cellStyle name="Ongedefinieerd 3" xfId="102" xr:uid="{00000000-0005-0000-0000-00005B000000}"/>
    <cellStyle name="Ongedefinieerd 3 2" xfId="103" xr:uid="{00000000-0005-0000-0000-00005C000000}"/>
    <cellStyle name="Ongeldig 2" xfId="104" xr:uid="{00000000-0005-0000-0000-00005D000000}"/>
    <cellStyle name="Procent" xfId="2" builtinId="5"/>
    <cellStyle name="Procent 2" xfId="105" xr:uid="{00000000-0005-0000-0000-00005F000000}"/>
    <cellStyle name="Procent 2 2" xfId="106" xr:uid="{00000000-0005-0000-0000-000060000000}"/>
    <cellStyle name="Procent 2 3" xfId="107" xr:uid="{00000000-0005-0000-0000-000061000000}"/>
    <cellStyle name="Procent 3" xfId="108" xr:uid="{00000000-0005-0000-0000-000062000000}"/>
    <cellStyle name="Procent 3 2" xfId="109" xr:uid="{00000000-0005-0000-0000-000063000000}"/>
    <cellStyle name="Procent 3 3" xfId="110" xr:uid="{00000000-0005-0000-0000-000064000000}"/>
    <cellStyle name="Procent 4" xfId="111" xr:uid="{00000000-0005-0000-0000-000065000000}"/>
    <cellStyle name="Ruimtestaat_Koppen" xfId="11" xr:uid="{00000000-0005-0000-0000-000066000000}"/>
    <cellStyle name="Standaard" xfId="0" builtinId="0"/>
    <cellStyle name="Standaard 10" xfId="137" xr:uid="{00000000-0005-0000-0000-000068000000}"/>
    <cellStyle name="Standaard 10 2" xfId="143" xr:uid="{00000000-0005-0000-0000-000069000000}"/>
    <cellStyle name="Standaard 11" xfId="144" xr:uid="{00000000-0005-0000-0000-00006A000000}"/>
    <cellStyle name="Standaard 12" xfId="145" xr:uid="{8ADA96C3-E6E2-41AE-BFBE-38295492BC97}"/>
    <cellStyle name="Standaard 2" xfId="5" xr:uid="{00000000-0005-0000-0000-00006B000000}"/>
    <cellStyle name="Standaard 2 2" xfId="6" xr:uid="{00000000-0005-0000-0000-00006C000000}"/>
    <cellStyle name="Standaard 2 2 2" xfId="113" xr:uid="{00000000-0005-0000-0000-00006D000000}"/>
    <cellStyle name="Standaard 2 2 3" xfId="112" xr:uid="{00000000-0005-0000-0000-00006E000000}"/>
    <cellStyle name="Standaard 2 3" xfId="12" xr:uid="{00000000-0005-0000-0000-00006F000000}"/>
    <cellStyle name="Standaard 2 3 2" xfId="9" xr:uid="{00000000-0005-0000-0000-000070000000}"/>
    <cellStyle name="Standaard 2 4" xfId="133" xr:uid="{00000000-0005-0000-0000-000071000000}"/>
    <cellStyle name="Standaard 3" xfId="114" xr:uid="{00000000-0005-0000-0000-000072000000}"/>
    <cellStyle name="Standaard 3 2" xfId="115" xr:uid="{00000000-0005-0000-0000-000073000000}"/>
    <cellStyle name="Standaard 4" xfId="4" xr:uid="{00000000-0005-0000-0000-000074000000}"/>
    <cellStyle name="Standaard 4 2" xfId="116" xr:uid="{00000000-0005-0000-0000-000075000000}"/>
    <cellStyle name="Standaard 4 3" xfId="117" xr:uid="{00000000-0005-0000-0000-000076000000}"/>
    <cellStyle name="Standaard 5" xfId="118" xr:uid="{00000000-0005-0000-0000-000077000000}"/>
    <cellStyle name="Standaard 5 2" xfId="139" xr:uid="{00000000-0005-0000-0000-000078000000}"/>
    <cellStyle name="Standaard 6" xfId="119" xr:uid="{00000000-0005-0000-0000-000079000000}"/>
    <cellStyle name="Standaard 7" xfId="8" xr:uid="{00000000-0005-0000-0000-00007A000000}"/>
    <cellStyle name="Standaard 7 2" xfId="120" xr:uid="{00000000-0005-0000-0000-00007B000000}"/>
    <cellStyle name="Standaard 8" xfId="3" xr:uid="{00000000-0005-0000-0000-00007C000000}"/>
    <cellStyle name="Standaard 8 2" xfId="134" xr:uid="{00000000-0005-0000-0000-00007D000000}"/>
    <cellStyle name="Standaard 8 2 2" xfId="141" xr:uid="{00000000-0005-0000-0000-00007E000000}"/>
    <cellStyle name="Standaard 9" xfId="10" xr:uid="{00000000-0005-0000-0000-00007F000000}"/>
    <cellStyle name="Titel 2" xfId="121" xr:uid="{00000000-0005-0000-0000-000081000000}"/>
    <cellStyle name="Totaal 2" xfId="122" xr:uid="{00000000-0005-0000-0000-000082000000}"/>
    <cellStyle name="Uitvoer 2" xfId="123" xr:uid="{00000000-0005-0000-0000-000083000000}"/>
    <cellStyle name="Valuta" xfId="1" builtinId="4"/>
    <cellStyle name="Valuta 2" xfId="124" xr:uid="{00000000-0005-0000-0000-000085000000}"/>
    <cellStyle name="Valuta 2 2" xfId="135" xr:uid="{00000000-0005-0000-0000-000086000000}"/>
    <cellStyle name="Valuta 3" xfId="125" xr:uid="{00000000-0005-0000-0000-000087000000}"/>
    <cellStyle name="Valuta 4" xfId="126" xr:uid="{00000000-0005-0000-0000-000088000000}"/>
    <cellStyle name="Valuta 4 2" xfId="127" xr:uid="{00000000-0005-0000-0000-000089000000}"/>
    <cellStyle name="Valuta 5" xfId="128" xr:uid="{00000000-0005-0000-0000-00008A000000}"/>
    <cellStyle name="Valuta 6" xfId="129" xr:uid="{00000000-0005-0000-0000-00008B000000}"/>
    <cellStyle name="Valuta 7" xfId="132" xr:uid="{00000000-0005-0000-0000-00008C000000}"/>
    <cellStyle name="Valuta 7 2" xfId="140" xr:uid="{00000000-0005-0000-0000-00008D000000}"/>
    <cellStyle name="Valuta 8" xfId="136" xr:uid="{00000000-0005-0000-0000-00008E000000}"/>
    <cellStyle name="Valuta 8 2" xfId="142" xr:uid="{00000000-0005-0000-0000-00008F000000}"/>
    <cellStyle name="Verklarende tekst 2" xfId="130" xr:uid="{00000000-0005-0000-0000-000090000000}"/>
    <cellStyle name="Waarschuwingstekst 2" xfId="131" xr:uid="{00000000-0005-0000-0000-000091000000}"/>
  </cellStyles>
  <dxfs count="3"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F4F169"/>
      <color rgb="FFFFFFCC"/>
      <color rgb="FF13B259"/>
      <color rgb="FF319EA5"/>
      <color rgb="FF39597B"/>
      <color rgb="FFB3CF78"/>
      <color rgb="FF43AA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L80"/>
  <sheetViews>
    <sheetView tabSelected="1" view="pageBreakPreview" zoomScale="85" zoomScaleNormal="100" zoomScaleSheetLayoutView="85" workbookViewId="0"/>
  </sheetViews>
  <sheetFormatPr defaultColWidth="9" defaultRowHeight="14.25"/>
  <cols>
    <col min="1" max="1" width="13.125" style="153" customWidth="1"/>
    <col min="2" max="2" width="9" style="153"/>
    <col min="3" max="3" width="11.125" style="153" bestFit="1" customWidth="1"/>
    <col min="4" max="4" width="24.875" style="153" customWidth="1"/>
    <col min="5" max="5" width="33.75" style="153" bestFit="1" customWidth="1"/>
    <col min="6" max="6" width="20.25" style="153" customWidth="1"/>
    <col min="7" max="7" width="8.625" style="153" bestFit="1" customWidth="1"/>
    <col min="8" max="8" width="13.75" style="153" customWidth="1"/>
    <col min="9" max="9" width="26.125" style="155" bestFit="1" customWidth="1"/>
    <col min="10" max="10" width="33.625" style="155" bestFit="1" customWidth="1"/>
    <col min="11" max="11" width="1.5" style="153" customWidth="1"/>
    <col min="12" max="12" width="33.75" style="153" hidden="1" customWidth="1"/>
    <col min="13" max="16384" width="9" style="153"/>
  </cols>
  <sheetData>
    <row r="1" spans="1:12">
      <c r="A1" s="154" t="s">
        <v>160</v>
      </c>
    </row>
    <row r="2" spans="1:12">
      <c r="L2" s="18" t="s">
        <v>164</v>
      </c>
    </row>
    <row r="3" spans="1:12">
      <c r="A3" s="1" t="s">
        <v>166</v>
      </c>
      <c r="B3" s="1" t="s">
        <v>0</v>
      </c>
      <c r="C3" s="1" t="s">
        <v>177</v>
      </c>
      <c r="D3" s="1" t="s">
        <v>1</v>
      </c>
      <c r="E3" s="1" t="s">
        <v>163</v>
      </c>
      <c r="F3" s="2" t="s">
        <v>2</v>
      </c>
      <c r="G3" s="2" t="s">
        <v>3</v>
      </c>
      <c r="H3" s="2" t="s">
        <v>4</v>
      </c>
      <c r="I3" s="2" t="s">
        <v>162</v>
      </c>
      <c r="J3" s="2" t="s">
        <v>161</v>
      </c>
      <c r="L3" s="18" t="s">
        <v>187</v>
      </c>
    </row>
    <row r="4" spans="1:12">
      <c r="A4" s="3" t="s">
        <v>167</v>
      </c>
      <c r="B4" s="3">
        <v>1</v>
      </c>
      <c r="C4" s="3" t="s">
        <v>178</v>
      </c>
      <c r="D4" s="4" t="s">
        <v>180</v>
      </c>
      <c r="E4" s="4" t="s">
        <v>164</v>
      </c>
      <c r="F4" s="5" t="s">
        <v>168</v>
      </c>
      <c r="G4" s="5" t="s">
        <v>169</v>
      </c>
      <c r="H4" s="5" t="s">
        <v>170</v>
      </c>
      <c r="I4" s="6"/>
      <c r="J4" s="6"/>
      <c r="L4" s="18" t="s">
        <v>377</v>
      </c>
    </row>
    <row r="5" spans="1:12">
      <c r="A5" s="3" t="s">
        <v>167</v>
      </c>
      <c r="B5" s="3">
        <v>2</v>
      </c>
      <c r="C5" s="3" t="s">
        <v>179</v>
      </c>
      <c r="D5" s="4" t="s">
        <v>181</v>
      </c>
      <c r="E5" s="4" t="s">
        <v>164</v>
      </c>
      <c r="F5" s="5" t="s">
        <v>171</v>
      </c>
      <c r="G5" s="5" t="s">
        <v>172</v>
      </c>
      <c r="H5" s="5" t="s">
        <v>173</v>
      </c>
      <c r="I5" s="6"/>
      <c r="J5" s="6"/>
      <c r="L5" s="18" t="s">
        <v>165</v>
      </c>
    </row>
    <row r="6" spans="1:12">
      <c r="A6" s="3" t="s">
        <v>167</v>
      </c>
      <c r="B6" s="3">
        <v>3</v>
      </c>
      <c r="C6" s="3" t="s">
        <v>197</v>
      </c>
      <c r="D6" s="4" t="s">
        <v>182</v>
      </c>
      <c r="E6" s="4" t="s">
        <v>187</v>
      </c>
      <c r="F6" s="5" t="s">
        <v>174</v>
      </c>
      <c r="G6" s="5" t="s">
        <v>175</v>
      </c>
      <c r="H6" s="5" t="s">
        <v>176</v>
      </c>
      <c r="I6" s="6"/>
      <c r="J6" s="6"/>
      <c r="L6" s="18" t="s">
        <v>467</v>
      </c>
    </row>
    <row r="7" spans="1:12">
      <c r="A7" s="3" t="s">
        <v>167</v>
      </c>
      <c r="B7" s="3">
        <v>4</v>
      </c>
      <c r="C7" s="3" t="s">
        <v>204</v>
      </c>
      <c r="D7" s="4" t="s">
        <v>183</v>
      </c>
      <c r="E7" s="4" t="s">
        <v>187</v>
      </c>
      <c r="F7" s="5" t="s">
        <v>184</v>
      </c>
      <c r="G7" s="5" t="s">
        <v>185</v>
      </c>
      <c r="H7" s="5" t="s">
        <v>186</v>
      </c>
      <c r="I7" s="6"/>
      <c r="J7" s="6"/>
      <c r="L7" s="18" t="s">
        <v>468</v>
      </c>
    </row>
    <row r="8" spans="1:12">
      <c r="A8" s="3" t="s">
        <v>167</v>
      </c>
      <c r="B8" s="3">
        <v>5</v>
      </c>
      <c r="C8" s="3" t="s">
        <v>192</v>
      </c>
      <c r="D8" s="4" t="s">
        <v>189</v>
      </c>
      <c r="E8" s="4" t="s">
        <v>165</v>
      </c>
      <c r="F8" s="5" t="s">
        <v>190</v>
      </c>
      <c r="G8" s="5" t="s">
        <v>190</v>
      </c>
      <c r="H8" s="5" t="s">
        <v>173</v>
      </c>
      <c r="I8" s="6"/>
      <c r="J8" s="7"/>
      <c r="L8" s="18" t="s">
        <v>191</v>
      </c>
    </row>
    <row r="9" spans="1:12">
      <c r="A9" s="3" t="s">
        <v>167</v>
      </c>
      <c r="B9" s="3">
        <v>6</v>
      </c>
      <c r="C9" s="3" t="s">
        <v>193</v>
      </c>
      <c r="D9" s="4" t="s">
        <v>189</v>
      </c>
      <c r="E9" s="4" t="s">
        <v>165</v>
      </c>
      <c r="F9" s="5" t="s">
        <v>190</v>
      </c>
      <c r="G9" s="5" t="s">
        <v>190</v>
      </c>
      <c r="H9" s="5" t="s">
        <v>195</v>
      </c>
      <c r="I9" s="6"/>
      <c r="J9" s="6"/>
    </row>
    <row r="10" spans="1:12">
      <c r="A10" s="3" t="s">
        <v>167</v>
      </c>
      <c r="B10" s="3">
        <v>7</v>
      </c>
      <c r="C10" s="3" t="s">
        <v>194</v>
      </c>
      <c r="D10" s="4" t="s">
        <v>189</v>
      </c>
      <c r="E10" s="4" t="s">
        <v>165</v>
      </c>
      <c r="F10" s="5" t="s">
        <v>190</v>
      </c>
      <c r="G10" s="5" t="s">
        <v>190</v>
      </c>
      <c r="H10" s="5" t="s">
        <v>196</v>
      </c>
      <c r="I10" s="8"/>
      <c r="J10" s="8"/>
    </row>
    <row r="11" spans="1:12">
      <c r="A11" s="3" t="s">
        <v>167</v>
      </c>
      <c r="B11" s="3">
        <v>8</v>
      </c>
      <c r="C11" s="3" t="s">
        <v>198</v>
      </c>
      <c r="D11" s="4" t="s">
        <v>189</v>
      </c>
      <c r="E11" s="4" t="s">
        <v>165</v>
      </c>
      <c r="F11" s="5" t="s">
        <v>190</v>
      </c>
      <c r="G11" s="5" t="s">
        <v>190</v>
      </c>
      <c r="H11" s="5" t="s">
        <v>199</v>
      </c>
      <c r="I11" s="9"/>
      <c r="J11" s="9"/>
    </row>
    <row r="12" spans="1:12">
      <c r="A12" s="3" t="s">
        <v>167</v>
      </c>
      <c r="B12" s="3">
        <v>9</v>
      </c>
      <c r="C12" s="3" t="s">
        <v>200</v>
      </c>
      <c r="D12" s="4" t="s">
        <v>189</v>
      </c>
      <c r="E12" s="4" t="s">
        <v>165</v>
      </c>
      <c r="F12" s="5" t="s">
        <v>190</v>
      </c>
      <c r="G12" s="5" t="s">
        <v>190</v>
      </c>
      <c r="H12" s="5" t="s">
        <v>201</v>
      </c>
      <c r="I12" s="10"/>
      <c r="J12" s="10"/>
    </row>
    <row r="13" spans="1:12">
      <c r="A13" s="3" t="s">
        <v>167</v>
      </c>
      <c r="B13" s="3">
        <v>10</v>
      </c>
      <c r="C13" s="3" t="s">
        <v>202</v>
      </c>
      <c r="D13" s="4" t="s">
        <v>189</v>
      </c>
      <c r="E13" s="4" t="s">
        <v>165</v>
      </c>
      <c r="F13" s="5" t="s">
        <v>190</v>
      </c>
      <c r="G13" s="5" t="s">
        <v>190</v>
      </c>
      <c r="H13" s="5" t="s">
        <v>203</v>
      </c>
      <c r="I13" s="6"/>
      <c r="J13" s="6"/>
    </row>
    <row r="14" spans="1:12">
      <c r="A14" s="3" t="s">
        <v>167</v>
      </c>
      <c r="B14" s="3">
        <v>11</v>
      </c>
      <c r="C14" s="3" t="s">
        <v>205</v>
      </c>
      <c r="D14" s="4" t="s">
        <v>189</v>
      </c>
      <c r="E14" s="4" t="s">
        <v>165</v>
      </c>
      <c r="F14" s="5" t="s">
        <v>190</v>
      </c>
      <c r="G14" s="5" t="s">
        <v>190</v>
      </c>
      <c r="H14" s="5" t="s">
        <v>206</v>
      </c>
      <c r="I14" s="9"/>
      <c r="J14" s="10"/>
    </row>
    <row r="15" spans="1:12">
      <c r="A15" s="3" t="s">
        <v>167</v>
      </c>
      <c r="B15" s="3">
        <v>12</v>
      </c>
      <c r="C15" s="3" t="s">
        <v>188</v>
      </c>
      <c r="D15" s="4" t="s">
        <v>189</v>
      </c>
      <c r="E15" s="4" t="s">
        <v>191</v>
      </c>
      <c r="F15" s="5" t="s">
        <v>190</v>
      </c>
      <c r="G15" s="5" t="s">
        <v>190</v>
      </c>
      <c r="H15" s="5" t="s">
        <v>207</v>
      </c>
      <c r="I15" s="10"/>
      <c r="J15" s="11"/>
    </row>
    <row r="16" spans="1:12">
      <c r="A16" s="3" t="s">
        <v>167</v>
      </c>
      <c r="B16" s="3">
        <v>13</v>
      </c>
      <c r="C16" s="3" t="s">
        <v>208</v>
      </c>
      <c r="D16" s="4" t="s">
        <v>189</v>
      </c>
      <c r="E16" s="4" t="s">
        <v>165</v>
      </c>
      <c r="F16" s="5" t="s">
        <v>190</v>
      </c>
      <c r="G16" s="5" t="s">
        <v>190</v>
      </c>
      <c r="H16" s="5" t="s">
        <v>209</v>
      </c>
      <c r="I16" s="6"/>
      <c r="J16" s="11"/>
    </row>
    <row r="17" spans="1:10">
      <c r="A17" s="3" t="s">
        <v>167</v>
      </c>
      <c r="B17" s="3">
        <v>14</v>
      </c>
      <c r="C17" s="3" t="s">
        <v>210</v>
      </c>
      <c r="D17" s="4" t="s">
        <v>189</v>
      </c>
      <c r="E17" s="4" t="s">
        <v>165</v>
      </c>
      <c r="F17" s="5" t="s">
        <v>190</v>
      </c>
      <c r="G17" s="5" t="s">
        <v>190</v>
      </c>
      <c r="H17" s="5" t="s">
        <v>211</v>
      </c>
      <c r="I17" s="6"/>
      <c r="J17" s="11"/>
    </row>
    <row r="18" spans="1:10">
      <c r="A18" s="3" t="s">
        <v>167</v>
      </c>
      <c r="B18" s="3">
        <v>15</v>
      </c>
      <c r="C18" s="3" t="s">
        <v>212</v>
      </c>
      <c r="D18" s="4" t="s">
        <v>189</v>
      </c>
      <c r="E18" s="4" t="s">
        <v>165</v>
      </c>
      <c r="F18" s="5" t="s">
        <v>190</v>
      </c>
      <c r="G18" s="5" t="s">
        <v>190</v>
      </c>
      <c r="H18" s="5" t="s">
        <v>213</v>
      </c>
      <c r="I18" s="6"/>
      <c r="J18" s="11"/>
    </row>
    <row r="19" spans="1:10">
      <c r="A19" s="3" t="s">
        <v>167</v>
      </c>
      <c r="B19" s="3">
        <v>16</v>
      </c>
      <c r="C19" s="3" t="s">
        <v>214</v>
      </c>
      <c r="D19" s="4" t="s">
        <v>189</v>
      </c>
      <c r="E19" s="4" t="s">
        <v>165</v>
      </c>
      <c r="F19" s="5" t="s">
        <v>190</v>
      </c>
      <c r="G19" s="5" t="s">
        <v>190</v>
      </c>
      <c r="H19" s="5" t="s">
        <v>216</v>
      </c>
      <c r="I19" s="6"/>
      <c r="J19" s="11"/>
    </row>
    <row r="20" spans="1:10">
      <c r="A20" s="3" t="s">
        <v>167</v>
      </c>
      <c r="B20" s="3">
        <v>17</v>
      </c>
      <c r="C20" s="3" t="s">
        <v>215</v>
      </c>
      <c r="D20" s="4" t="s">
        <v>189</v>
      </c>
      <c r="E20" s="4" t="s">
        <v>165</v>
      </c>
      <c r="F20" s="5" t="s">
        <v>190</v>
      </c>
      <c r="G20" s="5" t="s">
        <v>190</v>
      </c>
      <c r="H20" s="5" t="s">
        <v>170</v>
      </c>
      <c r="I20" s="6"/>
      <c r="J20" s="6"/>
    </row>
    <row r="21" spans="1:10">
      <c r="A21" s="3" t="s">
        <v>347</v>
      </c>
      <c r="B21" s="3">
        <v>18</v>
      </c>
      <c r="C21" s="3" t="s">
        <v>348</v>
      </c>
      <c r="D21" s="4" t="s">
        <v>349</v>
      </c>
      <c r="E21" s="4" t="s">
        <v>164</v>
      </c>
      <c r="F21" s="5" t="s">
        <v>350</v>
      </c>
      <c r="G21" s="5" t="s">
        <v>352</v>
      </c>
      <c r="H21" s="5" t="s">
        <v>351</v>
      </c>
      <c r="I21" s="6"/>
      <c r="J21" s="6"/>
    </row>
    <row r="22" spans="1:10">
      <c r="A22" s="3" t="s">
        <v>347</v>
      </c>
      <c r="B22" s="3">
        <v>19</v>
      </c>
      <c r="C22" s="3" t="s">
        <v>376</v>
      </c>
      <c r="D22" s="4" t="s">
        <v>377</v>
      </c>
      <c r="E22" s="4" t="s">
        <v>377</v>
      </c>
      <c r="F22" s="5" t="s">
        <v>378</v>
      </c>
      <c r="G22" s="5" t="s">
        <v>379</v>
      </c>
      <c r="H22" s="5" t="s">
        <v>351</v>
      </c>
      <c r="I22" s="6"/>
      <c r="J22" s="6"/>
    </row>
    <row r="23" spans="1:10">
      <c r="A23" s="3" t="s">
        <v>347</v>
      </c>
      <c r="B23" s="3">
        <v>20</v>
      </c>
      <c r="C23" s="3" t="s">
        <v>413</v>
      </c>
      <c r="D23" s="4" t="s">
        <v>377</v>
      </c>
      <c r="E23" s="4" t="s">
        <v>377</v>
      </c>
      <c r="F23" s="5" t="s">
        <v>414</v>
      </c>
      <c r="G23" s="5" t="s">
        <v>415</v>
      </c>
      <c r="H23" s="5" t="s">
        <v>351</v>
      </c>
      <c r="I23" s="9"/>
      <c r="J23" s="10"/>
    </row>
    <row r="24" spans="1:10">
      <c r="A24" s="3" t="s">
        <v>347</v>
      </c>
      <c r="B24" s="3">
        <v>21</v>
      </c>
      <c r="C24" s="3" t="s">
        <v>428</v>
      </c>
      <c r="D24" s="4" t="s">
        <v>377</v>
      </c>
      <c r="E24" s="4" t="s">
        <v>377</v>
      </c>
      <c r="F24" s="5" t="s">
        <v>429</v>
      </c>
      <c r="G24" s="5" t="s">
        <v>430</v>
      </c>
      <c r="H24" s="5" t="s">
        <v>431</v>
      </c>
      <c r="I24" s="10"/>
      <c r="J24" s="10"/>
    </row>
    <row r="25" spans="1:10">
      <c r="A25" s="3" t="s">
        <v>347</v>
      </c>
      <c r="B25" s="3">
        <v>22</v>
      </c>
      <c r="C25" s="3" t="s">
        <v>465</v>
      </c>
      <c r="D25" s="4" t="s">
        <v>189</v>
      </c>
      <c r="E25" s="4" t="s">
        <v>468</v>
      </c>
      <c r="F25" s="5" t="s">
        <v>190</v>
      </c>
      <c r="G25" s="5" t="s">
        <v>190</v>
      </c>
      <c r="H25" s="5" t="s">
        <v>469</v>
      </c>
      <c r="I25" s="6"/>
      <c r="J25" s="6"/>
    </row>
    <row r="26" spans="1:10">
      <c r="A26" s="3" t="s">
        <v>347</v>
      </c>
      <c r="B26" s="3">
        <v>23</v>
      </c>
      <c r="C26" s="3" t="s">
        <v>466</v>
      </c>
      <c r="D26" s="4" t="s">
        <v>189</v>
      </c>
      <c r="E26" s="4" t="s">
        <v>468</v>
      </c>
      <c r="F26" s="5" t="s">
        <v>190</v>
      </c>
      <c r="G26" s="5" t="s">
        <v>190</v>
      </c>
      <c r="H26" s="5" t="s">
        <v>469</v>
      </c>
      <c r="I26" s="12"/>
      <c r="J26" s="6"/>
    </row>
    <row r="27" spans="1:10">
      <c r="A27" s="3" t="s">
        <v>347</v>
      </c>
      <c r="B27" s="3">
        <v>24</v>
      </c>
      <c r="C27" s="3" t="s">
        <v>470</v>
      </c>
      <c r="D27" s="4" t="s">
        <v>189</v>
      </c>
      <c r="E27" s="4" t="s">
        <v>467</v>
      </c>
      <c r="F27" s="5" t="s">
        <v>190</v>
      </c>
      <c r="G27" s="5" t="s">
        <v>190</v>
      </c>
      <c r="H27" s="5" t="s">
        <v>469</v>
      </c>
      <c r="I27" s="10"/>
      <c r="J27" s="10"/>
    </row>
    <row r="28" spans="1:10">
      <c r="A28" s="3" t="s">
        <v>347</v>
      </c>
      <c r="B28" s="3">
        <v>25</v>
      </c>
      <c r="C28" s="3" t="s">
        <v>471</v>
      </c>
      <c r="D28" s="4" t="s">
        <v>189</v>
      </c>
      <c r="E28" s="4" t="s">
        <v>165</v>
      </c>
      <c r="F28" s="5" t="s">
        <v>190</v>
      </c>
      <c r="G28" s="5" t="s">
        <v>190</v>
      </c>
      <c r="H28" s="5" t="s">
        <v>469</v>
      </c>
      <c r="I28" s="13"/>
      <c r="J28" s="11"/>
    </row>
    <row r="29" spans="1:10">
      <c r="A29" s="3" t="s">
        <v>347</v>
      </c>
      <c r="B29" s="3">
        <v>26</v>
      </c>
      <c r="C29" s="3" t="s">
        <v>471</v>
      </c>
      <c r="D29" s="4" t="s">
        <v>189</v>
      </c>
      <c r="E29" s="4" t="s">
        <v>165</v>
      </c>
      <c r="F29" s="5" t="s">
        <v>190</v>
      </c>
      <c r="G29" s="5" t="s">
        <v>190</v>
      </c>
      <c r="H29" s="5" t="s">
        <v>469</v>
      </c>
      <c r="I29" s="13"/>
      <c r="J29" s="11"/>
    </row>
    <row r="30" spans="1:10">
      <c r="A30" s="3" t="s">
        <v>347</v>
      </c>
      <c r="B30" s="3">
        <v>27</v>
      </c>
      <c r="C30" s="3" t="s">
        <v>471</v>
      </c>
      <c r="D30" s="4" t="s">
        <v>189</v>
      </c>
      <c r="E30" s="4" t="s">
        <v>165</v>
      </c>
      <c r="F30" s="5" t="s">
        <v>190</v>
      </c>
      <c r="G30" s="5" t="s">
        <v>190</v>
      </c>
      <c r="H30" s="5" t="s">
        <v>469</v>
      </c>
      <c r="I30" s="6"/>
      <c r="J30" s="6"/>
    </row>
    <row r="31" spans="1:10">
      <c r="A31" s="3" t="s">
        <v>347</v>
      </c>
      <c r="B31" s="3">
        <v>28</v>
      </c>
      <c r="C31" s="3" t="s">
        <v>471</v>
      </c>
      <c r="D31" s="4" t="s">
        <v>189</v>
      </c>
      <c r="E31" s="4" t="s">
        <v>165</v>
      </c>
      <c r="F31" s="5" t="s">
        <v>190</v>
      </c>
      <c r="G31" s="5" t="s">
        <v>190</v>
      </c>
      <c r="H31" s="5" t="s">
        <v>469</v>
      </c>
      <c r="I31" s="13"/>
      <c r="J31" s="10"/>
    </row>
    <row r="32" spans="1:10">
      <c r="A32" s="3" t="s">
        <v>347</v>
      </c>
      <c r="B32" s="3">
        <v>29</v>
      </c>
      <c r="C32" s="3" t="s">
        <v>471</v>
      </c>
      <c r="D32" s="4" t="s">
        <v>189</v>
      </c>
      <c r="E32" s="4" t="s">
        <v>165</v>
      </c>
      <c r="F32" s="5" t="s">
        <v>190</v>
      </c>
      <c r="G32" s="5" t="s">
        <v>190</v>
      </c>
      <c r="H32" s="5" t="s">
        <v>469</v>
      </c>
      <c r="I32" s="14"/>
      <c r="J32" s="8"/>
    </row>
    <row r="33" spans="1:10">
      <c r="A33" s="3" t="s">
        <v>347</v>
      </c>
      <c r="B33" s="3">
        <v>30</v>
      </c>
      <c r="C33" s="3" t="s">
        <v>471</v>
      </c>
      <c r="D33" s="4" t="s">
        <v>189</v>
      </c>
      <c r="E33" s="4" t="s">
        <v>165</v>
      </c>
      <c r="F33" s="5" t="s">
        <v>190</v>
      </c>
      <c r="G33" s="5" t="s">
        <v>190</v>
      </c>
      <c r="H33" s="5" t="s">
        <v>469</v>
      </c>
      <c r="I33" s="13"/>
      <c r="J33" s="11"/>
    </row>
    <row r="34" spans="1:10">
      <c r="A34" s="3" t="s">
        <v>347</v>
      </c>
      <c r="B34" s="3">
        <v>31</v>
      </c>
      <c r="C34" s="3" t="s">
        <v>471</v>
      </c>
      <c r="D34" s="4" t="s">
        <v>189</v>
      </c>
      <c r="E34" s="4" t="s">
        <v>165</v>
      </c>
      <c r="F34" s="5" t="s">
        <v>190</v>
      </c>
      <c r="G34" s="5" t="s">
        <v>190</v>
      </c>
      <c r="H34" s="5" t="s">
        <v>469</v>
      </c>
      <c r="I34" s="9"/>
      <c r="J34" s="15"/>
    </row>
    <row r="35" spans="1:10">
      <c r="A35" s="3" t="s">
        <v>347</v>
      </c>
      <c r="B35" s="3">
        <v>32</v>
      </c>
      <c r="C35" s="3" t="s">
        <v>471</v>
      </c>
      <c r="D35" s="4" t="s">
        <v>189</v>
      </c>
      <c r="E35" s="4" t="s">
        <v>165</v>
      </c>
      <c r="F35" s="5" t="s">
        <v>190</v>
      </c>
      <c r="G35" s="5" t="s">
        <v>190</v>
      </c>
      <c r="H35" s="5" t="s">
        <v>469</v>
      </c>
      <c r="I35" s="10"/>
      <c r="J35" s="11"/>
    </row>
    <row r="36" spans="1:10">
      <c r="A36" s="3" t="s">
        <v>347</v>
      </c>
      <c r="B36" s="3">
        <v>33</v>
      </c>
      <c r="C36" s="3" t="s">
        <v>471</v>
      </c>
      <c r="D36" s="4" t="s">
        <v>189</v>
      </c>
      <c r="E36" s="4" t="s">
        <v>165</v>
      </c>
      <c r="F36" s="5" t="s">
        <v>190</v>
      </c>
      <c r="G36" s="5" t="s">
        <v>190</v>
      </c>
      <c r="H36" s="5" t="s">
        <v>469</v>
      </c>
      <c r="I36" s="10"/>
      <c r="J36" s="11"/>
    </row>
    <row r="37" spans="1:10">
      <c r="A37" s="3" t="s">
        <v>347</v>
      </c>
      <c r="B37" s="3">
        <v>34</v>
      </c>
      <c r="C37" s="3" t="s">
        <v>471</v>
      </c>
      <c r="D37" s="4" t="s">
        <v>189</v>
      </c>
      <c r="E37" s="4" t="s">
        <v>165</v>
      </c>
      <c r="F37" s="5" t="s">
        <v>190</v>
      </c>
      <c r="G37" s="5" t="s">
        <v>190</v>
      </c>
      <c r="H37" s="5" t="s">
        <v>469</v>
      </c>
      <c r="I37" s="13"/>
      <c r="J37" s="11"/>
    </row>
    <row r="38" spans="1:10">
      <c r="A38" s="3" t="s">
        <v>481</v>
      </c>
      <c r="B38" s="3">
        <v>35</v>
      </c>
      <c r="C38" s="3" t="s">
        <v>482</v>
      </c>
      <c r="D38" s="4" t="s">
        <v>483</v>
      </c>
      <c r="E38" s="4" t="s">
        <v>164</v>
      </c>
      <c r="F38" s="5" t="s">
        <v>484</v>
      </c>
      <c r="G38" s="5" t="s">
        <v>485</v>
      </c>
      <c r="H38" s="5" t="s">
        <v>486</v>
      </c>
      <c r="I38" s="10"/>
      <c r="J38" s="11"/>
    </row>
    <row r="39" spans="1:10">
      <c r="A39" s="3" t="s">
        <v>481</v>
      </c>
      <c r="B39" s="3">
        <v>36</v>
      </c>
      <c r="C39" s="3" t="s">
        <v>487</v>
      </c>
      <c r="D39" s="4" t="s">
        <v>488</v>
      </c>
      <c r="E39" s="4" t="s">
        <v>164</v>
      </c>
      <c r="F39" s="5" t="s">
        <v>489</v>
      </c>
      <c r="G39" s="5"/>
      <c r="H39" s="5" t="s">
        <v>490</v>
      </c>
      <c r="I39" s="6"/>
      <c r="J39" s="6"/>
    </row>
    <row r="40" spans="1:10">
      <c r="A40" s="3" t="s">
        <v>481</v>
      </c>
      <c r="B40" s="3">
        <v>37</v>
      </c>
      <c r="C40" s="3" t="s">
        <v>491</v>
      </c>
      <c r="D40" s="4" t="s">
        <v>377</v>
      </c>
      <c r="E40" s="4" t="s">
        <v>377</v>
      </c>
      <c r="F40" s="5" t="s">
        <v>492</v>
      </c>
      <c r="G40" s="5" t="s">
        <v>493</v>
      </c>
      <c r="H40" s="5" t="s">
        <v>486</v>
      </c>
      <c r="I40" s="11"/>
      <c r="J40" s="11"/>
    </row>
    <row r="41" spans="1:10">
      <c r="A41" s="3" t="s">
        <v>481</v>
      </c>
      <c r="B41" s="3">
        <v>38</v>
      </c>
      <c r="C41" s="3" t="s">
        <v>494</v>
      </c>
      <c r="D41" s="4" t="s">
        <v>377</v>
      </c>
      <c r="E41" s="4" t="s">
        <v>377</v>
      </c>
      <c r="F41" s="5" t="s">
        <v>495</v>
      </c>
      <c r="G41" s="5" t="s">
        <v>496</v>
      </c>
      <c r="H41" s="5" t="s">
        <v>490</v>
      </c>
      <c r="I41" s="13"/>
      <c r="J41" s="11"/>
    </row>
    <row r="42" spans="1:10">
      <c r="A42" s="3" t="s">
        <v>481</v>
      </c>
      <c r="B42" s="3">
        <v>39</v>
      </c>
      <c r="C42" s="3" t="s">
        <v>471</v>
      </c>
      <c r="D42" s="4" t="s">
        <v>189</v>
      </c>
      <c r="E42" s="4" t="s">
        <v>165</v>
      </c>
      <c r="F42" s="5" t="s">
        <v>190</v>
      </c>
      <c r="G42" s="5" t="s">
        <v>190</v>
      </c>
      <c r="H42" s="5" t="s">
        <v>469</v>
      </c>
      <c r="I42" s="14"/>
      <c r="J42" s="9"/>
    </row>
    <row r="43" spans="1:10">
      <c r="A43" s="3" t="s">
        <v>481</v>
      </c>
      <c r="B43" s="3">
        <v>40</v>
      </c>
      <c r="C43" s="3" t="s">
        <v>471</v>
      </c>
      <c r="D43" s="4" t="s">
        <v>189</v>
      </c>
      <c r="E43" s="4" t="s">
        <v>165</v>
      </c>
      <c r="F43" s="5" t="s">
        <v>190</v>
      </c>
      <c r="G43" s="5" t="s">
        <v>190</v>
      </c>
      <c r="H43" s="5" t="s">
        <v>469</v>
      </c>
      <c r="I43" s="16"/>
      <c r="J43" s="16"/>
    </row>
    <row r="44" spans="1:10">
      <c r="A44" s="3" t="s">
        <v>481</v>
      </c>
      <c r="B44" s="3">
        <v>41</v>
      </c>
      <c r="C44" s="3" t="s">
        <v>471</v>
      </c>
      <c r="D44" s="4" t="s">
        <v>189</v>
      </c>
      <c r="E44" s="4" t="s">
        <v>165</v>
      </c>
      <c r="F44" s="5" t="s">
        <v>190</v>
      </c>
      <c r="G44" s="5" t="s">
        <v>190</v>
      </c>
      <c r="H44" s="5" t="s">
        <v>469</v>
      </c>
      <c r="I44" s="6"/>
      <c r="J44" s="6"/>
    </row>
    <row r="45" spans="1:10">
      <c r="A45" s="3" t="s">
        <v>481</v>
      </c>
      <c r="B45" s="3">
        <v>42</v>
      </c>
      <c r="C45" s="3" t="s">
        <v>471</v>
      </c>
      <c r="D45" s="4" t="s">
        <v>189</v>
      </c>
      <c r="E45" s="4" t="s">
        <v>165</v>
      </c>
      <c r="F45" s="5" t="s">
        <v>190</v>
      </c>
      <c r="G45" s="5" t="s">
        <v>190</v>
      </c>
      <c r="H45" s="5" t="s">
        <v>469</v>
      </c>
      <c r="I45" s="11"/>
      <c r="J45" s="10"/>
    </row>
    <row r="46" spans="1:10">
      <c r="A46" s="3" t="s">
        <v>481</v>
      </c>
      <c r="B46" s="3">
        <v>43</v>
      </c>
      <c r="C46" s="3" t="s">
        <v>471</v>
      </c>
      <c r="D46" s="4" t="s">
        <v>189</v>
      </c>
      <c r="E46" s="4" t="s">
        <v>165</v>
      </c>
      <c r="F46" s="5" t="s">
        <v>190</v>
      </c>
      <c r="G46" s="5" t="s">
        <v>190</v>
      </c>
      <c r="H46" s="5" t="s">
        <v>469</v>
      </c>
      <c r="I46" s="13"/>
      <c r="J46" s="10"/>
    </row>
    <row r="47" spans="1:10">
      <c r="A47" s="3" t="s">
        <v>481</v>
      </c>
      <c r="B47" s="3">
        <v>44</v>
      </c>
      <c r="C47" s="3" t="s">
        <v>471</v>
      </c>
      <c r="D47" s="4" t="s">
        <v>189</v>
      </c>
      <c r="E47" s="4" t="s">
        <v>165</v>
      </c>
      <c r="F47" s="5" t="s">
        <v>190</v>
      </c>
      <c r="G47" s="5" t="s">
        <v>190</v>
      </c>
      <c r="H47" s="5" t="s">
        <v>469</v>
      </c>
      <c r="I47" s="6"/>
      <c r="J47" s="11"/>
    </row>
    <row r="48" spans="1:10">
      <c r="A48" s="3" t="s">
        <v>481</v>
      </c>
      <c r="B48" s="3">
        <v>45</v>
      </c>
      <c r="C48" s="3" t="s">
        <v>471</v>
      </c>
      <c r="D48" s="4" t="s">
        <v>189</v>
      </c>
      <c r="E48" s="4" t="s">
        <v>165</v>
      </c>
      <c r="F48" s="5" t="s">
        <v>190</v>
      </c>
      <c r="G48" s="5" t="s">
        <v>190</v>
      </c>
      <c r="H48" s="5" t="s">
        <v>469</v>
      </c>
      <c r="I48" s="6"/>
      <c r="J48" s="11"/>
    </row>
    <row r="49" spans="1:10">
      <c r="A49" s="3" t="s">
        <v>481</v>
      </c>
      <c r="B49" s="3">
        <v>46</v>
      </c>
      <c r="C49" s="3" t="s">
        <v>471</v>
      </c>
      <c r="D49" s="4" t="s">
        <v>189</v>
      </c>
      <c r="E49" s="4" t="s">
        <v>165</v>
      </c>
      <c r="F49" s="5" t="s">
        <v>190</v>
      </c>
      <c r="G49" s="5" t="s">
        <v>190</v>
      </c>
      <c r="H49" s="5" t="s">
        <v>469</v>
      </c>
      <c r="I49" s="6"/>
      <c r="J49" s="11"/>
    </row>
    <row r="50" spans="1:10">
      <c r="A50" s="3" t="s">
        <v>481</v>
      </c>
      <c r="B50" s="3">
        <v>47</v>
      </c>
      <c r="C50" s="3" t="s">
        <v>471</v>
      </c>
      <c r="D50" s="4" t="s">
        <v>189</v>
      </c>
      <c r="E50" s="4" t="s">
        <v>165</v>
      </c>
      <c r="F50" s="5" t="s">
        <v>190</v>
      </c>
      <c r="G50" s="5" t="s">
        <v>190</v>
      </c>
      <c r="H50" s="5" t="s">
        <v>469</v>
      </c>
      <c r="I50" s="6"/>
      <c r="J50" s="11"/>
    </row>
    <row r="51" spans="1:10">
      <c r="A51" s="3" t="s">
        <v>481</v>
      </c>
      <c r="B51" s="3">
        <v>48</v>
      </c>
      <c r="C51" s="3" t="s">
        <v>471</v>
      </c>
      <c r="D51" s="4" t="s">
        <v>189</v>
      </c>
      <c r="E51" s="4" t="s">
        <v>165</v>
      </c>
      <c r="F51" s="5" t="s">
        <v>190</v>
      </c>
      <c r="G51" s="5" t="s">
        <v>190</v>
      </c>
      <c r="H51" s="5" t="s">
        <v>469</v>
      </c>
      <c r="I51" s="6"/>
      <c r="J51" s="11"/>
    </row>
    <row r="52" spans="1:10">
      <c r="A52" s="3" t="s">
        <v>481</v>
      </c>
      <c r="B52" s="3">
        <v>49</v>
      </c>
      <c r="C52" s="3" t="s">
        <v>471</v>
      </c>
      <c r="D52" s="4" t="s">
        <v>189</v>
      </c>
      <c r="E52" s="4" t="s">
        <v>165</v>
      </c>
      <c r="F52" s="5" t="s">
        <v>190</v>
      </c>
      <c r="G52" s="5" t="s">
        <v>190</v>
      </c>
      <c r="H52" s="5" t="s">
        <v>469</v>
      </c>
      <c r="I52" s="6"/>
      <c r="J52" s="11"/>
    </row>
    <row r="53" spans="1:10">
      <c r="A53" s="3" t="s">
        <v>481</v>
      </c>
      <c r="B53" s="3">
        <v>50</v>
      </c>
      <c r="C53" s="3" t="s">
        <v>471</v>
      </c>
      <c r="D53" s="4" t="s">
        <v>189</v>
      </c>
      <c r="E53" s="4" t="s">
        <v>165</v>
      </c>
      <c r="F53" s="5" t="s">
        <v>190</v>
      </c>
      <c r="G53" s="5" t="s">
        <v>190</v>
      </c>
      <c r="H53" s="5" t="s">
        <v>469</v>
      </c>
      <c r="I53" s="6"/>
      <c r="J53" s="11"/>
    </row>
    <row r="54" spans="1:10">
      <c r="A54" s="3" t="s">
        <v>481</v>
      </c>
      <c r="B54" s="3">
        <v>51</v>
      </c>
      <c r="C54" s="3" t="s">
        <v>471</v>
      </c>
      <c r="D54" s="4" t="s">
        <v>189</v>
      </c>
      <c r="E54" s="4" t="s">
        <v>165</v>
      </c>
      <c r="F54" s="5" t="s">
        <v>190</v>
      </c>
      <c r="G54" s="5" t="s">
        <v>190</v>
      </c>
      <c r="H54" s="5" t="s">
        <v>469</v>
      </c>
      <c r="I54" s="6"/>
      <c r="J54" s="11"/>
    </row>
    <row r="55" spans="1:10">
      <c r="A55" s="3" t="s">
        <v>481</v>
      </c>
      <c r="B55" s="3">
        <v>52</v>
      </c>
      <c r="C55" s="3" t="s">
        <v>471</v>
      </c>
      <c r="D55" s="4" t="s">
        <v>189</v>
      </c>
      <c r="E55" s="4" t="s">
        <v>165</v>
      </c>
      <c r="F55" s="5" t="s">
        <v>190</v>
      </c>
      <c r="G55" s="5" t="s">
        <v>190</v>
      </c>
      <c r="H55" s="5" t="s">
        <v>469</v>
      </c>
      <c r="I55" s="6"/>
      <c r="J55" s="11"/>
    </row>
    <row r="56" spans="1:10">
      <c r="A56" s="3" t="s">
        <v>567</v>
      </c>
      <c r="B56" s="3">
        <v>53</v>
      </c>
      <c r="C56" s="3" t="s">
        <v>568</v>
      </c>
      <c r="D56" s="4" t="s">
        <v>569</v>
      </c>
      <c r="E56" s="4" t="s">
        <v>187</v>
      </c>
      <c r="F56" s="5" t="s">
        <v>570</v>
      </c>
      <c r="G56" s="5" t="s">
        <v>571</v>
      </c>
      <c r="H56" s="5" t="s">
        <v>572</v>
      </c>
      <c r="I56" s="6"/>
      <c r="J56" s="11"/>
    </row>
    <row r="57" spans="1:10">
      <c r="A57" s="3" t="s">
        <v>567</v>
      </c>
      <c r="B57" s="3">
        <v>54</v>
      </c>
      <c r="C57" s="3" t="s">
        <v>470</v>
      </c>
      <c r="D57" s="4" t="s">
        <v>189</v>
      </c>
      <c r="E57" s="4" t="s">
        <v>467</v>
      </c>
      <c r="F57" s="5" t="s">
        <v>190</v>
      </c>
      <c r="G57" s="5" t="s">
        <v>190</v>
      </c>
      <c r="H57" s="5" t="s">
        <v>469</v>
      </c>
      <c r="I57" s="6"/>
      <c r="J57" s="11"/>
    </row>
    <row r="58" spans="1:10">
      <c r="A58" s="3" t="s">
        <v>567</v>
      </c>
      <c r="B58" s="3">
        <v>55</v>
      </c>
      <c r="C58" s="3" t="s">
        <v>470</v>
      </c>
      <c r="D58" s="4" t="s">
        <v>189</v>
      </c>
      <c r="E58" s="4" t="s">
        <v>467</v>
      </c>
      <c r="F58" s="5" t="s">
        <v>190</v>
      </c>
      <c r="G58" s="5" t="s">
        <v>190</v>
      </c>
      <c r="H58" s="5" t="s">
        <v>469</v>
      </c>
      <c r="I58" s="6"/>
      <c r="J58" s="11"/>
    </row>
    <row r="59" spans="1:10">
      <c r="A59" s="3" t="s">
        <v>567</v>
      </c>
      <c r="B59" s="3">
        <v>56</v>
      </c>
      <c r="C59" s="3" t="s">
        <v>470</v>
      </c>
      <c r="D59" s="4" t="s">
        <v>189</v>
      </c>
      <c r="E59" s="4" t="s">
        <v>467</v>
      </c>
      <c r="F59" s="5" t="s">
        <v>190</v>
      </c>
      <c r="G59" s="5" t="s">
        <v>190</v>
      </c>
      <c r="H59" s="5" t="s">
        <v>469</v>
      </c>
      <c r="I59" s="6"/>
      <c r="J59" s="11"/>
    </row>
    <row r="60" spans="1:10">
      <c r="A60" s="3" t="s">
        <v>567</v>
      </c>
      <c r="B60" s="3">
        <v>57</v>
      </c>
      <c r="C60" s="3" t="s">
        <v>470</v>
      </c>
      <c r="D60" s="4" t="s">
        <v>189</v>
      </c>
      <c r="E60" s="4" t="s">
        <v>467</v>
      </c>
      <c r="F60" s="5" t="s">
        <v>190</v>
      </c>
      <c r="G60" s="5" t="s">
        <v>190</v>
      </c>
      <c r="H60" s="5" t="s">
        <v>469</v>
      </c>
      <c r="I60" s="6"/>
      <c r="J60" s="11"/>
    </row>
    <row r="61" spans="1:10">
      <c r="A61" s="3" t="s">
        <v>567</v>
      </c>
      <c r="B61" s="3">
        <v>58</v>
      </c>
      <c r="C61" s="3" t="s">
        <v>470</v>
      </c>
      <c r="D61" s="4" t="s">
        <v>189</v>
      </c>
      <c r="E61" s="4" t="s">
        <v>467</v>
      </c>
      <c r="F61" s="5" t="s">
        <v>190</v>
      </c>
      <c r="G61" s="5" t="s">
        <v>190</v>
      </c>
      <c r="H61" s="5" t="s">
        <v>469</v>
      </c>
      <c r="I61" s="6"/>
      <c r="J61" s="11"/>
    </row>
    <row r="62" spans="1:10">
      <c r="A62" s="3" t="s">
        <v>567</v>
      </c>
      <c r="B62" s="3">
        <v>59</v>
      </c>
      <c r="C62" s="3" t="s">
        <v>470</v>
      </c>
      <c r="D62" s="4" t="s">
        <v>189</v>
      </c>
      <c r="E62" s="4" t="s">
        <v>467</v>
      </c>
      <c r="F62" s="5" t="s">
        <v>190</v>
      </c>
      <c r="G62" s="5" t="s">
        <v>190</v>
      </c>
      <c r="H62" s="5" t="s">
        <v>469</v>
      </c>
      <c r="I62" s="6"/>
      <c r="J62" s="11"/>
    </row>
    <row r="63" spans="1:10">
      <c r="A63" s="3" t="s">
        <v>567</v>
      </c>
      <c r="B63" s="3">
        <v>60</v>
      </c>
      <c r="C63" s="3" t="s">
        <v>470</v>
      </c>
      <c r="D63" s="4" t="s">
        <v>189</v>
      </c>
      <c r="E63" s="4" t="s">
        <v>467</v>
      </c>
      <c r="F63" s="5" t="s">
        <v>190</v>
      </c>
      <c r="G63" s="5" t="s">
        <v>190</v>
      </c>
      <c r="H63" s="5" t="s">
        <v>469</v>
      </c>
      <c r="I63" s="6"/>
      <c r="J63" s="11"/>
    </row>
    <row r="64" spans="1:10">
      <c r="A64" s="3" t="s">
        <v>603</v>
      </c>
      <c r="B64" s="3">
        <v>61</v>
      </c>
      <c r="C64" s="3" t="s">
        <v>604</v>
      </c>
      <c r="D64" s="4" t="s">
        <v>609</v>
      </c>
      <c r="E64" s="4" t="s">
        <v>164</v>
      </c>
      <c r="F64" s="5" t="s">
        <v>469</v>
      </c>
      <c r="G64" s="5" t="s">
        <v>469</v>
      </c>
      <c r="H64" s="5" t="s">
        <v>610</v>
      </c>
      <c r="I64" s="6"/>
      <c r="J64" s="11"/>
    </row>
    <row r="65" spans="1:10">
      <c r="A65" s="3" t="s">
        <v>603</v>
      </c>
      <c r="B65" s="3">
        <v>62</v>
      </c>
      <c r="C65" s="3" t="s">
        <v>605</v>
      </c>
      <c r="D65" s="4" t="s">
        <v>377</v>
      </c>
      <c r="E65" s="4" t="s">
        <v>377</v>
      </c>
      <c r="F65" s="5" t="s">
        <v>611</v>
      </c>
      <c r="G65" s="5" t="s">
        <v>612</v>
      </c>
      <c r="H65" s="5" t="s">
        <v>613</v>
      </c>
      <c r="I65" s="6"/>
      <c r="J65" s="11"/>
    </row>
    <row r="66" spans="1:10">
      <c r="A66" s="3" t="s">
        <v>603</v>
      </c>
      <c r="B66" s="3">
        <v>63</v>
      </c>
      <c r="C66" s="3" t="s">
        <v>606</v>
      </c>
      <c r="D66" s="4" t="s">
        <v>377</v>
      </c>
      <c r="E66" s="4" t="s">
        <v>377</v>
      </c>
      <c r="F66" s="5" t="s">
        <v>616</v>
      </c>
      <c r="G66" s="5" t="s">
        <v>614</v>
      </c>
      <c r="H66" s="5" t="s">
        <v>615</v>
      </c>
      <c r="I66" s="6"/>
      <c r="J66" s="11"/>
    </row>
    <row r="67" spans="1:10">
      <c r="A67" s="3" t="s">
        <v>603</v>
      </c>
      <c r="B67" s="3">
        <v>64</v>
      </c>
      <c r="C67" s="3" t="s">
        <v>607</v>
      </c>
      <c r="D67" s="4" t="s">
        <v>377</v>
      </c>
      <c r="E67" s="4" t="s">
        <v>377</v>
      </c>
      <c r="F67" s="5" t="s">
        <v>617</v>
      </c>
      <c r="G67" s="5" t="s">
        <v>618</v>
      </c>
      <c r="H67" s="5" t="s">
        <v>619</v>
      </c>
      <c r="I67" s="6"/>
      <c r="J67" s="11"/>
    </row>
    <row r="68" spans="1:10">
      <c r="A68" s="3" t="s">
        <v>603</v>
      </c>
      <c r="B68" s="3">
        <v>65</v>
      </c>
      <c r="C68" s="3" t="s">
        <v>608</v>
      </c>
      <c r="D68" s="4" t="s">
        <v>377</v>
      </c>
      <c r="E68" s="4" t="s">
        <v>377</v>
      </c>
      <c r="F68" s="5" t="s">
        <v>620</v>
      </c>
      <c r="G68" s="5" t="s">
        <v>621</v>
      </c>
      <c r="H68" s="5" t="s">
        <v>622</v>
      </c>
      <c r="I68" s="6"/>
      <c r="J68" s="11"/>
    </row>
    <row r="69" spans="1:10">
      <c r="A69" s="3" t="s">
        <v>603</v>
      </c>
      <c r="B69" s="3">
        <v>66</v>
      </c>
      <c r="C69" s="3" t="s">
        <v>471</v>
      </c>
      <c r="D69" s="4" t="s">
        <v>189</v>
      </c>
      <c r="E69" s="4" t="s">
        <v>165</v>
      </c>
      <c r="F69" s="5" t="s">
        <v>190</v>
      </c>
      <c r="G69" s="5" t="s">
        <v>190</v>
      </c>
      <c r="H69" s="5" t="s">
        <v>469</v>
      </c>
      <c r="I69" s="6"/>
      <c r="J69" s="11"/>
    </row>
    <row r="70" spans="1:10">
      <c r="A70" s="3" t="s">
        <v>603</v>
      </c>
      <c r="B70" s="3">
        <v>67</v>
      </c>
      <c r="C70" s="3" t="s">
        <v>471</v>
      </c>
      <c r="D70" s="4" t="s">
        <v>189</v>
      </c>
      <c r="E70" s="4" t="s">
        <v>165</v>
      </c>
      <c r="F70" s="5" t="s">
        <v>190</v>
      </c>
      <c r="G70" s="5" t="s">
        <v>190</v>
      </c>
      <c r="H70" s="5" t="s">
        <v>469</v>
      </c>
      <c r="I70" s="6"/>
      <c r="J70" s="11"/>
    </row>
    <row r="71" spans="1:10">
      <c r="A71" s="3" t="s">
        <v>603</v>
      </c>
      <c r="B71" s="3">
        <v>68</v>
      </c>
      <c r="C71" s="3" t="s">
        <v>471</v>
      </c>
      <c r="D71" s="4" t="s">
        <v>189</v>
      </c>
      <c r="E71" s="4" t="s">
        <v>165</v>
      </c>
      <c r="F71" s="5" t="s">
        <v>190</v>
      </c>
      <c r="G71" s="5" t="s">
        <v>190</v>
      </c>
      <c r="H71" s="5" t="s">
        <v>469</v>
      </c>
      <c r="I71" s="6"/>
      <c r="J71" s="11"/>
    </row>
    <row r="72" spans="1:10">
      <c r="A72" s="3" t="s">
        <v>603</v>
      </c>
      <c r="B72" s="3">
        <v>69</v>
      </c>
      <c r="C72" s="3" t="s">
        <v>471</v>
      </c>
      <c r="D72" s="4" t="s">
        <v>189</v>
      </c>
      <c r="E72" s="4" t="s">
        <v>165</v>
      </c>
      <c r="F72" s="5" t="s">
        <v>190</v>
      </c>
      <c r="G72" s="5" t="s">
        <v>190</v>
      </c>
      <c r="H72" s="5" t="s">
        <v>469</v>
      </c>
      <c r="I72" s="6"/>
      <c r="J72" s="11"/>
    </row>
    <row r="73" spans="1:10">
      <c r="A73" s="3" t="s">
        <v>603</v>
      </c>
      <c r="B73" s="3">
        <v>70</v>
      </c>
      <c r="C73" s="3" t="s">
        <v>471</v>
      </c>
      <c r="D73" s="4" t="s">
        <v>189</v>
      </c>
      <c r="E73" s="4" t="s">
        <v>165</v>
      </c>
      <c r="F73" s="5" t="s">
        <v>190</v>
      </c>
      <c r="G73" s="5" t="s">
        <v>190</v>
      </c>
      <c r="H73" s="5" t="s">
        <v>469</v>
      </c>
      <c r="I73" s="6"/>
      <c r="J73" s="11"/>
    </row>
    <row r="74" spans="1:10">
      <c r="A74" s="3" t="s">
        <v>603</v>
      </c>
      <c r="B74" s="3">
        <v>71</v>
      </c>
      <c r="C74" s="3" t="s">
        <v>471</v>
      </c>
      <c r="D74" s="4" t="s">
        <v>189</v>
      </c>
      <c r="E74" s="4" t="s">
        <v>165</v>
      </c>
      <c r="F74" s="5" t="s">
        <v>190</v>
      </c>
      <c r="G74" s="5" t="s">
        <v>190</v>
      </c>
      <c r="H74" s="5" t="s">
        <v>469</v>
      </c>
      <c r="I74" s="6"/>
      <c r="J74" s="11"/>
    </row>
    <row r="75" spans="1:10">
      <c r="A75" s="3" t="s">
        <v>603</v>
      </c>
      <c r="B75" s="3">
        <v>72</v>
      </c>
      <c r="C75" s="3" t="s">
        <v>471</v>
      </c>
      <c r="D75" s="4" t="s">
        <v>189</v>
      </c>
      <c r="E75" s="4" t="s">
        <v>165</v>
      </c>
      <c r="F75" s="5" t="s">
        <v>190</v>
      </c>
      <c r="G75" s="5" t="s">
        <v>190</v>
      </c>
      <c r="H75" s="5" t="s">
        <v>469</v>
      </c>
      <c r="I75" s="6"/>
      <c r="J75" s="11"/>
    </row>
    <row r="76" spans="1:10">
      <c r="A76" s="3" t="s">
        <v>603</v>
      </c>
      <c r="B76" s="3">
        <v>73</v>
      </c>
      <c r="C76" s="3" t="s">
        <v>471</v>
      </c>
      <c r="D76" s="4" t="s">
        <v>189</v>
      </c>
      <c r="E76" s="4" t="s">
        <v>165</v>
      </c>
      <c r="F76" s="5" t="s">
        <v>190</v>
      </c>
      <c r="G76" s="5" t="s">
        <v>190</v>
      </c>
      <c r="H76" s="5" t="s">
        <v>469</v>
      </c>
      <c r="I76" s="6"/>
      <c r="J76" s="11"/>
    </row>
    <row r="77" spans="1:10">
      <c r="A77" s="3" t="s">
        <v>603</v>
      </c>
      <c r="B77" s="3">
        <v>74</v>
      </c>
      <c r="C77" s="3" t="s">
        <v>471</v>
      </c>
      <c r="D77" s="4" t="s">
        <v>189</v>
      </c>
      <c r="E77" s="4" t="s">
        <v>165</v>
      </c>
      <c r="F77" s="5" t="s">
        <v>190</v>
      </c>
      <c r="G77" s="5" t="s">
        <v>190</v>
      </c>
      <c r="H77" s="5" t="s">
        <v>469</v>
      </c>
      <c r="I77" s="6"/>
      <c r="J77" s="11"/>
    </row>
    <row r="78" spans="1:10">
      <c r="A78" s="3" t="s">
        <v>603</v>
      </c>
      <c r="B78" s="3">
        <v>75</v>
      </c>
      <c r="C78" s="3" t="s">
        <v>471</v>
      </c>
      <c r="D78" s="4" t="s">
        <v>189</v>
      </c>
      <c r="E78" s="4" t="s">
        <v>165</v>
      </c>
      <c r="F78" s="5" t="s">
        <v>190</v>
      </c>
      <c r="G78" s="5" t="s">
        <v>190</v>
      </c>
      <c r="H78" s="5" t="s">
        <v>469</v>
      </c>
      <c r="I78" s="6"/>
      <c r="J78" s="11"/>
    </row>
    <row r="79" spans="1:10">
      <c r="A79" s="3" t="s">
        <v>603</v>
      </c>
      <c r="B79" s="3">
        <v>76</v>
      </c>
      <c r="C79" s="3" t="s">
        <v>471</v>
      </c>
      <c r="D79" s="4" t="s">
        <v>189</v>
      </c>
      <c r="E79" s="4" t="s">
        <v>165</v>
      </c>
      <c r="F79" s="5" t="s">
        <v>190</v>
      </c>
      <c r="G79" s="5" t="s">
        <v>190</v>
      </c>
      <c r="H79" s="5" t="s">
        <v>469</v>
      </c>
      <c r="I79" s="6"/>
      <c r="J79" s="11"/>
    </row>
    <row r="80" spans="1:10">
      <c r="A80" s="156"/>
      <c r="B80" s="156" t="s">
        <v>5</v>
      </c>
      <c r="C80" s="156"/>
    </row>
  </sheetData>
  <phoneticPr fontId="49" type="noConversion"/>
  <dataValidations count="1">
    <dataValidation type="list" allowBlank="1" showInputMessage="1" showErrorMessage="1" errorTitle="Kies een soort locatie" promptTitle="Kies een soort locatie" sqref="E4:E79" xr:uid="{E2680B38-8D0D-4463-AD49-EA49A9BB4DF3}">
      <formula1>$L$2:$L$8</formula1>
    </dataValidation>
  </dataValidations>
  <pageMargins left="0.7" right="0.7" top="0.75" bottom="0.75" header="0.3" footer="0.3"/>
  <pageSetup paperSize="8" scale="65" fitToHeight="0" orientation="landscape" r:id="rId1"/>
  <rowBreaks count="1" manualBreakCount="1">
    <brk id="55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5">
    <pageSetUpPr fitToPage="1"/>
  </sheetPr>
  <dimension ref="A1:I61"/>
  <sheetViews>
    <sheetView zoomScale="85" zoomScaleNormal="85" workbookViewId="0"/>
  </sheetViews>
  <sheetFormatPr defaultColWidth="9" defaultRowHeight="11.25"/>
  <cols>
    <col min="1" max="1" width="50.5" style="18" customWidth="1"/>
    <col min="2" max="2" width="20.375" style="18" bestFit="1" customWidth="1"/>
    <col min="3" max="3" width="16" style="18" customWidth="1"/>
    <col min="4" max="7" width="14.625" style="18" customWidth="1"/>
    <col min="8" max="8" width="9" style="18"/>
    <col min="9" max="9" width="21.375" style="18" bestFit="1" customWidth="1"/>
    <col min="10" max="10" width="9" style="18"/>
    <col min="11" max="11" width="15.125" style="18" bestFit="1" customWidth="1"/>
    <col min="12" max="16384" width="9" style="18"/>
  </cols>
  <sheetData>
    <row r="1" spans="1:7">
      <c r="A1" s="40" t="s">
        <v>670</v>
      </c>
    </row>
    <row r="4" spans="1:7">
      <c r="A4" s="20" t="s">
        <v>8</v>
      </c>
      <c r="B4" s="21"/>
      <c r="C4" s="21"/>
      <c r="D4" s="22"/>
      <c r="E4" s="23"/>
      <c r="F4" s="21"/>
      <c r="G4" s="24"/>
    </row>
    <row r="5" spans="1:7">
      <c r="A5" s="25" t="s">
        <v>9</v>
      </c>
      <c r="B5" s="26"/>
      <c r="C5" s="26"/>
      <c r="D5" s="27"/>
    </row>
    <row r="6" spans="1:7">
      <c r="A6" s="28" t="s">
        <v>10</v>
      </c>
      <c r="B6" s="28"/>
      <c r="C6" s="28"/>
      <c r="D6" s="29"/>
      <c r="E6" s="175" t="s">
        <v>11</v>
      </c>
      <c r="F6" s="176"/>
      <c r="G6" s="177"/>
    </row>
    <row r="7" spans="1:7">
      <c r="A7" s="30" t="s">
        <v>12</v>
      </c>
      <c r="B7" s="30"/>
      <c r="C7" s="30"/>
      <c r="D7" s="31" t="s">
        <v>13</v>
      </c>
      <c r="E7" s="32" t="s">
        <v>14</v>
      </c>
      <c r="F7" s="32" t="s">
        <v>15</v>
      </c>
      <c r="G7" s="32" t="s">
        <v>16</v>
      </c>
    </row>
    <row r="8" spans="1:7" ht="22.5">
      <c r="A8" s="33" t="s">
        <v>17</v>
      </c>
      <c r="B8" s="34" t="s">
        <v>18</v>
      </c>
      <c r="C8" s="34" t="s">
        <v>217</v>
      </c>
      <c r="D8" s="35" t="s">
        <v>19</v>
      </c>
      <c r="E8" s="36" t="s">
        <v>20</v>
      </c>
      <c r="F8" s="37" t="s">
        <v>21</v>
      </c>
      <c r="G8" s="38" t="s">
        <v>22</v>
      </c>
    </row>
    <row r="9" spans="1:7">
      <c r="A9" s="39" t="s">
        <v>23</v>
      </c>
      <c r="B9" s="40">
        <v>0</v>
      </c>
      <c r="C9" s="46">
        <v>0</v>
      </c>
      <c r="D9" s="42">
        <f>C9*B9</f>
        <v>0</v>
      </c>
      <c r="E9" s="43">
        <f>D9*1.3</f>
        <v>0</v>
      </c>
      <c r="F9" s="19">
        <f>D9*1.5</f>
        <v>0</v>
      </c>
      <c r="G9" s="42">
        <f>D9*2.5</f>
        <v>0</v>
      </c>
    </row>
    <row r="10" spans="1:7">
      <c r="A10" s="39" t="s">
        <v>24</v>
      </c>
      <c r="B10" s="40">
        <v>0</v>
      </c>
      <c r="C10" s="46">
        <v>0</v>
      </c>
      <c r="D10" s="42">
        <f t="shared" ref="D10:D12" si="0">C10*B10</f>
        <v>0</v>
      </c>
      <c r="E10" s="43">
        <f t="shared" ref="E10:E12" si="1">D10*1.3</f>
        <v>0</v>
      </c>
      <c r="F10" s="19">
        <f t="shared" ref="F10:F12" si="2">D10*1.5</f>
        <v>0</v>
      </c>
      <c r="G10" s="42">
        <f t="shared" ref="G10:G12" si="3">D10*2.5</f>
        <v>0</v>
      </c>
    </row>
    <row r="11" spans="1:7">
      <c r="A11" s="39" t="s">
        <v>25</v>
      </c>
      <c r="B11" s="40">
        <v>0</v>
      </c>
      <c r="C11" s="46">
        <v>0</v>
      </c>
      <c r="D11" s="42">
        <f t="shared" si="0"/>
        <v>0</v>
      </c>
      <c r="E11" s="43">
        <f t="shared" si="1"/>
        <v>0</v>
      </c>
      <c r="F11" s="19">
        <f t="shared" si="2"/>
        <v>0</v>
      </c>
      <c r="G11" s="42">
        <f t="shared" si="3"/>
        <v>0</v>
      </c>
    </row>
    <row r="12" spans="1:7">
      <c r="A12" s="39" t="s">
        <v>26</v>
      </c>
      <c r="B12" s="40">
        <v>0</v>
      </c>
      <c r="C12" s="46">
        <v>0</v>
      </c>
      <c r="D12" s="42">
        <f t="shared" si="0"/>
        <v>0</v>
      </c>
      <c r="E12" s="43">
        <f t="shared" si="1"/>
        <v>0</v>
      </c>
      <c r="F12" s="19">
        <f t="shared" si="2"/>
        <v>0</v>
      </c>
      <c r="G12" s="42">
        <f t="shared" si="3"/>
        <v>0</v>
      </c>
    </row>
    <row r="13" spans="1:7">
      <c r="A13" s="39" t="s">
        <v>27</v>
      </c>
      <c r="B13" s="40">
        <v>0</v>
      </c>
      <c r="C13" s="46">
        <v>0</v>
      </c>
      <c r="D13" s="42">
        <f>C13*B13</f>
        <v>0</v>
      </c>
      <c r="E13" s="44">
        <f>D13*1.3</f>
        <v>0</v>
      </c>
      <c r="F13" s="41">
        <f>D13*1.5</f>
        <v>0</v>
      </c>
      <c r="G13" s="45">
        <f>D13*2.5</f>
        <v>0</v>
      </c>
    </row>
    <row r="14" spans="1:7">
      <c r="A14" s="39" t="s">
        <v>28</v>
      </c>
      <c r="B14" s="40">
        <v>0</v>
      </c>
      <c r="C14" s="46">
        <v>0</v>
      </c>
      <c r="D14" s="42">
        <f>C14*B14</f>
        <v>0</v>
      </c>
      <c r="E14" s="44">
        <f>D14*1.3</f>
        <v>0</v>
      </c>
      <c r="F14" s="41">
        <f>D14*1.5</f>
        <v>0</v>
      </c>
      <c r="G14" s="45">
        <f>D14*2.5</f>
        <v>0</v>
      </c>
    </row>
    <row r="15" spans="1:7" ht="12" thickBot="1">
      <c r="A15" s="47" t="s">
        <v>29</v>
      </c>
      <c r="B15" s="48">
        <v>0</v>
      </c>
      <c r="C15" s="49">
        <v>0</v>
      </c>
      <c r="D15" s="50">
        <f>C15*B15</f>
        <v>0</v>
      </c>
      <c r="E15" s="51">
        <f>D15*1.3</f>
        <v>0</v>
      </c>
      <c r="F15" s="52">
        <f>D15*1.5</f>
        <v>0</v>
      </c>
      <c r="G15" s="53">
        <f>D15*2.5</f>
        <v>0</v>
      </c>
    </row>
    <row r="16" spans="1:7" ht="12" thickTop="1">
      <c r="A16" s="54" t="s">
        <v>30</v>
      </c>
      <c r="B16" s="136">
        <f>SUM(B9:B15)</f>
        <v>0</v>
      </c>
      <c r="C16" s="30"/>
      <c r="D16" s="29">
        <f>SUM(D9:D15)</f>
        <v>0</v>
      </c>
      <c r="E16" s="55">
        <f>SUM(E9:E15)</f>
        <v>0</v>
      </c>
      <c r="F16" s="56">
        <f>SUM(F9:F15)</f>
        <v>0</v>
      </c>
      <c r="G16" s="57">
        <f>SUM(G9:G15)</f>
        <v>0</v>
      </c>
    </row>
    <row r="17" spans="1:7">
      <c r="A17" s="58"/>
      <c r="B17" s="59"/>
      <c r="C17" s="59"/>
      <c r="D17" s="60"/>
      <c r="E17" s="61"/>
      <c r="F17" s="62"/>
      <c r="G17" s="27"/>
    </row>
    <row r="18" spans="1:7">
      <c r="A18" s="63"/>
      <c r="B18" s="64" t="s">
        <v>18</v>
      </c>
      <c r="C18" s="64" t="s">
        <v>31</v>
      </c>
      <c r="D18" s="65" t="s">
        <v>32</v>
      </c>
      <c r="E18" s="66"/>
      <c r="F18" s="67"/>
      <c r="G18" s="68"/>
    </row>
    <row r="19" spans="1:7">
      <c r="A19" s="69" t="s">
        <v>33</v>
      </c>
      <c r="C19" s="40">
        <v>0</v>
      </c>
      <c r="D19" s="42">
        <f>D$16*$C19</f>
        <v>0</v>
      </c>
      <c r="E19" s="43">
        <f t="shared" ref="E19:G19" si="4">E$16*$C19</f>
        <v>0</v>
      </c>
      <c r="F19" s="19">
        <f t="shared" si="4"/>
        <v>0</v>
      </c>
      <c r="G19" s="42">
        <f t="shared" si="4"/>
        <v>0</v>
      </c>
    </row>
    <row r="20" spans="1:7">
      <c r="A20" s="70" t="s">
        <v>34</v>
      </c>
      <c r="C20" s="40">
        <v>0</v>
      </c>
      <c r="D20" s="42">
        <f>D$16*$C20</f>
        <v>0</v>
      </c>
      <c r="E20" s="43">
        <f t="shared" ref="E20:G24" si="5">E$16*$C20</f>
        <v>0</v>
      </c>
      <c r="F20" s="19">
        <f t="shared" si="5"/>
        <v>0</v>
      </c>
      <c r="G20" s="42">
        <f t="shared" si="5"/>
        <v>0</v>
      </c>
    </row>
    <row r="21" spans="1:7">
      <c r="A21" s="70" t="s">
        <v>35</v>
      </c>
      <c r="C21" s="40">
        <v>0</v>
      </c>
      <c r="D21" s="42">
        <f>D$16*$C21</f>
        <v>0</v>
      </c>
      <c r="E21" s="43">
        <f t="shared" si="5"/>
        <v>0</v>
      </c>
      <c r="F21" s="19">
        <f t="shared" si="5"/>
        <v>0</v>
      </c>
      <c r="G21" s="42">
        <f t="shared" si="5"/>
        <v>0</v>
      </c>
    </row>
    <row r="22" spans="1:7">
      <c r="A22" s="70" t="s">
        <v>36</v>
      </c>
      <c r="C22" s="40">
        <v>0</v>
      </c>
      <c r="D22" s="42">
        <f>D$16*$C22</f>
        <v>0</v>
      </c>
      <c r="E22" s="43">
        <f t="shared" si="5"/>
        <v>0</v>
      </c>
      <c r="F22" s="19">
        <f t="shared" si="5"/>
        <v>0</v>
      </c>
      <c r="G22" s="42">
        <f t="shared" si="5"/>
        <v>0</v>
      </c>
    </row>
    <row r="23" spans="1:7">
      <c r="A23" s="70" t="s">
        <v>37</v>
      </c>
      <c r="C23" s="40">
        <v>0</v>
      </c>
      <c r="D23" s="42">
        <f>D$16*$C23</f>
        <v>0</v>
      </c>
      <c r="E23" s="43">
        <f t="shared" si="5"/>
        <v>0</v>
      </c>
      <c r="F23" s="19">
        <f t="shared" si="5"/>
        <v>0</v>
      </c>
      <c r="G23" s="42">
        <f t="shared" si="5"/>
        <v>0</v>
      </c>
    </row>
    <row r="24" spans="1:7" ht="12" thickBot="1">
      <c r="A24" s="71" t="s">
        <v>38</v>
      </c>
      <c r="B24" s="72"/>
      <c r="C24" s="48">
        <v>0</v>
      </c>
      <c r="D24" s="50">
        <f t="shared" ref="D24" si="6">D$16*$C24</f>
        <v>0</v>
      </c>
      <c r="E24" s="73">
        <f t="shared" si="5"/>
        <v>0</v>
      </c>
      <c r="F24" s="74">
        <f t="shared" si="5"/>
        <v>0</v>
      </c>
      <c r="G24" s="50">
        <f t="shared" si="5"/>
        <v>0</v>
      </c>
    </row>
    <row r="25" spans="1:7" ht="12" thickTop="1">
      <c r="A25" s="54" t="s">
        <v>39</v>
      </c>
      <c r="B25" s="30"/>
      <c r="C25" s="30"/>
      <c r="D25" s="75">
        <f>SUM(D16:D24)</f>
        <v>0</v>
      </c>
      <c r="E25" s="76">
        <f>SUM(E16:E24)</f>
        <v>0</v>
      </c>
      <c r="F25" s="75">
        <f>SUM(F16:F24)</f>
        <v>0</v>
      </c>
      <c r="G25" s="29">
        <f>SUM(G16:G24)</f>
        <v>0</v>
      </c>
    </row>
    <row r="26" spans="1:7">
      <c r="A26" s="54"/>
      <c r="B26" s="30"/>
      <c r="C26" s="30"/>
      <c r="D26" s="75"/>
      <c r="E26" s="76"/>
      <c r="F26" s="75"/>
      <c r="G26" s="29"/>
    </row>
    <row r="27" spans="1:7">
      <c r="A27" s="77" t="s">
        <v>40</v>
      </c>
      <c r="B27" s="78"/>
      <c r="C27" s="78"/>
      <c r="D27" s="79" t="s">
        <v>32</v>
      </c>
      <c r="E27" s="80"/>
      <c r="F27" s="81"/>
      <c r="G27" s="82"/>
    </row>
    <row r="28" spans="1:7">
      <c r="A28" s="39" t="s">
        <v>41</v>
      </c>
      <c r="D28" s="83">
        <v>0</v>
      </c>
      <c r="E28" s="84">
        <f t="shared" ref="E28:G29" si="7">D28</f>
        <v>0</v>
      </c>
      <c r="F28" s="85">
        <f t="shared" si="7"/>
        <v>0</v>
      </c>
      <c r="G28" s="83">
        <f t="shared" si="7"/>
        <v>0</v>
      </c>
    </row>
    <row r="29" spans="1:7">
      <c r="A29" s="39" t="s">
        <v>42</v>
      </c>
      <c r="D29" s="83">
        <v>0</v>
      </c>
      <c r="E29" s="84">
        <f t="shared" si="7"/>
        <v>0</v>
      </c>
      <c r="F29" s="85">
        <f t="shared" si="7"/>
        <v>0</v>
      </c>
      <c r="G29" s="83">
        <f t="shared" si="7"/>
        <v>0</v>
      </c>
    </row>
    <row r="30" spans="1:7" ht="12" thickBot="1">
      <c r="A30" s="47" t="s">
        <v>43</v>
      </c>
      <c r="B30" s="72"/>
      <c r="C30" s="72"/>
      <c r="D30" s="86">
        <v>0</v>
      </c>
      <c r="E30" s="87">
        <v>0</v>
      </c>
      <c r="F30" s="88">
        <v>0</v>
      </c>
      <c r="G30" s="86">
        <v>0</v>
      </c>
    </row>
    <row r="31" spans="1:7" ht="12" thickTop="1">
      <c r="A31" s="54" t="s">
        <v>44</v>
      </c>
      <c r="B31" s="30"/>
      <c r="C31" s="30"/>
      <c r="D31" s="75">
        <f>SUM(D28:D30)</f>
        <v>0</v>
      </c>
      <c r="E31" s="76">
        <f>SUM(E28:E30)</f>
        <v>0</v>
      </c>
      <c r="F31" s="75">
        <f>SUM(F28:F30)</f>
        <v>0</v>
      </c>
      <c r="G31" s="29">
        <f>SUM(G28:G30)</f>
        <v>0</v>
      </c>
    </row>
    <row r="32" spans="1:7" ht="12" thickBot="1">
      <c r="A32" s="47"/>
      <c r="B32" s="72"/>
      <c r="C32" s="72"/>
      <c r="D32" s="50"/>
      <c r="E32" s="73"/>
      <c r="F32" s="74"/>
      <c r="G32" s="50"/>
    </row>
    <row r="33" spans="1:7" ht="12" thickTop="1">
      <c r="A33" s="89" t="s">
        <v>45</v>
      </c>
      <c r="B33" s="90"/>
      <c r="C33" s="90"/>
      <c r="D33" s="91">
        <f>D31+D25</f>
        <v>0</v>
      </c>
      <c r="E33" s="92">
        <f>E31+E25</f>
        <v>0</v>
      </c>
      <c r="F33" s="91">
        <f>F31+F25</f>
        <v>0</v>
      </c>
      <c r="G33" s="93">
        <f>G31+G25</f>
        <v>0</v>
      </c>
    </row>
    <row r="34" spans="1:7">
      <c r="A34" s="54"/>
      <c r="B34" s="30"/>
      <c r="C34" s="30"/>
      <c r="D34" s="75"/>
      <c r="E34" s="76"/>
      <c r="F34" s="75"/>
      <c r="G34" s="29"/>
    </row>
    <row r="35" spans="1:7">
      <c r="A35" s="77" t="s">
        <v>46</v>
      </c>
      <c r="B35" s="78"/>
      <c r="C35" s="78"/>
      <c r="D35" s="79" t="s">
        <v>32</v>
      </c>
      <c r="E35" s="80"/>
      <c r="F35" s="81"/>
      <c r="G35" s="82"/>
    </row>
    <row r="36" spans="1:7">
      <c r="A36" s="39" t="s">
        <v>47</v>
      </c>
      <c r="D36" s="83">
        <v>0</v>
      </c>
      <c r="E36" s="84">
        <v>0</v>
      </c>
      <c r="F36" s="85">
        <v>0</v>
      </c>
      <c r="G36" s="83">
        <v>0</v>
      </c>
    </row>
    <row r="37" spans="1:7">
      <c r="A37" s="39" t="s">
        <v>48</v>
      </c>
      <c r="D37" s="83">
        <v>0</v>
      </c>
      <c r="E37" s="84">
        <f t="shared" ref="E37:G38" si="8">D37</f>
        <v>0</v>
      </c>
      <c r="F37" s="84">
        <f t="shared" si="8"/>
        <v>0</v>
      </c>
      <c r="G37" s="84">
        <f t="shared" si="8"/>
        <v>0</v>
      </c>
    </row>
    <row r="38" spans="1:7">
      <c r="A38" s="39" t="s">
        <v>49</v>
      </c>
      <c r="D38" s="83">
        <v>0</v>
      </c>
      <c r="E38" s="84">
        <f t="shared" si="8"/>
        <v>0</v>
      </c>
      <c r="F38" s="84">
        <f t="shared" si="8"/>
        <v>0</v>
      </c>
      <c r="G38" s="84">
        <f t="shared" si="8"/>
        <v>0</v>
      </c>
    </row>
    <row r="39" spans="1:7">
      <c r="A39" s="39" t="s">
        <v>50</v>
      </c>
      <c r="D39" s="83">
        <v>0</v>
      </c>
      <c r="E39" s="84">
        <f t="shared" ref="E39:F42" si="9">D39</f>
        <v>0</v>
      </c>
      <c r="F39" s="84">
        <f t="shared" si="9"/>
        <v>0</v>
      </c>
      <c r="G39" s="84">
        <f t="shared" ref="G39" si="10">F39</f>
        <v>0</v>
      </c>
    </row>
    <row r="40" spans="1:7">
      <c r="A40" s="39" t="s">
        <v>51</v>
      </c>
      <c r="D40" s="83">
        <v>0</v>
      </c>
      <c r="E40" s="84">
        <f t="shared" si="9"/>
        <v>0</v>
      </c>
      <c r="F40" s="84">
        <f t="shared" si="9"/>
        <v>0</v>
      </c>
      <c r="G40" s="84">
        <f t="shared" ref="G40" si="11">F40</f>
        <v>0</v>
      </c>
    </row>
    <row r="41" spans="1:7">
      <c r="A41" s="39" t="s">
        <v>52</v>
      </c>
      <c r="D41" s="83">
        <v>0</v>
      </c>
      <c r="E41" s="84">
        <f t="shared" si="9"/>
        <v>0</v>
      </c>
      <c r="F41" s="84">
        <f t="shared" si="9"/>
        <v>0</v>
      </c>
      <c r="G41" s="84">
        <f t="shared" ref="G41" si="12">F41</f>
        <v>0</v>
      </c>
    </row>
    <row r="42" spans="1:7">
      <c r="A42" s="39" t="s">
        <v>53</v>
      </c>
      <c r="D42" s="83">
        <v>0</v>
      </c>
      <c r="E42" s="84">
        <f t="shared" si="9"/>
        <v>0</v>
      </c>
      <c r="F42" s="84">
        <f t="shared" si="9"/>
        <v>0</v>
      </c>
      <c r="G42" s="84">
        <f t="shared" ref="G42" si="13">F42</f>
        <v>0</v>
      </c>
    </row>
    <row r="43" spans="1:7" ht="12" thickBot="1">
      <c r="A43" s="47" t="s">
        <v>38</v>
      </c>
      <c r="B43" s="72"/>
      <c r="C43" s="72"/>
      <c r="D43" s="86">
        <v>0</v>
      </c>
      <c r="E43" s="87">
        <v>0</v>
      </c>
      <c r="F43" s="88">
        <v>0</v>
      </c>
      <c r="G43" s="86">
        <v>0</v>
      </c>
    </row>
    <row r="44" spans="1:7" ht="12" thickTop="1">
      <c r="A44" s="94" t="s">
        <v>54</v>
      </c>
      <c r="B44" s="95"/>
      <c r="C44" s="95"/>
      <c r="D44" s="91">
        <f>SUM(D36:D43)</f>
        <v>0</v>
      </c>
      <c r="E44" s="92">
        <f>SUM(E36:E43)</f>
        <v>0</v>
      </c>
      <c r="F44" s="91">
        <f>SUM(F36:F43)</f>
        <v>0</v>
      </c>
      <c r="G44" s="93">
        <f>SUM(G36:G43)</f>
        <v>0</v>
      </c>
    </row>
    <row r="45" spans="1:7">
      <c r="A45" s="39"/>
      <c r="G45" s="96"/>
    </row>
    <row r="46" spans="1:7">
      <c r="A46" s="20" t="s">
        <v>55</v>
      </c>
      <c r="B46" s="97"/>
      <c r="C46" s="98"/>
      <c r="D46" s="99">
        <f>(D44+D33)</f>
        <v>0</v>
      </c>
      <c r="E46" s="100">
        <f>(E44+E33)</f>
        <v>0</v>
      </c>
      <c r="F46" s="101">
        <f>(F44+F33)</f>
        <v>0</v>
      </c>
      <c r="G46" s="99">
        <f>(G44+G33)</f>
        <v>0</v>
      </c>
    </row>
    <row r="47" spans="1:7">
      <c r="C47" s="149">
        <v>24.996023352746871</v>
      </c>
    </row>
    <row r="48" spans="1:7">
      <c r="A48" s="20" t="s">
        <v>56</v>
      </c>
      <c r="B48" s="21"/>
      <c r="C48" s="21"/>
      <c r="D48" s="22"/>
      <c r="E48" s="23"/>
      <c r="F48" s="21"/>
      <c r="G48" s="24"/>
    </row>
    <row r="49" spans="1:9">
      <c r="A49" s="102" t="s">
        <v>57</v>
      </c>
      <c r="B49" s="148" t="s">
        <v>58</v>
      </c>
      <c r="C49" s="102" t="s">
        <v>59</v>
      </c>
      <c r="D49" s="32" t="s">
        <v>13</v>
      </c>
      <c r="E49" s="32" t="s">
        <v>14</v>
      </c>
      <c r="F49" s="32" t="s">
        <v>15</v>
      </c>
      <c r="G49" s="32" t="s">
        <v>16</v>
      </c>
    </row>
    <row r="50" spans="1:9">
      <c r="A50" s="103" t="s">
        <v>60</v>
      </c>
      <c r="B50" s="147" t="s">
        <v>61</v>
      </c>
      <c r="C50" s="178" t="s">
        <v>221</v>
      </c>
      <c r="D50" s="104">
        <v>0</v>
      </c>
      <c r="E50" s="105"/>
      <c r="F50" s="105"/>
      <c r="G50" s="105"/>
      <c r="H50" s="19"/>
      <c r="I50" s="19"/>
    </row>
    <row r="51" spans="1:9">
      <c r="A51" s="103" t="s">
        <v>62</v>
      </c>
      <c r="B51" s="147" t="s">
        <v>61</v>
      </c>
      <c r="C51" s="179"/>
      <c r="D51" s="104">
        <v>0</v>
      </c>
      <c r="E51" s="105"/>
      <c r="F51" s="105"/>
      <c r="G51" s="105"/>
      <c r="H51" s="19"/>
      <c r="I51" s="19"/>
    </row>
    <row r="52" spans="1:9">
      <c r="A52" s="103" t="s">
        <v>63</v>
      </c>
      <c r="B52" s="147" t="s">
        <v>61</v>
      </c>
      <c r="C52" s="179"/>
      <c r="D52" s="104">
        <v>0</v>
      </c>
      <c r="E52" s="105"/>
      <c r="F52" s="105"/>
      <c r="G52" s="105"/>
      <c r="H52" s="19"/>
      <c r="I52" s="19"/>
    </row>
    <row r="53" spans="1:9">
      <c r="A53" s="103" t="s">
        <v>219</v>
      </c>
      <c r="B53" s="147" t="s">
        <v>220</v>
      </c>
      <c r="C53" s="179"/>
      <c r="D53" s="104">
        <v>0</v>
      </c>
      <c r="E53" s="105"/>
      <c r="F53" s="105"/>
      <c r="G53" s="105"/>
      <c r="H53" s="19"/>
      <c r="I53" s="19"/>
    </row>
    <row r="54" spans="1:9">
      <c r="A54" s="103" t="s">
        <v>218</v>
      </c>
      <c r="B54" s="147" t="s">
        <v>220</v>
      </c>
      <c r="C54" s="180"/>
      <c r="D54" s="104">
        <v>0</v>
      </c>
      <c r="E54" s="105"/>
      <c r="F54" s="105"/>
      <c r="G54" s="105"/>
      <c r="H54" s="19"/>
      <c r="I54" s="19"/>
    </row>
    <row r="55" spans="1:9">
      <c r="A55" s="102" t="s">
        <v>64</v>
      </c>
      <c r="B55" s="148"/>
      <c r="C55" s="102"/>
      <c r="D55" s="102"/>
      <c r="E55" s="102"/>
      <c r="F55" s="102"/>
      <c r="G55" s="102"/>
      <c r="H55" s="19"/>
      <c r="I55" s="19"/>
    </row>
    <row r="56" spans="1:9">
      <c r="A56" s="103" t="s">
        <v>65</v>
      </c>
      <c r="B56" s="147" t="s">
        <v>61</v>
      </c>
      <c r="C56" s="178" t="s">
        <v>222</v>
      </c>
      <c r="D56" s="104">
        <v>0</v>
      </c>
      <c r="E56" s="105"/>
      <c r="F56" s="105"/>
      <c r="G56" s="105"/>
      <c r="H56" s="19"/>
      <c r="I56" s="19"/>
    </row>
    <row r="57" spans="1:9">
      <c r="A57" s="103" t="s">
        <v>66</v>
      </c>
      <c r="B57" s="147" t="s">
        <v>61</v>
      </c>
      <c r="C57" s="179"/>
      <c r="D57" s="104">
        <v>0</v>
      </c>
      <c r="E57" s="105"/>
      <c r="F57" s="105"/>
      <c r="G57" s="105"/>
      <c r="H57" s="19"/>
      <c r="I57" s="19"/>
    </row>
    <row r="58" spans="1:9">
      <c r="A58" s="103" t="s">
        <v>67</v>
      </c>
      <c r="B58" s="147" t="s">
        <v>61</v>
      </c>
      <c r="C58" s="180"/>
      <c r="D58" s="104">
        <v>0</v>
      </c>
      <c r="E58" s="105"/>
      <c r="F58" s="105"/>
      <c r="G58" s="105"/>
      <c r="H58" s="19"/>
      <c r="I58" s="19"/>
    </row>
    <row r="59" spans="1:9">
      <c r="A59" s="102" t="s">
        <v>223</v>
      </c>
      <c r="B59" s="148"/>
      <c r="C59" s="102"/>
      <c r="D59" s="102"/>
      <c r="E59" s="102"/>
      <c r="F59" s="102"/>
      <c r="G59" s="102"/>
      <c r="H59" s="19"/>
      <c r="I59" s="19"/>
    </row>
    <row r="60" spans="1:9">
      <c r="A60" s="107" t="s">
        <v>68</v>
      </c>
      <c r="B60" s="128" t="s">
        <v>69</v>
      </c>
      <c r="C60" s="6" t="s">
        <v>224</v>
      </c>
      <c r="D60" s="104">
        <v>0</v>
      </c>
      <c r="E60" s="133">
        <f t="shared" ref="E60" si="14">D60*1.3</f>
        <v>0</v>
      </c>
      <c r="F60" s="133">
        <f t="shared" ref="F60" si="15">D60*1.5</f>
        <v>0</v>
      </c>
      <c r="G60" s="133">
        <f t="shared" ref="G60" si="16">D60*2.5</f>
        <v>0</v>
      </c>
      <c r="H60" s="19"/>
      <c r="I60" s="19"/>
    </row>
    <row r="61" spans="1:9">
      <c r="A61" s="107" t="s">
        <v>70</v>
      </c>
      <c r="B61" s="128" t="s">
        <v>69</v>
      </c>
      <c r="C61" s="6" t="s">
        <v>224</v>
      </c>
      <c r="D61" s="104">
        <v>0</v>
      </c>
      <c r="E61" s="133">
        <f t="shared" ref="E61" si="17">D61*1.3</f>
        <v>0</v>
      </c>
      <c r="F61" s="133">
        <f t="shared" ref="F61" si="18">D61*1.5</f>
        <v>0</v>
      </c>
      <c r="G61" s="133">
        <f t="shared" ref="G61" si="19">D61*2.5</f>
        <v>0</v>
      </c>
      <c r="H61" s="19"/>
      <c r="I61" s="19"/>
    </row>
  </sheetData>
  <mergeCells count="3">
    <mergeCell ref="E6:G6"/>
    <mergeCell ref="C50:C54"/>
    <mergeCell ref="C56:C58"/>
  </mergeCells>
  <conditionalFormatting sqref="A46 A4 E4">
    <cfRule type="expression" dxfId="2" priority="8" stopIfTrue="1">
      <formula>ISNA(#REF!)</formula>
    </cfRule>
  </conditionalFormatting>
  <conditionalFormatting sqref="E46">
    <cfRule type="expression" dxfId="1" priority="5" stopIfTrue="1">
      <formula>ISNA(#REF!)</formula>
    </cfRule>
  </conditionalFormatting>
  <conditionalFormatting sqref="A48 E48">
    <cfRule type="expression" dxfId="0" priority="1" stopIfTrue="1">
      <formula>ISNA(#REF!)</formula>
    </cfRule>
  </conditionalFormatting>
  <pageMargins left="0.7" right="0.7" top="0.75" bottom="0.75" header="0.3" footer="0.3"/>
  <pageSetup paperSize="9" scale="4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6">
    <pageSetUpPr fitToPage="1"/>
  </sheetPr>
  <dimension ref="A1:D36"/>
  <sheetViews>
    <sheetView zoomScaleNormal="100" workbookViewId="0"/>
  </sheetViews>
  <sheetFormatPr defaultColWidth="9" defaultRowHeight="12"/>
  <cols>
    <col min="1" max="1" width="5.375" style="106" customWidth="1"/>
    <col min="2" max="2" width="52.25" style="106" bestFit="1" customWidth="1"/>
    <col min="3" max="3" width="9.25" style="106" bestFit="1" customWidth="1"/>
    <col min="4" max="4" width="10.5" style="106" bestFit="1" customWidth="1"/>
    <col min="5" max="6" width="9" style="106"/>
    <col min="7" max="7" width="32.375" style="106" customWidth="1"/>
    <col min="8" max="16384" width="9" style="106"/>
  </cols>
  <sheetData>
    <row r="1" spans="1:4">
      <c r="B1" s="40" t="s">
        <v>670</v>
      </c>
    </row>
    <row r="3" spans="1:4">
      <c r="A3" s="181" t="s">
        <v>256</v>
      </c>
      <c r="B3" s="181"/>
      <c r="C3" s="181"/>
      <c r="D3" s="181"/>
    </row>
    <row r="4" spans="1:4">
      <c r="A4" s="39"/>
      <c r="B4" s="18"/>
      <c r="C4" s="18"/>
      <c r="D4" s="96"/>
    </row>
    <row r="5" spans="1:4">
      <c r="A5" s="182" t="s">
        <v>71</v>
      </c>
      <c r="B5" s="182"/>
      <c r="C5" s="18"/>
      <c r="D5" s="96"/>
    </row>
    <row r="6" spans="1:4">
      <c r="A6" s="107">
        <v>1</v>
      </c>
      <c r="B6" s="107" t="s">
        <v>72</v>
      </c>
      <c r="C6" s="18"/>
      <c r="D6" s="96"/>
    </row>
    <row r="7" spans="1:4">
      <c r="A7" s="107">
        <v>2</v>
      </c>
      <c r="B7" s="107" t="s">
        <v>73</v>
      </c>
      <c r="C7" s="18"/>
      <c r="D7" s="96"/>
    </row>
    <row r="8" spans="1:4">
      <c r="A8" s="108">
        <v>3</v>
      </c>
      <c r="B8" s="107" t="s">
        <v>75</v>
      </c>
      <c r="C8" s="18"/>
      <c r="D8" s="96"/>
    </row>
    <row r="9" spans="1:4">
      <c r="A9" s="107">
        <v>4</v>
      </c>
      <c r="B9" s="107" t="s">
        <v>7</v>
      </c>
      <c r="C9" s="18"/>
      <c r="D9" s="96"/>
    </row>
    <row r="10" spans="1:4">
      <c r="A10" s="107">
        <v>5</v>
      </c>
      <c r="B10" s="107" t="s">
        <v>74</v>
      </c>
      <c r="C10" s="18"/>
      <c r="D10" s="96"/>
    </row>
    <row r="11" spans="1:4">
      <c r="A11" s="108"/>
      <c r="B11" s="109"/>
      <c r="C11" s="18"/>
      <c r="D11" s="96"/>
    </row>
    <row r="12" spans="1:4" hidden="1">
      <c r="A12" s="110"/>
      <c r="B12" s="111"/>
      <c r="C12" s="18"/>
      <c r="D12" s="96"/>
    </row>
    <row r="13" spans="1:4" hidden="1">
      <c r="A13" s="181" t="s">
        <v>76</v>
      </c>
      <c r="B13" s="181"/>
      <c r="C13" s="17" t="s">
        <v>77</v>
      </c>
      <c r="D13" s="17" t="s">
        <v>78</v>
      </c>
    </row>
    <row r="14" spans="1:4" hidden="1">
      <c r="A14" s="6" t="s">
        <v>79</v>
      </c>
      <c r="B14" s="107" t="s">
        <v>80</v>
      </c>
      <c r="C14" s="18"/>
      <c r="D14" s="96"/>
    </row>
    <row r="15" spans="1:4" hidden="1">
      <c r="A15" s="6">
        <v>1</v>
      </c>
      <c r="B15" s="107" t="s">
        <v>83</v>
      </c>
      <c r="C15" s="107" t="s">
        <v>84</v>
      </c>
      <c r="D15" s="112" t="s">
        <v>82</v>
      </c>
    </row>
    <row r="16" spans="1:4" hidden="1">
      <c r="A16" s="6">
        <v>2</v>
      </c>
      <c r="B16" s="107" t="s">
        <v>88</v>
      </c>
      <c r="C16" s="107" t="s">
        <v>89</v>
      </c>
      <c r="D16" s="112" t="s">
        <v>90</v>
      </c>
    </row>
    <row r="17" spans="1:4" hidden="1">
      <c r="A17" s="6">
        <v>3</v>
      </c>
      <c r="B17" s="107" t="s">
        <v>87</v>
      </c>
      <c r="C17" s="107" t="s">
        <v>81</v>
      </c>
      <c r="D17" s="112" t="s">
        <v>82</v>
      </c>
    </row>
    <row r="18" spans="1:4" hidden="1">
      <c r="A18" s="6">
        <v>4</v>
      </c>
      <c r="B18" s="107" t="s">
        <v>245</v>
      </c>
      <c r="C18" s="107" t="s">
        <v>85</v>
      </c>
      <c r="D18" s="112" t="s">
        <v>86</v>
      </c>
    </row>
    <row r="19" spans="1:4" hidden="1">
      <c r="A19" s="6">
        <v>5</v>
      </c>
      <c r="B19" s="107" t="s">
        <v>91</v>
      </c>
      <c r="C19" s="107" t="s">
        <v>81</v>
      </c>
      <c r="D19" s="112" t="s">
        <v>82</v>
      </c>
    </row>
    <row r="20" spans="1:4" hidden="1">
      <c r="A20" s="6">
        <v>6</v>
      </c>
      <c r="B20" s="107" t="s">
        <v>244</v>
      </c>
      <c r="C20" s="107" t="s">
        <v>81</v>
      </c>
      <c r="D20" s="112" t="s">
        <v>82</v>
      </c>
    </row>
    <row r="21" spans="1:4" hidden="1">
      <c r="A21" s="39"/>
      <c r="B21" s="18"/>
      <c r="C21" s="18"/>
      <c r="D21" s="96"/>
    </row>
    <row r="22" spans="1:4">
      <c r="A22" s="114" t="s">
        <v>92</v>
      </c>
      <c r="B22" s="115"/>
      <c r="C22" s="115" t="s">
        <v>93</v>
      </c>
      <c r="D22" s="116" t="s">
        <v>94</v>
      </c>
    </row>
    <row r="23" spans="1:4">
      <c r="A23" s="107" t="s">
        <v>95</v>
      </c>
      <c r="B23" s="107" t="s">
        <v>96</v>
      </c>
      <c r="C23" s="107">
        <v>255</v>
      </c>
      <c r="D23" s="117">
        <v>0</v>
      </c>
    </row>
    <row r="24" spans="1:4">
      <c r="A24" s="107" t="s">
        <v>97</v>
      </c>
      <c r="B24" s="107" t="s">
        <v>98</v>
      </c>
      <c r="C24" s="107">
        <v>255</v>
      </c>
      <c r="D24" s="118">
        <v>1</v>
      </c>
    </row>
    <row r="25" spans="1:4">
      <c r="A25" s="107" t="s">
        <v>99</v>
      </c>
      <c r="B25" s="107" t="s">
        <v>100</v>
      </c>
      <c r="C25" s="107">
        <f>4*52</f>
        <v>208</v>
      </c>
      <c r="D25" s="117">
        <v>0</v>
      </c>
    </row>
    <row r="26" spans="1:4">
      <c r="A26" s="107" t="s">
        <v>101</v>
      </c>
      <c r="B26" s="107" t="s">
        <v>102</v>
      </c>
      <c r="C26" s="107">
        <v>156</v>
      </c>
      <c r="D26" s="117">
        <v>0</v>
      </c>
    </row>
    <row r="27" spans="1:4">
      <c r="A27" s="107" t="s">
        <v>103</v>
      </c>
      <c r="B27" s="107" t="s">
        <v>104</v>
      </c>
      <c r="C27" s="107">
        <v>104</v>
      </c>
      <c r="D27" s="117">
        <v>0</v>
      </c>
    </row>
    <row r="28" spans="1:4">
      <c r="A28" s="107" t="s">
        <v>105</v>
      </c>
      <c r="B28" s="107" t="s">
        <v>106</v>
      </c>
      <c r="C28" s="107">
        <v>52</v>
      </c>
      <c r="D28" s="117">
        <v>0</v>
      </c>
    </row>
    <row r="29" spans="1:4">
      <c r="A29" s="107" t="s">
        <v>107</v>
      </c>
      <c r="B29" s="107" t="s">
        <v>108</v>
      </c>
      <c r="C29" s="107">
        <v>24</v>
      </c>
      <c r="D29" s="117">
        <v>0</v>
      </c>
    </row>
    <row r="30" spans="1:4">
      <c r="A30" s="107" t="s">
        <v>109</v>
      </c>
      <c r="B30" s="107" t="s">
        <v>110</v>
      </c>
      <c r="C30" s="107">
        <v>26</v>
      </c>
      <c r="D30" s="117">
        <v>0</v>
      </c>
    </row>
    <row r="31" spans="1:4">
      <c r="A31" s="107" t="s">
        <v>111</v>
      </c>
      <c r="B31" s="107" t="s">
        <v>112</v>
      </c>
      <c r="C31" s="107">
        <v>12</v>
      </c>
      <c r="D31" s="117">
        <v>0</v>
      </c>
    </row>
    <row r="32" spans="1:4">
      <c r="A32" s="107" t="s">
        <v>113</v>
      </c>
      <c r="B32" s="107" t="s">
        <v>114</v>
      </c>
      <c r="C32" s="107">
        <v>6</v>
      </c>
      <c r="D32" s="117">
        <v>0</v>
      </c>
    </row>
    <row r="33" spans="1:4">
      <c r="A33" s="107" t="s">
        <v>115</v>
      </c>
      <c r="B33" s="107" t="s">
        <v>116</v>
      </c>
      <c r="C33" s="107">
        <v>4</v>
      </c>
      <c r="D33" s="117">
        <v>0</v>
      </c>
    </row>
    <row r="34" spans="1:4">
      <c r="A34" s="107" t="s">
        <v>117</v>
      </c>
      <c r="B34" s="107" t="s">
        <v>118</v>
      </c>
      <c r="C34" s="107">
        <v>3</v>
      </c>
      <c r="D34" s="117">
        <v>0</v>
      </c>
    </row>
    <row r="35" spans="1:4">
      <c r="A35" s="107" t="s">
        <v>119</v>
      </c>
      <c r="B35" s="107" t="s">
        <v>120</v>
      </c>
      <c r="C35" s="107">
        <v>2</v>
      </c>
      <c r="D35" s="117">
        <v>0</v>
      </c>
    </row>
    <row r="36" spans="1:4">
      <c r="A36" s="107" t="s">
        <v>121</v>
      </c>
      <c r="B36" s="107" t="s">
        <v>122</v>
      </c>
      <c r="C36" s="107">
        <v>1</v>
      </c>
      <c r="D36" s="117">
        <v>0</v>
      </c>
    </row>
  </sheetData>
  <mergeCells count="3">
    <mergeCell ref="A3:D3"/>
    <mergeCell ref="A13:B13"/>
    <mergeCell ref="A5:B5"/>
  </mergeCells>
  <pageMargins left="0.70866141732283472" right="0.70866141732283472" top="0.74803149606299213" bottom="0.74803149606299213" header="0.31496062992125984" footer="0.31496062992125984"/>
  <pageSetup paperSize="9" scale="8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Blad7">
    <pageSetUpPr fitToPage="1"/>
  </sheetPr>
  <dimension ref="A1:AQ945"/>
  <sheetViews>
    <sheetView zoomScale="85" zoomScaleNormal="85" workbookViewId="0">
      <pane ySplit="4" topLeftCell="A5" activePane="bottomLeft" state="frozen"/>
      <selection pane="bottomLeft"/>
    </sheetView>
  </sheetViews>
  <sheetFormatPr defaultColWidth="9" defaultRowHeight="11.25"/>
  <cols>
    <col min="1" max="1" width="10" style="18" customWidth="1"/>
    <col min="2" max="2" width="11.125" style="18" bestFit="1" customWidth="1"/>
    <col min="3" max="3" width="21.875" style="18" bestFit="1" customWidth="1"/>
    <col min="4" max="4" width="13.75" style="157" bestFit="1" customWidth="1"/>
    <col min="5" max="5" width="21.375" style="18" bestFit="1" customWidth="1"/>
    <col min="6" max="6" width="6.625" style="119" customWidth="1"/>
    <col min="7" max="7" width="39.875" style="119" bestFit="1" customWidth="1"/>
    <col min="8" max="8" width="14" style="18" bestFit="1" customWidth="1"/>
    <col min="9" max="9" width="5.375" style="120" customWidth="1"/>
    <col min="10" max="10" width="49.375" style="119" customWidth="1"/>
    <col min="11" max="11" width="14.5" style="18" customWidth="1"/>
    <col min="12" max="13" width="10.625" style="18" customWidth="1"/>
    <col min="14" max="14" width="1.5" style="18" customWidth="1"/>
    <col min="15" max="15" width="10.625" style="18" customWidth="1"/>
    <col min="16" max="18" width="10.625" style="18" hidden="1" customWidth="1"/>
    <col min="19" max="19" width="1.5" style="18" customWidth="1"/>
    <col min="20" max="21" width="10.625" style="18" customWidth="1"/>
    <col min="22" max="22" width="1.5" style="18" customWidth="1"/>
    <col min="23" max="23" width="10.625" style="18" customWidth="1"/>
    <col min="24" max="24" width="1.5" style="18" customWidth="1"/>
    <col min="25" max="25" width="10.625" style="18" customWidth="1"/>
    <col min="26" max="26" width="13" style="18" customWidth="1"/>
    <col min="27" max="27" width="1.5" style="18" customWidth="1"/>
    <col min="28" max="28" width="10.5" style="18" hidden="1" customWidth="1"/>
    <col min="29" max="29" width="12.125" style="18" hidden="1" customWidth="1"/>
    <col min="30" max="30" width="1.5" style="18" hidden="1" customWidth="1"/>
    <col min="31" max="31" width="10.5" style="18" hidden="1" customWidth="1"/>
    <col min="32" max="32" width="12.125" style="18" hidden="1" customWidth="1"/>
    <col min="33" max="33" width="1.5" style="18" hidden="1" customWidth="1"/>
    <col min="34" max="34" width="10.5" style="18" hidden="1" customWidth="1"/>
    <col min="35" max="35" width="12.125" style="18" hidden="1" customWidth="1"/>
    <col min="36" max="36" width="1.5" style="18" hidden="1" customWidth="1"/>
    <col min="37" max="37" width="10.5" style="18" bestFit="1" customWidth="1"/>
    <col min="38" max="38" width="13.875" style="18" bestFit="1" customWidth="1"/>
    <col min="39" max="39" width="1.5" style="18" customWidth="1"/>
    <col min="40" max="40" width="9" style="18" customWidth="1"/>
    <col min="41" max="16384" width="9" style="18"/>
  </cols>
  <sheetData>
    <row r="1" spans="1:43">
      <c r="B1" s="187" t="s">
        <v>670</v>
      </c>
      <c r="C1" s="187"/>
      <c r="D1" s="187"/>
    </row>
    <row r="3" spans="1:43" ht="33" customHeight="1">
      <c r="A3" s="28" t="s">
        <v>123</v>
      </c>
      <c r="N3" s="121"/>
      <c r="O3" s="186" t="s">
        <v>124</v>
      </c>
      <c r="P3" s="186"/>
      <c r="Q3" s="186"/>
      <c r="R3" s="186"/>
      <c r="S3" s="121"/>
      <c r="T3" s="184" t="s">
        <v>77</v>
      </c>
      <c r="U3" s="185"/>
      <c r="V3" s="121"/>
      <c r="W3" s="122"/>
      <c r="X3" s="121"/>
      <c r="Y3" s="183" t="s">
        <v>125</v>
      </c>
      <c r="Z3" s="183"/>
      <c r="AA3" s="121"/>
      <c r="AB3" s="183" t="s">
        <v>126</v>
      </c>
      <c r="AC3" s="183"/>
      <c r="AD3" s="121"/>
      <c r="AE3" s="183" t="s">
        <v>127</v>
      </c>
      <c r="AF3" s="183"/>
      <c r="AG3" s="121"/>
      <c r="AH3" s="183" t="s">
        <v>16</v>
      </c>
      <c r="AI3" s="183"/>
      <c r="AJ3" s="121"/>
      <c r="AK3" s="183" t="s">
        <v>128</v>
      </c>
      <c r="AL3" s="183"/>
      <c r="AM3" s="121"/>
    </row>
    <row r="4" spans="1:43" ht="45">
      <c r="A4" s="123" t="s">
        <v>0</v>
      </c>
      <c r="B4" s="123" t="s">
        <v>1</v>
      </c>
      <c r="C4" s="123" t="s">
        <v>129</v>
      </c>
      <c r="D4" s="17" t="s">
        <v>130</v>
      </c>
      <c r="E4" s="123" t="s">
        <v>131</v>
      </c>
      <c r="F4" s="124" t="s">
        <v>76</v>
      </c>
      <c r="G4" s="124" t="s">
        <v>132</v>
      </c>
      <c r="H4" s="123" t="s">
        <v>133</v>
      </c>
      <c r="I4" s="159" t="s">
        <v>134</v>
      </c>
      <c r="J4" s="160" t="s">
        <v>132</v>
      </c>
      <c r="K4" s="125" t="s">
        <v>135</v>
      </c>
      <c r="L4" s="125" t="s">
        <v>136</v>
      </c>
      <c r="M4" s="125" t="s">
        <v>137</v>
      </c>
      <c r="N4" s="123"/>
      <c r="O4" s="125" t="s">
        <v>138</v>
      </c>
      <c r="P4" s="125" t="s">
        <v>14</v>
      </c>
      <c r="Q4" s="125" t="s">
        <v>15</v>
      </c>
      <c r="R4" s="125" t="s">
        <v>139</v>
      </c>
      <c r="S4" s="123"/>
      <c r="T4" s="125" t="s">
        <v>140</v>
      </c>
      <c r="U4" s="123" t="s">
        <v>141</v>
      </c>
      <c r="V4" s="123"/>
      <c r="W4" s="125" t="s">
        <v>142</v>
      </c>
      <c r="X4" s="123"/>
      <c r="Y4" s="123" t="s">
        <v>143</v>
      </c>
      <c r="Z4" s="125" t="s">
        <v>144</v>
      </c>
      <c r="AA4" s="123"/>
      <c r="AB4" s="123" t="s">
        <v>143</v>
      </c>
      <c r="AC4" s="125" t="s">
        <v>144</v>
      </c>
      <c r="AD4" s="123"/>
      <c r="AE4" s="123" t="s">
        <v>143</v>
      </c>
      <c r="AF4" s="125" t="s">
        <v>144</v>
      </c>
      <c r="AG4" s="123"/>
      <c r="AH4" s="123" t="s">
        <v>143</v>
      </c>
      <c r="AI4" s="125" t="s">
        <v>144</v>
      </c>
      <c r="AJ4" s="123"/>
      <c r="AK4" s="123" t="s">
        <v>143</v>
      </c>
      <c r="AL4" s="125" t="s">
        <v>144</v>
      </c>
      <c r="AM4" s="123"/>
    </row>
    <row r="5" spans="1:43">
      <c r="A5" s="12">
        <v>1</v>
      </c>
      <c r="B5" s="126" t="str">
        <f>VLOOKUP(A5,'Overzicht locaties'!B:D,2,0)</f>
        <v>CE18</v>
      </c>
      <c r="C5" s="107" t="s">
        <v>145</v>
      </c>
      <c r="D5" s="6" t="s">
        <v>243</v>
      </c>
      <c r="E5" s="107" t="s">
        <v>225</v>
      </c>
      <c r="F5" s="107">
        <v>6</v>
      </c>
      <c r="G5" s="127" t="str">
        <f t="shared" ref="G5" si="0">VLOOKUP(F5,cat_omschrijving,2,0)</f>
        <v>Overig / Magazijn / Archief / Berging / Technische ruimte</v>
      </c>
      <c r="H5" s="107" t="s">
        <v>246</v>
      </c>
      <c r="I5" s="128">
        <v>2</v>
      </c>
      <c r="J5" s="127" t="str">
        <f t="shared" ref="J5" si="1">VLOOKUP(I5,Legenda_vloerafwerking,2,0)</f>
        <v>Harde vloeren zonder extra behandeling</v>
      </c>
      <c r="K5" s="130">
        <v>5.86</v>
      </c>
      <c r="L5" s="129">
        <f>K5-M5</f>
        <v>5.86</v>
      </c>
      <c r="M5" s="164">
        <f>IF(F5="nio",K5,0)</f>
        <v>0</v>
      </c>
      <c r="N5" s="131"/>
      <c r="O5" s="107" t="s">
        <v>97</v>
      </c>
      <c r="P5" s="107"/>
      <c r="Q5" s="107"/>
      <c r="R5" s="107"/>
      <c r="S5" s="131"/>
      <c r="T5" s="126" t="str">
        <f t="shared" ref="T5:T24" si="2">IF(F5="nio","_",VLOOKUP(F5,cat_omschrijving,3,0))</f>
        <v>Verkeer</v>
      </c>
      <c r="U5" s="126" t="str">
        <f t="shared" ref="U5:U24" si="3">IF(F5="nio","_",VLOOKUP(F5,cat_omschrijving,4,0))</f>
        <v>AQL 7%</v>
      </c>
      <c r="V5" s="131"/>
      <c r="W5" s="113">
        <v>100</v>
      </c>
      <c r="X5" s="131"/>
      <c r="Y5" s="129">
        <f t="shared" ref="Y5:Y24" si="4">IF(F5="nio","_",(L5/W5)*VLOOKUP(O5,Aanpassing_frequenties,3,0))</f>
        <v>14.943000000000001</v>
      </c>
      <c r="Z5" s="132">
        <f t="shared" ref="Z5:Z24" si="5">IF(F5="nio","_",Y5*Rekentarief)</f>
        <v>0</v>
      </c>
      <c r="AA5" s="131"/>
      <c r="AB5" s="129" t="str">
        <f t="shared" ref="AB5:AB24" si="6">IF(OR($F5="nio",P5=""),"_",($L5/$W5)*VLOOKUP(P5,Aanpassing_frequenties,3,0))</f>
        <v>_</v>
      </c>
      <c r="AC5" s="132" t="str">
        <f t="shared" ref="AC5" si="7">IF(OR($F5="nio",P5=""),"_",AB5*Rekentarief30)</f>
        <v>_</v>
      </c>
      <c r="AD5" s="131"/>
      <c r="AE5" s="129" t="str">
        <f t="shared" ref="AE5:AE24" si="8">IF(OR($F5="nio",Q5=""),"_",($L5/$W5)*VLOOKUP(Q5,Aanpassing_frequenties,3,0))</f>
        <v>_</v>
      </c>
      <c r="AF5" s="132" t="str">
        <f t="shared" ref="AF5" si="9">IF(OR($F5="nio",Q5=""),"_",AE5*Rekentarief50)</f>
        <v>_</v>
      </c>
      <c r="AG5" s="131"/>
      <c r="AH5" s="129" t="str">
        <f t="shared" ref="AH5:AH24" si="10">IF(OR($F5="nio",R5=""),"_",($L5/$W5)*VLOOKUP(R5,Aanpassing_frequenties,3,0))</f>
        <v>_</v>
      </c>
      <c r="AI5" s="132" t="str">
        <f t="shared" ref="AI5" si="11">IF(OR($F5="nio",R5=""),"_",AH5*rekentarief150)</f>
        <v>_</v>
      </c>
      <c r="AJ5" s="131"/>
      <c r="AK5" s="129">
        <f t="shared" ref="AK5:AK24" si="12">IF(F5="nio","_",SUM(Y5,AB5,AE5,AH5))</f>
        <v>14.943000000000001</v>
      </c>
      <c r="AL5" s="132">
        <f t="shared" ref="AL5:AL24" si="13">IF(F5="nio","_",SUM(Z5,AC5,AF5,AI5))</f>
        <v>0</v>
      </c>
      <c r="AM5" s="131"/>
    </row>
    <row r="6" spans="1:43">
      <c r="A6" s="12">
        <v>1</v>
      </c>
      <c r="B6" s="126" t="str">
        <f>VLOOKUP(A6,'Overzicht locaties'!B:D,2,0)</f>
        <v>CE18</v>
      </c>
      <c r="C6" s="107" t="s">
        <v>145</v>
      </c>
      <c r="D6" s="6">
        <v>1</v>
      </c>
      <c r="E6" s="107" t="s">
        <v>226</v>
      </c>
      <c r="F6" s="107">
        <v>1</v>
      </c>
      <c r="G6" s="127" t="str">
        <f t="shared" ref="G6:G21" si="14">VLOOKUP(F6,cat_omschrijving,2,0)</f>
        <v xml:space="preserve">Kantoorruimte / vergaderruimte </v>
      </c>
      <c r="H6" s="107" t="s">
        <v>7</v>
      </c>
      <c r="I6" s="128">
        <v>4</v>
      </c>
      <c r="J6" s="127" t="str">
        <f t="shared" ref="J6:J18" si="15">VLOOKUP(I6,Legenda_vloerafwerking,2,0)</f>
        <v>Tapijt</v>
      </c>
      <c r="K6" s="130">
        <v>31.12</v>
      </c>
      <c r="L6" s="129">
        <f t="shared" ref="L6:L25" si="16">K6-M6</f>
        <v>31.12</v>
      </c>
      <c r="M6" s="164">
        <f t="shared" ref="M6:M25" si="17">IF(F6="nio",K6,0)</f>
        <v>0</v>
      </c>
      <c r="N6" s="131"/>
      <c r="O6" s="107" t="s">
        <v>97</v>
      </c>
      <c r="P6" s="107"/>
      <c r="Q6" s="107"/>
      <c r="R6" s="107"/>
      <c r="S6" s="131"/>
      <c r="T6" s="126" t="str">
        <f t="shared" si="2"/>
        <v>Bureau</v>
      </c>
      <c r="U6" s="126" t="str">
        <f t="shared" si="3"/>
        <v>AQL 7%</v>
      </c>
      <c r="V6" s="131"/>
      <c r="W6" s="113">
        <v>100</v>
      </c>
      <c r="X6" s="131"/>
      <c r="Y6" s="129">
        <f t="shared" si="4"/>
        <v>79.356000000000009</v>
      </c>
      <c r="Z6" s="132">
        <f t="shared" si="5"/>
        <v>0</v>
      </c>
      <c r="AA6" s="131"/>
      <c r="AB6" s="129" t="str">
        <f t="shared" si="6"/>
        <v>_</v>
      </c>
      <c r="AC6" s="132" t="str">
        <f t="shared" ref="AC6:AC7" si="18">IF(OR($F6="nio",P6=""),"_",AB6*Rekentarief30)</f>
        <v>_</v>
      </c>
      <c r="AD6" s="131"/>
      <c r="AE6" s="129" t="str">
        <f t="shared" si="8"/>
        <v>_</v>
      </c>
      <c r="AF6" s="132" t="str">
        <f t="shared" ref="AF6:AF7" si="19">IF(OR($F6="nio",Q6=""),"_",AE6*Rekentarief50)</f>
        <v>_</v>
      </c>
      <c r="AG6" s="131"/>
      <c r="AH6" s="129" t="str">
        <f t="shared" si="10"/>
        <v>_</v>
      </c>
      <c r="AI6" s="132" t="str">
        <f t="shared" ref="AI6:AI7" si="20">IF(OR($F6="nio",R6=""),"_",AH6*rekentarief150)</f>
        <v>_</v>
      </c>
      <c r="AJ6" s="131"/>
      <c r="AK6" s="129">
        <f t="shared" si="12"/>
        <v>79.356000000000009</v>
      </c>
      <c r="AL6" s="132">
        <f t="shared" si="13"/>
        <v>0</v>
      </c>
      <c r="AM6" s="131"/>
      <c r="AQ6" s="137"/>
    </row>
    <row r="7" spans="1:43">
      <c r="A7" s="12">
        <v>1</v>
      </c>
      <c r="B7" s="126" t="str">
        <f>VLOOKUP(A7,'Overzicht locaties'!B:D,2,0)</f>
        <v>CE18</v>
      </c>
      <c r="C7" s="107" t="s">
        <v>145</v>
      </c>
      <c r="D7" s="6">
        <v>2</v>
      </c>
      <c r="E7" s="107" t="s">
        <v>227</v>
      </c>
      <c r="F7" s="107">
        <v>1</v>
      </c>
      <c r="G7" s="127" t="str">
        <f t="shared" si="14"/>
        <v xml:space="preserve">Kantoorruimte / vergaderruimte </v>
      </c>
      <c r="H7" s="107" t="s">
        <v>7</v>
      </c>
      <c r="I7" s="128">
        <v>4</v>
      </c>
      <c r="J7" s="127" t="str">
        <f t="shared" si="15"/>
        <v>Tapijt</v>
      </c>
      <c r="K7" s="130">
        <v>38.01</v>
      </c>
      <c r="L7" s="129">
        <f t="shared" si="16"/>
        <v>38.01</v>
      </c>
      <c r="M7" s="164">
        <f t="shared" si="17"/>
        <v>0</v>
      </c>
      <c r="N7" s="131"/>
      <c r="O7" s="107" t="s">
        <v>97</v>
      </c>
      <c r="P7" s="107"/>
      <c r="Q7" s="107"/>
      <c r="R7" s="107"/>
      <c r="S7" s="131"/>
      <c r="T7" s="126" t="str">
        <f t="shared" si="2"/>
        <v>Bureau</v>
      </c>
      <c r="U7" s="126" t="str">
        <f t="shared" si="3"/>
        <v>AQL 7%</v>
      </c>
      <c r="V7" s="131"/>
      <c r="W7" s="113">
        <v>100</v>
      </c>
      <c r="X7" s="131"/>
      <c r="Y7" s="129">
        <f t="shared" si="4"/>
        <v>96.9255</v>
      </c>
      <c r="Z7" s="132">
        <f t="shared" si="5"/>
        <v>0</v>
      </c>
      <c r="AA7" s="131"/>
      <c r="AB7" s="129" t="str">
        <f t="shared" si="6"/>
        <v>_</v>
      </c>
      <c r="AC7" s="132" t="str">
        <f t="shared" si="18"/>
        <v>_</v>
      </c>
      <c r="AD7" s="131"/>
      <c r="AE7" s="129" t="str">
        <f t="shared" si="8"/>
        <v>_</v>
      </c>
      <c r="AF7" s="132" t="str">
        <f t="shared" si="19"/>
        <v>_</v>
      </c>
      <c r="AG7" s="131"/>
      <c r="AH7" s="129" t="str">
        <f t="shared" si="10"/>
        <v>_</v>
      </c>
      <c r="AI7" s="132" t="str">
        <f t="shared" si="20"/>
        <v>_</v>
      </c>
      <c r="AJ7" s="131"/>
      <c r="AK7" s="129">
        <f t="shared" si="12"/>
        <v>96.9255</v>
      </c>
      <c r="AL7" s="132">
        <f t="shared" si="13"/>
        <v>0</v>
      </c>
      <c r="AM7" s="131"/>
      <c r="AQ7" s="137"/>
    </row>
    <row r="8" spans="1:43">
      <c r="A8" s="12">
        <v>1</v>
      </c>
      <c r="B8" s="126" t="str">
        <f>VLOOKUP(A8,'Overzicht locaties'!B:D,2,0)</f>
        <v>CE18</v>
      </c>
      <c r="C8" s="107" t="s">
        <v>145</v>
      </c>
      <c r="D8" s="6">
        <v>3</v>
      </c>
      <c r="E8" s="107" t="s">
        <v>228</v>
      </c>
      <c r="F8" s="107">
        <v>1</v>
      </c>
      <c r="G8" s="127" t="str">
        <f t="shared" si="14"/>
        <v xml:space="preserve">Kantoorruimte / vergaderruimte </v>
      </c>
      <c r="H8" s="107" t="s">
        <v>7</v>
      </c>
      <c r="I8" s="128">
        <v>4</v>
      </c>
      <c r="J8" s="127" t="str">
        <f t="shared" si="15"/>
        <v>Tapijt</v>
      </c>
      <c r="K8" s="130">
        <v>78.38</v>
      </c>
      <c r="L8" s="129">
        <f t="shared" si="16"/>
        <v>78.38</v>
      </c>
      <c r="M8" s="164">
        <f t="shared" si="17"/>
        <v>0</v>
      </c>
      <c r="N8" s="131"/>
      <c r="O8" s="107" t="s">
        <v>97</v>
      </c>
      <c r="P8" s="107"/>
      <c r="Q8" s="107"/>
      <c r="R8" s="107"/>
      <c r="S8" s="131"/>
      <c r="T8" s="126" t="str">
        <f t="shared" si="2"/>
        <v>Bureau</v>
      </c>
      <c r="U8" s="126" t="str">
        <f t="shared" si="3"/>
        <v>AQL 7%</v>
      </c>
      <c r="V8" s="131"/>
      <c r="W8" s="113">
        <v>100</v>
      </c>
      <c r="X8" s="131"/>
      <c r="Y8" s="129">
        <f t="shared" si="4"/>
        <v>199.86899999999997</v>
      </c>
      <c r="Z8" s="132">
        <f t="shared" si="5"/>
        <v>0</v>
      </c>
      <c r="AA8" s="131"/>
      <c r="AB8" s="129" t="str">
        <f t="shared" si="6"/>
        <v>_</v>
      </c>
      <c r="AC8" s="132" t="str">
        <f t="shared" ref="AC8:AC24" si="21">IF(OR($F8="nio",P8=""),"_",AB8*Rekentarief30)</f>
        <v>_</v>
      </c>
      <c r="AD8" s="131"/>
      <c r="AE8" s="129" t="str">
        <f t="shared" si="8"/>
        <v>_</v>
      </c>
      <c r="AF8" s="132" t="str">
        <f t="shared" ref="AF8:AF24" si="22">IF(OR($F8="nio",Q8=""),"_",AE8*Rekentarief50)</f>
        <v>_</v>
      </c>
      <c r="AG8" s="131"/>
      <c r="AH8" s="129" t="str">
        <f t="shared" si="10"/>
        <v>_</v>
      </c>
      <c r="AI8" s="132" t="str">
        <f t="shared" ref="AI8:AI24" si="23">IF(OR($F8="nio",R8=""),"_",AH8*rekentarief150)</f>
        <v>_</v>
      </c>
      <c r="AJ8" s="131"/>
      <c r="AK8" s="129">
        <f t="shared" si="12"/>
        <v>199.86899999999997</v>
      </c>
      <c r="AL8" s="132">
        <f t="shared" si="13"/>
        <v>0</v>
      </c>
      <c r="AM8" s="131"/>
      <c r="AQ8" s="137"/>
    </row>
    <row r="9" spans="1:43">
      <c r="A9" s="12">
        <v>1</v>
      </c>
      <c r="B9" s="126" t="str">
        <f>VLOOKUP(A9,'Overzicht locaties'!B:D,2,0)</f>
        <v>CE18</v>
      </c>
      <c r="C9" s="107" t="s">
        <v>145</v>
      </c>
      <c r="D9" s="6">
        <v>4</v>
      </c>
      <c r="E9" s="107" t="s">
        <v>229</v>
      </c>
      <c r="F9" s="107">
        <v>3</v>
      </c>
      <c r="G9" s="127" t="str">
        <f t="shared" si="14"/>
        <v>Verkeersruimte / Garderobe / Wachtruimte</v>
      </c>
      <c r="H9" s="107" t="s">
        <v>7</v>
      </c>
      <c r="I9" s="128">
        <v>4</v>
      </c>
      <c r="J9" s="127" t="str">
        <f t="shared" si="15"/>
        <v>Tapijt</v>
      </c>
      <c r="K9" s="130">
        <v>6.59</v>
      </c>
      <c r="L9" s="129">
        <f t="shared" si="16"/>
        <v>6.59</v>
      </c>
      <c r="M9" s="164">
        <f t="shared" si="17"/>
        <v>0</v>
      </c>
      <c r="N9" s="131"/>
      <c r="O9" s="107" t="s">
        <v>97</v>
      </c>
      <c r="P9" s="107"/>
      <c r="Q9" s="107"/>
      <c r="R9" s="107"/>
      <c r="S9" s="131"/>
      <c r="T9" s="126" t="str">
        <f t="shared" si="2"/>
        <v>Verkeer</v>
      </c>
      <c r="U9" s="126" t="str">
        <f t="shared" si="3"/>
        <v>AQL 7%</v>
      </c>
      <c r="V9" s="131"/>
      <c r="W9" s="113">
        <v>100</v>
      </c>
      <c r="X9" s="131"/>
      <c r="Y9" s="129">
        <f t="shared" si="4"/>
        <v>16.804500000000001</v>
      </c>
      <c r="Z9" s="132">
        <f t="shared" si="5"/>
        <v>0</v>
      </c>
      <c r="AA9" s="131"/>
      <c r="AB9" s="129" t="str">
        <f t="shared" si="6"/>
        <v>_</v>
      </c>
      <c r="AC9" s="132" t="str">
        <f t="shared" si="21"/>
        <v>_</v>
      </c>
      <c r="AD9" s="131"/>
      <c r="AE9" s="129" t="str">
        <f t="shared" si="8"/>
        <v>_</v>
      </c>
      <c r="AF9" s="132" t="str">
        <f t="shared" si="22"/>
        <v>_</v>
      </c>
      <c r="AG9" s="131"/>
      <c r="AH9" s="129" t="str">
        <f t="shared" si="10"/>
        <v>_</v>
      </c>
      <c r="AI9" s="132" t="str">
        <f t="shared" si="23"/>
        <v>_</v>
      </c>
      <c r="AJ9" s="131"/>
      <c r="AK9" s="129">
        <f t="shared" si="12"/>
        <v>16.804500000000001</v>
      </c>
      <c r="AL9" s="132">
        <f t="shared" si="13"/>
        <v>0</v>
      </c>
      <c r="AM9" s="131"/>
      <c r="AQ9" s="137"/>
    </row>
    <row r="10" spans="1:43">
      <c r="A10" s="12">
        <v>1</v>
      </c>
      <c r="B10" s="126" t="str">
        <f>VLOOKUP(A10,'Overzicht locaties'!B:D,2,0)</f>
        <v>CE18</v>
      </c>
      <c r="C10" s="107" t="s">
        <v>145</v>
      </c>
      <c r="D10" s="6">
        <v>5</v>
      </c>
      <c r="E10" s="107" t="s">
        <v>230</v>
      </c>
      <c r="F10" s="107">
        <v>1</v>
      </c>
      <c r="G10" s="127" t="str">
        <f t="shared" si="14"/>
        <v xml:space="preserve">Kantoorruimte / vergaderruimte </v>
      </c>
      <c r="H10" s="107" t="s">
        <v>7</v>
      </c>
      <c r="I10" s="128">
        <v>4</v>
      </c>
      <c r="J10" s="127" t="str">
        <f t="shared" si="15"/>
        <v>Tapijt</v>
      </c>
      <c r="K10" s="130">
        <v>21.66</v>
      </c>
      <c r="L10" s="129">
        <f t="shared" si="16"/>
        <v>21.66</v>
      </c>
      <c r="M10" s="164">
        <f t="shared" si="17"/>
        <v>0</v>
      </c>
      <c r="N10" s="131"/>
      <c r="O10" s="107" t="s">
        <v>97</v>
      </c>
      <c r="P10" s="107"/>
      <c r="Q10" s="107"/>
      <c r="R10" s="107"/>
      <c r="S10" s="131"/>
      <c r="T10" s="126" t="str">
        <f t="shared" si="2"/>
        <v>Bureau</v>
      </c>
      <c r="U10" s="126" t="str">
        <f t="shared" si="3"/>
        <v>AQL 7%</v>
      </c>
      <c r="V10" s="131"/>
      <c r="W10" s="113">
        <v>100</v>
      </c>
      <c r="X10" s="131"/>
      <c r="Y10" s="129">
        <f t="shared" si="4"/>
        <v>55.233000000000004</v>
      </c>
      <c r="Z10" s="132">
        <f t="shared" si="5"/>
        <v>0</v>
      </c>
      <c r="AA10" s="131"/>
      <c r="AB10" s="129" t="str">
        <f t="shared" si="6"/>
        <v>_</v>
      </c>
      <c r="AC10" s="132" t="str">
        <f t="shared" si="21"/>
        <v>_</v>
      </c>
      <c r="AD10" s="131"/>
      <c r="AE10" s="129" t="str">
        <f t="shared" si="8"/>
        <v>_</v>
      </c>
      <c r="AF10" s="132" t="str">
        <f t="shared" si="22"/>
        <v>_</v>
      </c>
      <c r="AG10" s="131"/>
      <c r="AH10" s="129" t="str">
        <f t="shared" si="10"/>
        <v>_</v>
      </c>
      <c r="AI10" s="132" t="str">
        <f t="shared" si="23"/>
        <v>_</v>
      </c>
      <c r="AJ10" s="131"/>
      <c r="AK10" s="129">
        <f t="shared" si="12"/>
        <v>55.233000000000004</v>
      </c>
      <c r="AL10" s="132">
        <f t="shared" si="13"/>
        <v>0</v>
      </c>
      <c r="AM10" s="131"/>
      <c r="AQ10" s="137"/>
    </row>
    <row r="11" spans="1:43">
      <c r="A11" s="12">
        <v>1</v>
      </c>
      <c r="B11" s="126" t="str">
        <f>VLOOKUP(A11,'Overzicht locaties'!B:D,2,0)</f>
        <v>CE18</v>
      </c>
      <c r="C11" s="107" t="s">
        <v>145</v>
      </c>
      <c r="D11" s="6">
        <v>6</v>
      </c>
      <c r="E11" s="107" t="s">
        <v>231</v>
      </c>
      <c r="F11" s="107">
        <v>1</v>
      </c>
      <c r="G11" s="127" t="str">
        <f t="shared" ref="G11" si="24">VLOOKUP(F11,cat_omschrijving,2,0)</f>
        <v xml:space="preserve">Kantoorruimte / vergaderruimte </v>
      </c>
      <c r="H11" s="107" t="s">
        <v>7</v>
      </c>
      <c r="I11" s="128">
        <v>4</v>
      </c>
      <c r="J11" s="127" t="str">
        <f t="shared" ref="J11" si="25">VLOOKUP(I11,Legenda_vloerafwerking,2,0)</f>
        <v>Tapijt</v>
      </c>
      <c r="K11" s="130">
        <v>35.79</v>
      </c>
      <c r="L11" s="129">
        <f t="shared" si="16"/>
        <v>35.79</v>
      </c>
      <c r="M11" s="164">
        <f t="shared" si="17"/>
        <v>0</v>
      </c>
      <c r="N11" s="131"/>
      <c r="O11" s="107" t="s">
        <v>97</v>
      </c>
      <c r="P11" s="107"/>
      <c r="Q11" s="107"/>
      <c r="R11" s="107"/>
      <c r="S11" s="131"/>
      <c r="T11" s="126" t="str">
        <f t="shared" si="2"/>
        <v>Bureau</v>
      </c>
      <c r="U11" s="126" t="str">
        <f t="shared" si="3"/>
        <v>AQL 7%</v>
      </c>
      <c r="V11" s="131"/>
      <c r="W11" s="113">
        <v>100</v>
      </c>
      <c r="X11" s="131"/>
      <c r="Y11" s="129">
        <f t="shared" si="4"/>
        <v>91.264499999999998</v>
      </c>
      <c r="Z11" s="132">
        <f t="shared" si="5"/>
        <v>0</v>
      </c>
      <c r="AA11" s="131"/>
      <c r="AB11" s="129" t="str">
        <f t="shared" si="6"/>
        <v>_</v>
      </c>
      <c r="AC11" s="132" t="str">
        <f t="shared" si="21"/>
        <v>_</v>
      </c>
      <c r="AD11" s="131"/>
      <c r="AE11" s="129" t="str">
        <f t="shared" si="8"/>
        <v>_</v>
      </c>
      <c r="AF11" s="132" t="str">
        <f t="shared" si="22"/>
        <v>_</v>
      </c>
      <c r="AG11" s="131"/>
      <c r="AH11" s="129" t="str">
        <f t="shared" si="10"/>
        <v>_</v>
      </c>
      <c r="AI11" s="132" t="str">
        <f t="shared" si="23"/>
        <v>_</v>
      </c>
      <c r="AJ11" s="131"/>
      <c r="AK11" s="129">
        <f t="shared" si="12"/>
        <v>91.264499999999998</v>
      </c>
      <c r="AL11" s="132">
        <f t="shared" si="13"/>
        <v>0</v>
      </c>
      <c r="AM11" s="131"/>
      <c r="AQ11" s="137"/>
    </row>
    <row r="12" spans="1:43">
      <c r="A12" s="12">
        <v>1</v>
      </c>
      <c r="B12" s="126" t="str">
        <f>VLOOKUP(A12,'Overzicht locaties'!B:D,2,0)</f>
        <v>CE18</v>
      </c>
      <c r="C12" s="107" t="s">
        <v>145</v>
      </c>
      <c r="D12" s="6">
        <v>7</v>
      </c>
      <c r="E12" s="107" t="s">
        <v>232</v>
      </c>
      <c r="F12" s="107">
        <v>1</v>
      </c>
      <c r="G12" s="127" t="str">
        <f t="shared" si="14"/>
        <v xml:space="preserve">Kantoorruimte / vergaderruimte </v>
      </c>
      <c r="H12" s="107" t="s">
        <v>7</v>
      </c>
      <c r="I12" s="128">
        <v>4</v>
      </c>
      <c r="J12" s="127" t="str">
        <f t="shared" si="15"/>
        <v>Tapijt</v>
      </c>
      <c r="K12" s="130">
        <v>19.059999999999999</v>
      </c>
      <c r="L12" s="129">
        <f t="shared" si="16"/>
        <v>19.059999999999999</v>
      </c>
      <c r="M12" s="164">
        <f t="shared" si="17"/>
        <v>0</v>
      </c>
      <c r="N12" s="131"/>
      <c r="O12" s="107" t="s">
        <v>97</v>
      </c>
      <c r="P12" s="107"/>
      <c r="Q12" s="107"/>
      <c r="R12" s="107"/>
      <c r="S12" s="131"/>
      <c r="T12" s="126" t="str">
        <f t="shared" si="2"/>
        <v>Bureau</v>
      </c>
      <c r="U12" s="126" t="str">
        <f t="shared" si="3"/>
        <v>AQL 7%</v>
      </c>
      <c r="V12" s="131"/>
      <c r="W12" s="113">
        <v>100</v>
      </c>
      <c r="X12" s="131"/>
      <c r="Y12" s="129">
        <f t="shared" si="4"/>
        <v>48.602999999999994</v>
      </c>
      <c r="Z12" s="132">
        <f t="shared" si="5"/>
        <v>0</v>
      </c>
      <c r="AA12" s="131"/>
      <c r="AB12" s="129" t="str">
        <f t="shared" si="6"/>
        <v>_</v>
      </c>
      <c r="AC12" s="132" t="str">
        <f t="shared" si="21"/>
        <v>_</v>
      </c>
      <c r="AD12" s="131"/>
      <c r="AE12" s="129" t="str">
        <f t="shared" si="8"/>
        <v>_</v>
      </c>
      <c r="AF12" s="132" t="str">
        <f t="shared" si="22"/>
        <v>_</v>
      </c>
      <c r="AG12" s="131"/>
      <c r="AH12" s="129" t="str">
        <f t="shared" si="10"/>
        <v>_</v>
      </c>
      <c r="AI12" s="132" t="str">
        <f t="shared" si="23"/>
        <v>_</v>
      </c>
      <c r="AJ12" s="131"/>
      <c r="AK12" s="129">
        <f t="shared" si="12"/>
        <v>48.602999999999994</v>
      </c>
      <c r="AL12" s="132">
        <f t="shared" si="13"/>
        <v>0</v>
      </c>
      <c r="AM12" s="131"/>
      <c r="AQ12" s="137"/>
    </row>
    <row r="13" spans="1:43">
      <c r="A13" s="12">
        <v>1</v>
      </c>
      <c r="B13" s="126" t="str">
        <f>VLOOKUP(A13,'Overzicht locaties'!B:D,2,0)</f>
        <v>CE18</v>
      </c>
      <c r="C13" s="107" t="s">
        <v>145</v>
      </c>
      <c r="D13" s="6">
        <v>8</v>
      </c>
      <c r="E13" s="107" t="s">
        <v>233</v>
      </c>
      <c r="F13" s="107">
        <v>3</v>
      </c>
      <c r="G13" s="127" t="str">
        <f t="shared" si="14"/>
        <v>Verkeersruimte / Garderobe / Wachtruimte</v>
      </c>
      <c r="H13" s="107" t="s">
        <v>7</v>
      </c>
      <c r="I13" s="128">
        <v>4</v>
      </c>
      <c r="J13" s="127" t="str">
        <f t="shared" si="15"/>
        <v>Tapijt</v>
      </c>
      <c r="K13" s="130">
        <v>13.54</v>
      </c>
      <c r="L13" s="129">
        <f t="shared" si="16"/>
        <v>13.54</v>
      </c>
      <c r="M13" s="164">
        <f t="shared" si="17"/>
        <v>0</v>
      </c>
      <c r="N13" s="131"/>
      <c r="O13" s="107" t="s">
        <v>97</v>
      </c>
      <c r="P13" s="107"/>
      <c r="Q13" s="107"/>
      <c r="R13" s="107"/>
      <c r="S13" s="131"/>
      <c r="T13" s="126" t="str">
        <f t="shared" si="2"/>
        <v>Verkeer</v>
      </c>
      <c r="U13" s="126" t="str">
        <f t="shared" si="3"/>
        <v>AQL 7%</v>
      </c>
      <c r="V13" s="131"/>
      <c r="W13" s="113">
        <v>100</v>
      </c>
      <c r="X13" s="131"/>
      <c r="Y13" s="129">
        <f t="shared" si="4"/>
        <v>34.527000000000001</v>
      </c>
      <c r="Z13" s="132">
        <f t="shared" si="5"/>
        <v>0</v>
      </c>
      <c r="AA13" s="131"/>
      <c r="AB13" s="129" t="str">
        <f t="shared" si="6"/>
        <v>_</v>
      </c>
      <c r="AC13" s="132" t="str">
        <f t="shared" si="21"/>
        <v>_</v>
      </c>
      <c r="AD13" s="131"/>
      <c r="AE13" s="129" t="str">
        <f t="shared" si="8"/>
        <v>_</v>
      </c>
      <c r="AF13" s="132" t="str">
        <f t="shared" si="22"/>
        <v>_</v>
      </c>
      <c r="AG13" s="131"/>
      <c r="AH13" s="129" t="str">
        <f t="shared" si="10"/>
        <v>_</v>
      </c>
      <c r="AI13" s="132" t="str">
        <f t="shared" si="23"/>
        <v>_</v>
      </c>
      <c r="AJ13" s="131"/>
      <c r="AK13" s="129">
        <f t="shared" si="12"/>
        <v>34.527000000000001</v>
      </c>
      <c r="AL13" s="132">
        <f t="shared" si="13"/>
        <v>0</v>
      </c>
      <c r="AM13" s="131"/>
      <c r="AQ13" s="137"/>
    </row>
    <row r="14" spans="1:43">
      <c r="A14" s="12">
        <v>1</v>
      </c>
      <c r="B14" s="126" t="str">
        <f>VLOOKUP(A14,'Overzicht locaties'!B:D,2,0)</f>
        <v>CE18</v>
      </c>
      <c r="C14" s="107" t="s">
        <v>145</v>
      </c>
      <c r="D14" s="6">
        <v>9</v>
      </c>
      <c r="E14" s="107" t="s">
        <v>231</v>
      </c>
      <c r="F14" s="107">
        <v>1</v>
      </c>
      <c r="G14" s="127" t="str">
        <f t="shared" si="14"/>
        <v xml:space="preserve">Kantoorruimte / vergaderruimte </v>
      </c>
      <c r="H14" s="107" t="s">
        <v>7</v>
      </c>
      <c r="I14" s="128">
        <v>4</v>
      </c>
      <c r="J14" s="127" t="str">
        <f t="shared" si="15"/>
        <v>Tapijt</v>
      </c>
      <c r="K14" s="130">
        <v>28.29</v>
      </c>
      <c r="L14" s="129">
        <f t="shared" si="16"/>
        <v>28.29</v>
      </c>
      <c r="M14" s="164">
        <f t="shared" si="17"/>
        <v>0</v>
      </c>
      <c r="N14" s="131"/>
      <c r="O14" s="107" t="s">
        <v>97</v>
      </c>
      <c r="P14" s="107"/>
      <c r="Q14" s="107"/>
      <c r="R14" s="107"/>
      <c r="S14" s="131"/>
      <c r="T14" s="126" t="str">
        <f t="shared" si="2"/>
        <v>Bureau</v>
      </c>
      <c r="U14" s="126" t="str">
        <f t="shared" si="3"/>
        <v>AQL 7%</v>
      </c>
      <c r="V14" s="131"/>
      <c r="W14" s="113">
        <v>100</v>
      </c>
      <c r="X14" s="131"/>
      <c r="Y14" s="129">
        <f t="shared" si="4"/>
        <v>72.139499999999998</v>
      </c>
      <c r="Z14" s="132">
        <f t="shared" si="5"/>
        <v>0</v>
      </c>
      <c r="AA14" s="131"/>
      <c r="AB14" s="129" t="str">
        <f t="shared" si="6"/>
        <v>_</v>
      </c>
      <c r="AC14" s="132" t="str">
        <f t="shared" si="21"/>
        <v>_</v>
      </c>
      <c r="AD14" s="131"/>
      <c r="AE14" s="129" t="str">
        <f t="shared" si="8"/>
        <v>_</v>
      </c>
      <c r="AF14" s="132" t="str">
        <f t="shared" si="22"/>
        <v>_</v>
      </c>
      <c r="AG14" s="131"/>
      <c r="AH14" s="129" t="str">
        <f t="shared" si="10"/>
        <v>_</v>
      </c>
      <c r="AI14" s="132" t="str">
        <f t="shared" si="23"/>
        <v>_</v>
      </c>
      <c r="AJ14" s="131"/>
      <c r="AK14" s="129">
        <f t="shared" si="12"/>
        <v>72.139499999999998</v>
      </c>
      <c r="AL14" s="132">
        <f t="shared" si="13"/>
        <v>0</v>
      </c>
      <c r="AM14" s="131"/>
      <c r="AQ14" s="137"/>
    </row>
    <row r="15" spans="1:43">
      <c r="A15" s="12">
        <v>1</v>
      </c>
      <c r="B15" s="126" t="str">
        <f>VLOOKUP(A15,'Overzicht locaties'!B:D,2,0)</f>
        <v>CE18</v>
      </c>
      <c r="C15" s="107" t="s">
        <v>145</v>
      </c>
      <c r="D15" s="6">
        <v>10</v>
      </c>
      <c r="E15" s="107" t="s">
        <v>234</v>
      </c>
      <c r="F15" s="107">
        <v>1</v>
      </c>
      <c r="G15" s="127" t="str">
        <f t="shared" si="14"/>
        <v xml:space="preserve">Kantoorruimte / vergaderruimte </v>
      </c>
      <c r="H15" s="107" t="s">
        <v>7</v>
      </c>
      <c r="I15" s="128">
        <v>4</v>
      </c>
      <c r="J15" s="127" t="str">
        <f t="shared" si="15"/>
        <v>Tapijt</v>
      </c>
      <c r="K15" s="130">
        <v>20.84</v>
      </c>
      <c r="L15" s="129">
        <f t="shared" si="16"/>
        <v>20.84</v>
      </c>
      <c r="M15" s="164">
        <f t="shared" si="17"/>
        <v>0</v>
      </c>
      <c r="N15" s="131"/>
      <c r="O15" s="107" t="s">
        <v>97</v>
      </c>
      <c r="P15" s="107"/>
      <c r="Q15" s="107"/>
      <c r="R15" s="107"/>
      <c r="S15" s="131"/>
      <c r="T15" s="126" t="str">
        <f t="shared" si="2"/>
        <v>Bureau</v>
      </c>
      <c r="U15" s="126" t="str">
        <f t="shared" si="3"/>
        <v>AQL 7%</v>
      </c>
      <c r="V15" s="131"/>
      <c r="W15" s="113">
        <v>100</v>
      </c>
      <c r="X15" s="131"/>
      <c r="Y15" s="129">
        <f t="shared" si="4"/>
        <v>53.142000000000003</v>
      </c>
      <c r="Z15" s="132">
        <f t="shared" si="5"/>
        <v>0</v>
      </c>
      <c r="AA15" s="131"/>
      <c r="AB15" s="129" t="str">
        <f t="shared" si="6"/>
        <v>_</v>
      </c>
      <c r="AC15" s="132" t="str">
        <f t="shared" si="21"/>
        <v>_</v>
      </c>
      <c r="AD15" s="131"/>
      <c r="AE15" s="129" t="str">
        <f t="shared" si="8"/>
        <v>_</v>
      </c>
      <c r="AF15" s="132" t="str">
        <f t="shared" si="22"/>
        <v>_</v>
      </c>
      <c r="AG15" s="131"/>
      <c r="AH15" s="129" t="str">
        <f t="shared" si="10"/>
        <v>_</v>
      </c>
      <c r="AI15" s="132" t="str">
        <f t="shared" si="23"/>
        <v>_</v>
      </c>
      <c r="AJ15" s="131"/>
      <c r="AK15" s="129">
        <f t="shared" si="12"/>
        <v>53.142000000000003</v>
      </c>
      <c r="AL15" s="132">
        <f t="shared" si="13"/>
        <v>0</v>
      </c>
      <c r="AM15" s="131"/>
      <c r="AQ15" s="137"/>
    </row>
    <row r="16" spans="1:43">
      <c r="A16" s="12">
        <v>1</v>
      </c>
      <c r="B16" s="126" t="str">
        <f>VLOOKUP(A16,'Overzicht locaties'!B:D,2,0)</f>
        <v>CE18</v>
      </c>
      <c r="C16" s="107" t="s">
        <v>145</v>
      </c>
      <c r="D16" s="6">
        <v>11</v>
      </c>
      <c r="E16" s="107" t="s">
        <v>235</v>
      </c>
      <c r="F16" s="107">
        <v>1</v>
      </c>
      <c r="G16" s="127" t="str">
        <f t="shared" si="14"/>
        <v xml:space="preserve">Kantoorruimte / vergaderruimte </v>
      </c>
      <c r="H16" s="107" t="s">
        <v>7</v>
      </c>
      <c r="I16" s="128">
        <v>4</v>
      </c>
      <c r="J16" s="127" t="str">
        <f t="shared" si="15"/>
        <v>Tapijt</v>
      </c>
      <c r="K16" s="130">
        <v>21.23</v>
      </c>
      <c r="L16" s="129">
        <f t="shared" si="16"/>
        <v>21.23</v>
      </c>
      <c r="M16" s="164">
        <f t="shared" si="17"/>
        <v>0</v>
      </c>
      <c r="N16" s="131"/>
      <c r="O16" s="107" t="s">
        <v>97</v>
      </c>
      <c r="P16" s="107"/>
      <c r="Q16" s="107"/>
      <c r="R16" s="107"/>
      <c r="S16" s="131"/>
      <c r="T16" s="126" t="str">
        <f t="shared" si="2"/>
        <v>Bureau</v>
      </c>
      <c r="U16" s="126" t="str">
        <f t="shared" si="3"/>
        <v>AQL 7%</v>
      </c>
      <c r="V16" s="131"/>
      <c r="W16" s="113">
        <v>100</v>
      </c>
      <c r="X16" s="131"/>
      <c r="Y16" s="129">
        <f t="shared" si="4"/>
        <v>54.136500000000005</v>
      </c>
      <c r="Z16" s="132">
        <f t="shared" si="5"/>
        <v>0</v>
      </c>
      <c r="AA16" s="131"/>
      <c r="AB16" s="129" t="str">
        <f t="shared" si="6"/>
        <v>_</v>
      </c>
      <c r="AC16" s="132" t="str">
        <f t="shared" si="21"/>
        <v>_</v>
      </c>
      <c r="AD16" s="131"/>
      <c r="AE16" s="129" t="str">
        <f t="shared" si="8"/>
        <v>_</v>
      </c>
      <c r="AF16" s="132" t="str">
        <f t="shared" si="22"/>
        <v>_</v>
      </c>
      <c r="AG16" s="131"/>
      <c r="AH16" s="129" t="str">
        <f t="shared" si="10"/>
        <v>_</v>
      </c>
      <c r="AI16" s="132" t="str">
        <f t="shared" si="23"/>
        <v>_</v>
      </c>
      <c r="AJ16" s="131"/>
      <c r="AK16" s="129">
        <f t="shared" si="12"/>
        <v>54.136500000000005</v>
      </c>
      <c r="AL16" s="132">
        <f t="shared" si="13"/>
        <v>0</v>
      </c>
      <c r="AM16" s="131"/>
      <c r="AQ16" s="137"/>
    </row>
    <row r="17" spans="1:43">
      <c r="A17" s="12">
        <v>1</v>
      </c>
      <c r="B17" s="126" t="str">
        <f>VLOOKUP(A17,'Overzicht locaties'!B:D,2,0)</f>
        <v>CE18</v>
      </c>
      <c r="C17" s="107" t="s">
        <v>145</v>
      </c>
      <c r="D17" s="6" t="s">
        <v>243</v>
      </c>
      <c r="E17" s="107" t="s">
        <v>236</v>
      </c>
      <c r="F17" s="107">
        <v>3</v>
      </c>
      <c r="G17" s="127" t="str">
        <f t="shared" si="14"/>
        <v>Verkeersruimte / Garderobe / Wachtruimte</v>
      </c>
      <c r="H17" s="107" t="s">
        <v>7</v>
      </c>
      <c r="I17" s="128">
        <v>4</v>
      </c>
      <c r="J17" s="127" t="str">
        <f t="shared" si="15"/>
        <v>Tapijt</v>
      </c>
      <c r="K17" s="130">
        <v>46</v>
      </c>
      <c r="L17" s="129">
        <f t="shared" si="16"/>
        <v>46</v>
      </c>
      <c r="M17" s="164">
        <f t="shared" si="17"/>
        <v>0</v>
      </c>
      <c r="N17" s="131"/>
      <c r="O17" s="107" t="s">
        <v>97</v>
      </c>
      <c r="P17" s="107"/>
      <c r="Q17" s="107"/>
      <c r="R17" s="107"/>
      <c r="S17" s="131"/>
      <c r="T17" s="126" t="str">
        <f t="shared" si="2"/>
        <v>Verkeer</v>
      </c>
      <c r="U17" s="126" t="str">
        <f t="shared" si="3"/>
        <v>AQL 7%</v>
      </c>
      <c r="V17" s="131"/>
      <c r="W17" s="113">
        <v>100</v>
      </c>
      <c r="X17" s="131"/>
      <c r="Y17" s="129">
        <f t="shared" si="4"/>
        <v>117.30000000000001</v>
      </c>
      <c r="Z17" s="132">
        <f t="shared" si="5"/>
        <v>0</v>
      </c>
      <c r="AA17" s="131"/>
      <c r="AB17" s="129" t="str">
        <f t="shared" si="6"/>
        <v>_</v>
      </c>
      <c r="AC17" s="132" t="str">
        <f t="shared" ref="AC17:AC18" si="26">IF(OR($F17="nio",P17=""),"_",AB17*Rekentarief30)</f>
        <v>_</v>
      </c>
      <c r="AD17" s="131"/>
      <c r="AE17" s="129" t="str">
        <f t="shared" si="8"/>
        <v>_</v>
      </c>
      <c r="AF17" s="132" t="str">
        <f t="shared" ref="AF17:AF18" si="27">IF(OR($F17="nio",Q17=""),"_",AE17*Rekentarief50)</f>
        <v>_</v>
      </c>
      <c r="AG17" s="131"/>
      <c r="AH17" s="129" t="str">
        <f t="shared" si="10"/>
        <v>_</v>
      </c>
      <c r="AI17" s="132" t="str">
        <f t="shared" ref="AI17:AI18" si="28">IF(OR($F17="nio",R17=""),"_",AH17*rekentarief150)</f>
        <v>_</v>
      </c>
      <c r="AJ17" s="131"/>
      <c r="AK17" s="129">
        <f t="shared" si="12"/>
        <v>117.30000000000001</v>
      </c>
      <c r="AL17" s="132">
        <f t="shared" si="13"/>
        <v>0</v>
      </c>
      <c r="AM17" s="131"/>
      <c r="AQ17" s="137"/>
    </row>
    <row r="18" spans="1:43">
      <c r="A18" s="12">
        <v>1</v>
      </c>
      <c r="B18" s="126" t="str">
        <f>VLOOKUP(A18,'Overzicht locaties'!B:D,2,0)</f>
        <v>CE18</v>
      </c>
      <c r="C18" s="107" t="s">
        <v>145</v>
      </c>
      <c r="D18" s="6">
        <v>12</v>
      </c>
      <c r="E18" s="107" t="s">
        <v>237</v>
      </c>
      <c r="F18" s="107">
        <v>1</v>
      </c>
      <c r="G18" s="127" t="str">
        <f t="shared" si="14"/>
        <v xml:space="preserve">Kantoorruimte / vergaderruimte </v>
      </c>
      <c r="H18" s="107" t="s">
        <v>7</v>
      </c>
      <c r="I18" s="128">
        <v>4</v>
      </c>
      <c r="J18" s="127" t="str">
        <f t="shared" si="15"/>
        <v>Tapijt</v>
      </c>
      <c r="K18" s="130">
        <v>59</v>
      </c>
      <c r="L18" s="129">
        <f t="shared" si="16"/>
        <v>59</v>
      </c>
      <c r="M18" s="164">
        <f t="shared" si="17"/>
        <v>0</v>
      </c>
      <c r="N18" s="131"/>
      <c r="O18" s="107" t="s">
        <v>97</v>
      </c>
      <c r="P18" s="107"/>
      <c r="Q18" s="107"/>
      <c r="R18" s="107"/>
      <c r="S18" s="131"/>
      <c r="T18" s="126" t="str">
        <f t="shared" si="2"/>
        <v>Bureau</v>
      </c>
      <c r="U18" s="126" t="str">
        <f t="shared" si="3"/>
        <v>AQL 7%</v>
      </c>
      <c r="V18" s="131"/>
      <c r="W18" s="113">
        <v>100</v>
      </c>
      <c r="X18" s="131"/>
      <c r="Y18" s="129">
        <f t="shared" si="4"/>
        <v>150.44999999999999</v>
      </c>
      <c r="Z18" s="132">
        <f t="shared" si="5"/>
        <v>0</v>
      </c>
      <c r="AA18" s="131"/>
      <c r="AB18" s="129" t="str">
        <f t="shared" si="6"/>
        <v>_</v>
      </c>
      <c r="AC18" s="132" t="str">
        <f t="shared" si="26"/>
        <v>_</v>
      </c>
      <c r="AD18" s="131"/>
      <c r="AE18" s="129" t="str">
        <f t="shared" si="8"/>
        <v>_</v>
      </c>
      <c r="AF18" s="132" t="str">
        <f t="shared" si="27"/>
        <v>_</v>
      </c>
      <c r="AG18" s="131"/>
      <c r="AH18" s="129" t="str">
        <f t="shared" si="10"/>
        <v>_</v>
      </c>
      <c r="AI18" s="132" t="str">
        <f t="shared" si="28"/>
        <v>_</v>
      </c>
      <c r="AJ18" s="131"/>
      <c r="AK18" s="129">
        <f t="shared" si="12"/>
        <v>150.44999999999999</v>
      </c>
      <c r="AL18" s="132">
        <f t="shared" si="13"/>
        <v>0</v>
      </c>
      <c r="AM18" s="131"/>
      <c r="AQ18" s="137"/>
    </row>
    <row r="19" spans="1:43">
      <c r="A19" s="12">
        <v>1</v>
      </c>
      <c r="B19" s="126" t="str">
        <f>VLOOKUP(A19,'Overzicht locaties'!B:D,2,0)</f>
        <v>CE18</v>
      </c>
      <c r="C19" s="107" t="s">
        <v>146</v>
      </c>
      <c r="D19" s="6" t="s">
        <v>243</v>
      </c>
      <c r="E19" s="107" t="s">
        <v>238</v>
      </c>
      <c r="F19" s="107">
        <v>5</v>
      </c>
      <c r="G19" s="127" t="str">
        <f t="shared" ref="G19:G20" si="29">VLOOKUP(F19,cat_omschrijving,2,0)</f>
        <v>Pantry / keuken / koffie / restaurant</v>
      </c>
      <c r="H19" s="107" t="s">
        <v>246</v>
      </c>
      <c r="I19" s="128">
        <v>3</v>
      </c>
      <c r="J19" s="127" t="str">
        <f t="shared" ref="J19:J82" si="30">VLOOKUP(I19,Legenda_vloerafwerking,2,0)</f>
        <v>Harde vloer zonder polymeer beschermlaag, met behandeling</v>
      </c>
      <c r="K19" s="130">
        <v>4</v>
      </c>
      <c r="L19" s="129">
        <f t="shared" si="16"/>
        <v>4</v>
      </c>
      <c r="M19" s="164">
        <f t="shared" si="17"/>
        <v>0</v>
      </c>
      <c r="N19" s="131"/>
      <c r="O19" s="107" t="s">
        <v>97</v>
      </c>
      <c r="P19" s="107"/>
      <c r="Q19" s="107"/>
      <c r="R19" s="107"/>
      <c r="S19" s="131"/>
      <c r="T19" s="126" t="str">
        <f t="shared" si="2"/>
        <v>Verkeer</v>
      </c>
      <c r="U19" s="126" t="str">
        <f t="shared" si="3"/>
        <v>AQL 7%</v>
      </c>
      <c r="V19" s="131"/>
      <c r="W19" s="113">
        <v>100</v>
      </c>
      <c r="X19" s="131"/>
      <c r="Y19" s="129">
        <f t="shared" si="4"/>
        <v>10.200000000000001</v>
      </c>
      <c r="Z19" s="132">
        <f t="shared" si="5"/>
        <v>0</v>
      </c>
      <c r="AA19" s="131"/>
      <c r="AB19" s="129" t="str">
        <f t="shared" si="6"/>
        <v>_</v>
      </c>
      <c r="AC19" s="132" t="str">
        <f t="shared" ref="AC19:AC20" si="31">IF(OR($F19="nio",P19=""),"_",AB19*Rekentarief30)</f>
        <v>_</v>
      </c>
      <c r="AD19" s="131"/>
      <c r="AE19" s="129" t="str">
        <f t="shared" si="8"/>
        <v>_</v>
      </c>
      <c r="AF19" s="132" t="str">
        <f t="shared" ref="AF19:AF20" si="32">IF(OR($F19="nio",Q19=""),"_",AE19*Rekentarief50)</f>
        <v>_</v>
      </c>
      <c r="AG19" s="131"/>
      <c r="AH19" s="129" t="str">
        <f t="shared" si="10"/>
        <v>_</v>
      </c>
      <c r="AI19" s="132" t="str">
        <f t="shared" ref="AI19:AI20" si="33">IF(OR($F19="nio",R19=""),"_",AH19*rekentarief150)</f>
        <v>_</v>
      </c>
      <c r="AJ19" s="131"/>
      <c r="AK19" s="129">
        <f t="shared" si="12"/>
        <v>10.200000000000001</v>
      </c>
      <c r="AL19" s="132">
        <f t="shared" si="13"/>
        <v>0</v>
      </c>
      <c r="AM19" s="131"/>
      <c r="AQ19" s="137"/>
    </row>
    <row r="20" spans="1:43">
      <c r="A20" s="12">
        <v>1</v>
      </c>
      <c r="B20" s="126" t="str">
        <f>VLOOKUP(A20,'Overzicht locaties'!B:D,2,0)</f>
        <v>CE18</v>
      </c>
      <c r="C20" s="107" t="s">
        <v>146</v>
      </c>
      <c r="D20" s="6">
        <v>13</v>
      </c>
      <c r="E20" s="107" t="s">
        <v>239</v>
      </c>
      <c r="F20" s="107">
        <v>2</v>
      </c>
      <c r="G20" s="127" t="str">
        <f t="shared" si="29"/>
        <v>Sanitaire ruimte</v>
      </c>
      <c r="H20" s="107" t="s">
        <v>246</v>
      </c>
      <c r="I20" s="128">
        <v>3</v>
      </c>
      <c r="J20" s="127" t="str">
        <f t="shared" si="30"/>
        <v>Harde vloer zonder polymeer beschermlaag, met behandeling</v>
      </c>
      <c r="K20" s="130">
        <v>7.5</v>
      </c>
      <c r="L20" s="129">
        <f t="shared" si="16"/>
        <v>7.5</v>
      </c>
      <c r="M20" s="164">
        <f t="shared" si="17"/>
        <v>0</v>
      </c>
      <c r="N20" s="131"/>
      <c r="O20" s="107" t="s">
        <v>97</v>
      </c>
      <c r="P20" s="107"/>
      <c r="Q20" s="107"/>
      <c r="R20" s="107"/>
      <c r="S20" s="131"/>
      <c r="T20" s="126" t="str">
        <f t="shared" si="2"/>
        <v>Sanitair</v>
      </c>
      <c r="U20" s="126" t="str">
        <f t="shared" si="3"/>
        <v>AQL 4%</v>
      </c>
      <c r="V20" s="131"/>
      <c r="W20" s="113">
        <v>100</v>
      </c>
      <c r="X20" s="131"/>
      <c r="Y20" s="129">
        <f t="shared" si="4"/>
        <v>19.125</v>
      </c>
      <c r="Z20" s="132">
        <f t="shared" si="5"/>
        <v>0</v>
      </c>
      <c r="AA20" s="131"/>
      <c r="AB20" s="129" t="str">
        <f t="shared" si="6"/>
        <v>_</v>
      </c>
      <c r="AC20" s="132" t="str">
        <f t="shared" si="31"/>
        <v>_</v>
      </c>
      <c r="AD20" s="131"/>
      <c r="AE20" s="129" t="str">
        <f t="shared" si="8"/>
        <v>_</v>
      </c>
      <c r="AF20" s="132" t="str">
        <f t="shared" si="32"/>
        <v>_</v>
      </c>
      <c r="AG20" s="131"/>
      <c r="AH20" s="129" t="str">
        <f t="shared" si="10"/>
        <v>_</v>
      </c>
      <c r="AI20" s="132" t="str">
        <f t="shared" si="33"/>
        <v>_</v>
      </c>
      <c r="AJ20" s="131"/>
      <c r="AK20" s="129">
        <f t="shared" si="12"/>
        <v>19.125</v>
      </c>
      <c r="AL20" s="132">
        <f t="shared" si="13"/>
        <v>0</v>
      </c>
      <c r="AM20" s="131"/>
      <c r="AQ20" s="137"/>
    </row>
    <row r="21" spans="1:43">
      <c r="A21" s="12">
        <v>1</v>
      </c>
      <c r="B21" s="126" t="str">
        <f>VLOOKUP(A21,'Overzicht locaties'!B:D,2,0)</f>
        <v>CE18</v>
      </c>
      <c r="C21" s="107" t="s">
        <v>146</v>
      </c>
      <c r="D21" s="6">
        <v>14</v>
      </c>
      <c r="E21" s="107" t="s">
        <v>239</v>
      </c>
      <c r="F21" s="107">
        <v>2</v>
      </c>
      <c r="G21" s="127" t="str">
        <f t="shared" si="14"/>
        <v>Sanitaire ruimte</v>
      </c>
      <c r="H21" s="107" t="s">
        <v>246</v>
      </c>
      <c r="I21" s="128">
        <v>3</v>
      </c>
      <c r="J21" s="127" t="str">
        <f t="shared" si="30"/>
        <v>Harde vloer zonder polymeer beschermlaag, met behandeling</v>
      </c>
      <c r="K21" s="130">
        <v>7.5</v>
      </c>
      <c r="L21" s="129">
        <f t="shared" si="16"/>
        <v>7.5</v>
      </c>
      <c r="M21" s="164">
        <f t="shared" si="17"/>
        <v>0</v>
      </c>
      <c r="N21" s="131"/>
      <c r="O21" s="107" t="s">
        <v>97</v>
      </c>
      <c r="P21" s="107"/>
      <c r="Q21" s="107"/>
      <c r="R21" s="107"/>
      <c r="S21" s="131"/>
      <c r="T21" s="126" t="str">
        <f t="shared" si="2"/>
        <v>Sanitair</v>
      </c>
      <c r="U21" s="126" t="str">
        <f t="shared" si="3"/>
        <v>AQL 4%</v>
      </c>
      <c r="V21" s="131"/>
      <c r="W21" s="113">
        <v>100</v>
      </c>
      <c r="X21" s="131"/>
      <c r="Y21" s="129">
        <f t="shared" si="4"/>
        <v>19.125</v>
      </c>
      <c r="Z21" s="132">
        <f t="shared" si="5"/>
        <v>0</v>
      </c>
      <c r="AA21" s="131"/>
      <c r="AB21" s="129" t="str">
        <f t="shared" si="6"/>
        <v>_</v>
      </c>
      <c r="AC21" s="132" t="str">
        <f t="shared" si="21"/>
        <v>_</v>
      </c>
      <c r="AD21" s="131"/>
      <c r="AE21" s="129" t="str">
        <f t="shared" si="8"/>
        <v>_</v>
      </c>
      <c r="AF21" s="132" t="str">
        <f t="shared" si="22"/>
        <v>_</v>
      </c>
      <c r="AG21" s="131"/>
      <c r="AH21" s="129" t="str">
        <f t="shared" si="10"/>
        <v>_</v>
      </c>
      <c r="AI21" s="132" t="str">
        <f t="shared" si="23"/>
        <v>_</v>
      </c>
      <c r="AJ21" s="131"/>
      <c r="AK21" s="129">
        <f t="shared" si="12"/>
        <v>19.125</v>
      </c>
      <c r="AL21" s="132">
        <f t="shared" si="13"/>
        <v>0</v>
      </c>
      <c r="AM21" s="131"/>
      <c r="AQ21" s="137"/>
    </row>
    <row r="22" spans="1:43">
      <c r="A22" s="12">
        <v>1</v>
      </c>
      <c r="B22" s="126" t="str">
        <f>VLOOKUP(A22,'Overzicht locaties'!B:D,2,0)</f>
        <v>CE18</v>
      </c>
      <c r="C22" s="107" t="s">
        <v>146</v>
      </c>
      <c r="D22" s="6" t="s">
        <v>243</v>
      </c>
      <c r="E22" s="107" t="s">
        <v>240</v>
      </c>
      <c r="F22" s="107">
        <v>3</v>
      </c>
      <c r="G22" s="127" t="str">
        <f t="shared" ref="G22:G219" si="34">VLOOKUP(F22,cat_omschrijving,2,0)</f>
        <v>Verkeersruimte / Garderobe / Wachtruimte</v>
      </c>
      <c r="H22" s="107" t="s">
        <v>7</v>
      </c>
      <c r="I22" s="128">
        <v>4</v>
      </c>
      <c r="J22" s="127" t="str">
        <f t="shared" si="30"/>
        <v>Tapijt</v>
      </c>
      <c r="K22" s="130">
        <v>63.49</v>
      </c>
      <c r="L22" s="129">
        <f t="shared" si="16"/>
        <v>63.49</v>
      </c>
      <c r="M22" s="164">
        <f t="shared" si="17"/>
        <v>0</v>
      </c>
      <c r="N22" s="131"/>
      <c r="O22" s="107" t="s">
        <v>97</v>
      </c>
      <c r="P22" s="107"/>
      <c r="Q22" s="107"/>
      <c r="R22" s="107"/>
      <c r="S22" s="131"/>
      <c r="T22" s="126" t="str">
        <f t="shared" si="2"/>
        <v>Verkeer</v>
      </c>
      <c r="U22" s="126" t="str">
        <f t="shared" si="3"/>
        <v>AQL 7%</v>
      </c>
      <c r="V22" s="131"/>
      <c r="W22" s="113">
        <v>100</v>
      </c>
      <c r="X22" s="131"/>
      <c r="Y22" s="129">
        <f t="shared" si="4"/>
        <v>161.89950000000002</v>
      </c>
      <c r="Z22" s="132">
        <f t="shared" si="5"/>
        <v>0</v>
      </c>
      <c r="AA22" s="131"/>
      <c r="AB22" s="129" t="str">
        <f t="shared" si="6"/>
        <v>_</v>
      </c>
      <c r="AC22" s="132" t="str">
        <f t="shared" si="21"/>
        <v>_</v>
      </c>
      <c r="AD22" s="131"/>
      <c r="AE22" s="129" t="str">
        <f t="shared" si="8"/>
        <v>_</v>
      </c>
      <c r="AF22" s="132" t="str">
        <f t="shared" si="22"/>
        <v>_</v>
      </c>
      <c r="AG22" s="131"/>
      <c r="AH22" s="129" t="str">
        <f t="shared" si="10"/>
        <v>_</v>
      </c>
      <c r="AI22" s="132" t="str">
        <f t="shared" si="23"/>
        <v>_</v>
      </c>
      <c r="AJ22" s="131"/>
      <c r="AK22" s="129">
        <f t="shared" si="12"/>
        <v>161.89950000000002</v>
      </c>
      <c r="AL22" s="132">
        <f t="shared" si="13"/>
        <v>0</v>
      </c>
      <c r="AM22" s="131"/>
      <c r="AQ22" s="137"/>
    </row>
    <row r="23" spans="1:43">
      <c r="A23" s="12">
        <v>1</v>
      </c>
      <c r="B23" s="126" t="str">
        <f>VLOOKUP(A23,'Overzicht locaties'!B:D,2,0)</f>
        <v>CE18</v>
      </c>
      <c r="C23" s="107" t="s">
        <v>146</v>
      </c>
      <c r="D23" s="6" t="s">
        <v>243</v>
      </c>
      <c r="E23" s="107" t="s">
        <v>241</v>
      </c>
      <c r="F23" s="107">
        <v>6</v>
      </c>
      <c r="G23" s="127" t="str">
        <f t="shared" si="34"/>
        <v>Overig / Magazijn / Archief / Berging / Technische ruimte</v>
      </c>
      <c r="H23" s="107" t="s">
        <v>247</v>
      </c>
      <c r="I23" s="128">
        <v>2</v>
      </c>
      <c r="J23" s="127" t="str">
        <f t="shared" si="30"/>
        <v>Harde vloeren zonder extra behandeling</v>
      </c>
      <c r="K23" s="130">
        <v>124.97</v>
      </c>
      <c r="L23" s="129">
        <f t="shared" si="16"/>
        <v>124.97</v>
      </c>
      <c r="M23" s="164">
        <f t="shared" si="17"/>
        <v>0</v>
      </c>
      <c r="N23" s="131"/>
      <c r="O23" s="107" t="s">
        <v>121</v>
      </c>
      <c r="P23" s="107"/>
      <c r="Q23" s="107"/>
      <c r="R23" s="107"/>
      <c r="S23" s="131"/>
      <c r="T23" s="126" t="str">
        <f t="shared" si="2"/>
        <v>Verkeer</v>
      </c>
      <c r="U23" s="126" t="str">
        <f t="shared" si="3"/>
        <v>AQL 7%</v>
      </c>
      <c r="V23" s="131"/>
      <c r="W23" s="113">
        <v>100</v>
      </c>
      <c r="X23" s="131"/>
      <c r="Y23" s="129">
        <f t="shared" si="4"/>
        <v>1.2497</v>
      </c>
      <c r="Z23" s="132">
        <f t="shared" si="5"/>
        <v>0</v>
      </c>
      <c r="AA23" s="131"/>
      <c r="AB23" s="129" t="str">
        <f t="shared" si="6"/>
        <v>_</v>
      </c>
      <c r="AC23" s="132" t="str">
        <f t="shared" si="21"/>
        <v>_</v>
      </c>
      <c r="AD23" s="131"/>
      <c r="AE23" s="129" t="str">
        <f t="shared" si="8"/>
        <v>_</v>
      </c>
      <c r="AF23" s="132" t="str">
        <f t="shared" si="22"/>
        <v>_</v>
      </c>
      <c r="AG23" s="131"/>
      <c r="AH23" s="129" t="str">
        <f t="shared" si="10"/>
        <v>_</v>
      </c>
      <c r="AI23" s="132" t="str">
        <f t="shared" si="23"/>
        <v>_</v>
      </c>
      <c r="AJ23" s="131"/>
      <c r="AK23" s="129">
        <f t="shared" si="12"/>
        <v>1.2497</v>
      </c>
      <c r="AL23" s="132">
        <f t="shared" si="13"/>
        <v>0</v>
      </c>
      <c r="AM23" s="131"/>
      <c r="AQ23" s="137"/>
    </row>
    <row r="24" spans="1:43">
      <c r="A24" s="12">
        <v>1</v>
      </c>
      <c r="B24" s="126" t="str">
        <f>VLOOKUP(A24,'Overzicht locaties'!B:D,2,0)</f>
        <v>CE18</v>
      </c>
      <c r="C24" s="107" t="s">
        <v>146</v>
      </c>
      <c r="D24" s="6" t="s">
        <v>243</v>
      </c>
      <c r="E24" s="107" t="s">
        <v>242</v>
      </c>
      <c r="F24" s="107">
        <v>6</v>
      </c>
      <c r="G24" s="127" t="str">
        <f t="shared" si="34"/>
        <v>Overig / Magazijn / Archief / Berging / Technische ruimte</v>
      </c>
      <c r="H24" s="107" t="s">
        <v>247</v>
      </c>
      <c r="I24" s="128">
        <v>2</v>
      </c>
      <c r="J24" s="127" t="str">
        <f t="shared" si="30"/>
        <v>Harde vloeren zonder extra behandeling</v>
      </c>
      <c r="K24" s="130">
        <v>56.94</v>
      </c>
      <c r="L24" s="129">
        <f t="shared" si="16"/>
        <v>56.94</v>
      </c>
      <c r="M24" s="164">
        <f t="shared" si="17"/>
        <v>0</v>
      </c>
      <c r="N24" s="131"/>
      <c r="O24" s="107" t="s">
        <v>121</v>
      </c>
      <c r="P24" s="107"/>
      <c r="Q24" s="107"/>
      <c r="R24" s="107"/>
      <c r="S24" s="131"/>
      <c r="T24" s="126" t="str">
        <f t="shared" si="2"/>
        <v>Verkeer</v>
      </c>
      <c r="U24" s="126" t="str">
        <f t="shared" si="3"/>
        <v>AQL 7%</v>
      </c>
      <c r="V24" s="131"/>
      <c r="W24" s="113">
        <v>100</v>
      </c>
      <c r="X24" s="131"/>
      <c r="Y24" s="129">
        <f t="shared" si="4"/>
        <v>0.56940000000000002</v>
      </c>
      <c r="Z24" s="132">
        <f t="shared" si="5"/>
        <v>0</v>
      </c>
      <c r="AA24" s="131"/>
      <c r="AB24" s="129" t="str">
        <f t="shared" si="6"/>
        <v>_</v>
      </c>
      <c r="AC24" s="132" t="str">
        <f t="shared" si="21"/>
        <v>_</v>
      </c>
      <c r="AD24" s="131"/>
      <c r="AE24" s="129" t="str">
        <f t="shared" si="8"/>
        <v>_</v>
      </c>
      <c r="AF24" s="132" t="str">
        <f t="shared" si="22"/>
        <v>_</v>
      </c>
      <c r="AG24" s="131"/>
      <c r="AH24" s="129" t="str">
        <f t="shared" si="10"/>
        <v>_</v>
      </c>
      <c r="AI24" s="132" t="str">
        <f t="shared" si="23"/>
        <v>_</v>
      </c>
      <c r="AJ24" s="131"/>
      <c r="AK24" s="129">
        <f t="shared" si="12"/>
        <v>0.56940000000000002</v>
      </c>
      <c r="AL24" s="132">
        <f t="shared" si="13"/>
        <v>0</v>
      </c>
      <c r="AM24" s="131"/>
      <c r="AQ24" s="137"/>
    </row>
    <row r="25" spans="1:43">
      <c r="A25" s="12">
        <v>2</v>
      </c>
      <c r="B25" s="126" t="str">
        <f>VLOOKUP(A25,'Overzicht locaties'!B:D,2,0)</f>
        <v>CE05</v>
      </c>
      <c r="C25" s="107" t="s">
        <v>146</v>
      </c>
      <c r="D25" s="6">
        <v>1</v>
      </c>
      <c r="E25" s="107" t="s">
        <v>274</v>
      </c>
      <c r="F25" s="107">
        <v>1</v>
      </c>
      <c r="G25" s="127" t="str">
        <f t="shared" si="34"/>
        <v xml:space="preserve">Kantoorruimte / vergaderruimte </v>
      </c>
      <c r="H25" s="107" t="s">
        <v>7</v>
      </c>
      <c r="I25" s="128">
        <v>4</v>
      </c>
      <c r="J25" s="127" t="str">
        <f t="shared" si="30"/>
        <v>Tapijt</v>
      </c>
      <c r="K25" s="130">
        <v>38.590000000000003</v>
      </c>
      <c r="L25" s="129">
        <f t="shared" si="16"/>
        <v>38.590000000000003</v>
      </c>
      <c r="M25" s="164">
        <f t="shared" si="17"/>
        <v>0</v>
      </c>
      <c r="N25" s="131"/>
      <c r="O25" s="107" t="s">
        <v>103</v>
      </c>
      <c r="P25" s="107"/>
      <c r="Q25" s="107"/>
      <c r="R25" s="107"/>
      <c r="S25" s="131"/>
      <c r="T25" s="126" t="str">
        <f t="shared" ref="T25:T51" si="35">IF(F25="nio","_",VLOOKUP(F25,cat_omschrijving,3,0))</f>
        <v>Bureau</v>
      </c>
      <c r="U25" s="126" t="str">
        <f t="shared" ref="U25:U51" si="36">IF(F25="nio","_",VLOOKUP(F25,cat_omschrijving,4,0))</f>
        <v>AQL 7%</v>
      </c>
      <c r="V25" s="131"/>
      <c r="W25" s="113">
        <v>100</v>
      </c>
      <c r="X25" s="131"/>
      <c r="Y25" s="129">
        <f t="shared" ref="Y25:Y51" si="37">IF(F25="nio","_",(L25/W25)*VLOOKUP(O25,Aanpassing_frequenties,3,0))</f>
        <v>40.133600000000001</v>
      </c>
      <c r="Z25" s="132">
        <f t="shared" ref="Z25:Z51" si="38">IF(F25="nio","_",Y25*Rekentarief)</f>
        <v>0</v>
      </c>
      <c r="AA25" s="131"/>
      <c r="AB25" s="129" t="str">
        <f t="shared" ref="AB25:AB51" si="39">IF(OR($F25="nio",P25=""),"_",($L25/$W25)*VLOOKUP(P25,Aanpassing_frequenties,3,0))</f>
        <v>_</v>
      </c>
      <c r="AC25" s="132" t="str">
        <f t="shared" ref="AC25:AC51" si="40">IF(OR($F25="nio",P25=""),"_",AB25*Rekentarief30)</f>
        <v>_</v>
      </c>
      <c r="AD25" s="131"/>
      <c r="AE25" s="129" t="str">
        <f t="shared" ref="AE25:AE51" si="41">IF(OR($F25="nio",Q25=""),"_",($L25/$W25)*VLOOKUP(Q25,Aanpassing_frequenties,3,0))</f>
        <v>_</v>
      </c>
      <c r="AF25" s="132" t="str">
        <f t="shared" ref="AF25:AF51" si="42">IF(OR($F25="nio",Q25=""),"_",AE25*Rekentarief50)</f>
        <v>_</v>
      </c>
      <c r="AG25" s="131"/>
      <c r="AH25" s="129" t="str">
        <f t="shared" ref="AH25:AH51" si="43">IF(OR($F25="nio",R25=""),"_",($L25/$W25)*VLOOKUP(R25,Aanpassing_frequenties,3,0))</f>
        <v>_</v>
      </c>
      <c r="AI25" s="132" t="str">
        <f t="shared" ref="AI25:AI51" si="44">IF(OR($F25="nio",R25=""),"_",AH25*rekentarief150)</f>
        <v>_</v>
      </c>
      <c r="AJ25" s="131"/>
      <c r="AK25" s="129">
        <f t="shared" ref="AK25:AK51" si="45">IF(F25="nio","_",SUM(Y25,AB25,AE25,AH25))</f>
        <v>40.133600000000001</v>
      </c>
      <c r="AL25" s="132">
        <f t="shared" ref="AL25:AL51" si="46">IF(F25="nio","_",SUM(Z25,AC25,AF25,AI25))</f>
        <v>0</v>
      </c>
      <c r="AM25" s="131"/>
      <c r="AQ25" s="137"/>
    </row>
    <row r="26" spans="1:43">
      <c r="A26" s="12">
        <v>2</v>
      </c>
      <c r="B26" s="126" t="str">
        <f>VLOOKUP(A26,'Overzicht locaties'!B:D,2,0)</f>
        <v>CE05</v>
      </c>
      <c r="C26" s="107" t="s">
        <v>146</v>
      </c>
      <c r="D26" s="6">
        <v>2</v>
      </c>
      <c r="E26" s="107" t="s">
        <v>275</v>
      </c>
      <c r="F26" s="107">
        <v>1</v>
      </c>
      <c r="G26" s="127" t="str">
        <f t="shared" si="34"/>
        <v xml:space="preserve">Kantoorruimte / vergaderruimte </v>
      </c>
      <c r="H26" s="107" t="s">
        <v>283</v>
      </c>
      <c r="I26" s="128">
        <v>4</v>
      </c>
      <c r="J26" s="127" t="str">
        <f t="shared" si="30"/>
        <v>Tapijt</v>
      </c>
      <c r="K26" s="130">
        <f xml:space="preserve"> (25.22 + 3.13)</f>
        <v>28.349999999999998</v>
      </c>
      <c r="L26" s="129">
        <f t="shared" ref="L26:L110" si="47">K26-M26</f>
        <v>28.349999999999998</v>
      </c>
      <c r="M26" s="164">
        <f t="shared" ref="M26:M110" si="48">IF(F26="nio",K26,0)</f>
        <v>0</v>
      </c>
      <c r="N26" s="131"/>
      <c r="O26" s="107" t="s">
        <v>103</v>
      </c>
      <c r="P26" s="107"/>
      <c r="Q26" s="107"/>
      <c r="R26" s="107"/>
      <c r="S26" s="131"/>
      <c r="T26" s="126" t="str">
        <f t="shared" si="35"/>
        <v>Bureau</v>
      </c>
      <c r="U26" s="126" t="str">
        <f t="shared" si="36"/>
        <v>AQL 7%</v>
      </c>
      <c r="V26" s="131"/>
      <c r="W26" s="113">
        <v>100</v>
      </c>
      <c r="X26" s="131"/>
      <c r="Y26" s="129">
        <f t="shared" si="37"/>
        <v>29.483999999999998</v>
      </c>
      <c r="Z26" s="132">
        <f t="shared" si="38"/>
        <v>0</v>
      </c>
      <c r="AA26" s="131"/>
      <c r="AB26" s="129" t="str">
        <f t="shared" si="39"/>
        <v>_</v>
      </c>
      <c r="AC26" s="132" t="str">
        <f t="shared" si="40"/>
        <v>_</v>
      </c>
      <c r="AD26" s="131"/>
      <c r="AE26" s="129" t="str">
        <f t="shared" si="41"/>
        <v>_</v>
      </c>
      <c r="AF26" s="132" t="str">
        <f t="shared" si="42"/>
        <v>_</v>
      </c>
      <c r="AG26" s="131"/>
      <c r="AH26" s="129" t="str">
        <f t="shared" si="43"/>
        <v>_</v>
      </c>
      <c r="AI26" s="132" t="str">
        <f t="shared" si="44"/>
        <v>_</v>
      </c>
      <c r="AJ26" s="131"/>
      <c r="AK26" s="129">
        <f t="shared" si="45"/>
        <v>29.483999999999998</v>
      </c>
      <c r="AL26" s="132">
        <f t="shared" si="46"/>
        <v>0</v>
      </c>
      <c r="AM26" s="131"/>
      <c r="AQ26" s="137"/>
    </row>
    <row r="27" spans="1:43">
      <c r="A27" s="12">
        <v>2</v>
      </c>
      <c r="B27" s="126" t="str">
        <f>VLOOKUP(A27,'Overzicht locaties'!B:D,2,0)</f>
        <v>CE05</v>
      </c>
      <c r="C27" s="107" t="s">
        <v>146</v>
      </c>
      <c r="D27" s="6">
        <v>3</v>
      </c>
      <c r="E27" s="107" t="s">
        <v>239</v>
      </c>
      <c r="F27" s="107">
        <v>2</v>
      </c>
      <c r="G27" s="127" t="str">
        <f t="shared" si="34"/>
        <v>Sanitaire ruimte</v>
      </c>
      <c r="H27" s="107" t="s">
        <v>246</v>
      </c>
      <c r="I27" s="128">
        <v>2</v>
      </c>
      <c r="J27" s="127" t="str">
        <f t="shared" si="30"/>
        <v>Harde vloeren zonder extra behandeling</v>
      </c>
      <c r="K27" s="130">
        <f>(1.23+1.23+2.59)</f>
        <v>5.05</v>
      </c>
      <c r="L27" s="129">
        <f t="shared" si="47"/>
        <v>5.05</v>
      </c>
      <c r="M27" s="164">
        <f t="shared" si="48"/>
        <v>0</v>
      </c>
      <c r="N27" s="131"/>
      <c r="O27" s="107" t="s">
        <v>103</v>
      </c>
      <c r="P27" s="107"/>
      <c r="Q27" s="107"/>
      <c r="R27" s="107"/>
      <c r="S27" s="131"/>
      <c r="T27" s="126" t="str">
        <f t="shared" si="35"/>
        <v>Sanitair</v>
      </c>
      <c r="U27" s="126" t="str">
        <f t="shared" si="36"/>
        <v>AQL 4%</v>
      </c>
      <c r="V27" s="131"/>
      <c r="W27" s="113">
        <v>100</v>
      </c>
      <c r="X27" s="131"/>
      <c r="Y27" s="129">
        <f t="shared" si="37"/>
        <v>5.2519999999999998</v>
      </c>
      <c r="Z27" s="132">
        <f t="shared" si="38"/>
        <v>0</v>
      </c>
      <c r="AA27" s="131"/>
      <c r="AB27" s="129" t="str">
        <f t="shared" si="39"/>
        <v>_</v>
      </c>
      <c r="AC27" s="132" t="str">
        <f t="shared" si="40"/>
        <v>_</v>
      </c>
      <c r="AD27" s="131"/>
      <c r="AE27" s="129" t="str">
        <f t="shared" si="41"/>
        <v>_</v>
      </c>
      <c r="AF27" s="132" t="str">
        <f t="shared" si="42"/>
        <v>_</v>
      </c>
      <c r="AG27" s="131"/>
      <c r="AH27" s="129" t="str">
        <f t="shared" si="43"/>
        <v>_</v>
      </c>
      <c r="AI27" s="132" t="str">
        <f t="shared" si="44"/>
        <v>_</v>
      </c>
      <c r="AJ27" s="131"/>
      <c r="AK27" s="129">
        <f t="shared" si="45"/>
        <v>5.2519999999999998</v>
      </c>
      <c r="AL27" s="132">
        <f t="shared" si="46"/>
        <v>0</v>
      </c>
      <c r="AM27" s="131"/>
      <c r="AQ27" s="137"/>
    </row>
    <row r="28" spans="1:43">
      <c r="A28" s="12">
        <v>2</v>
      </c>
      <c r="B28" s="126" t="str">
        <f>VLOOKUP(A28,'Overzicht locaties'!B:D,2,0)</f>
        <v>CE05</v>
      </c>
      <c r="C28" s="107" t="s">
        <v>146</v>
      </c>
      <c r="D28" s="6">
        <v>4</v>
      </c>
      <c r="E28" s="107" t="s">
        <v>276</v>
      </c>
      <c r="F28" s="107">
        <v>6</v>
      </c>
      <c r="G28" s="127" t="str">
        <f t="shared" si="34"/>
        <v>Overig / Magazijn / Archief / Berging / Technische ruimte</v>
      </c>
      <c r="H28" s="107" t="s">
        <v>284</v>
      </c>
      <c r="I28" s="128">
        <v>2</v>
      </c>
      <c r="J28" s="127" t="str">
        <f t="shared" si="30"/>
        <v>Harde vloeren zonder extra behandeling</v>
      </c>
      <c r="K28" s="130">
        <v>2.67</v>
      </c>
      <c r="L28" s="129">
        <f t="shared" si="47"/>
        <v>2.67</v>
      </c>
      <c r="M28" s="164">
        <f t="shared" si="48"/>
        <v>0</v>
      </c>
      <c r="N28" s="131"/>
      <c r="O28" s="107" t="s">
        <v>121</v>
      </c>
      <c r="P28" s="107"/>
      <c r="Q28" s="107"/>
      <c r="R28" s="107"/>
      <c r="S28" s="131"/>
      <c r="T28" s="126" t="str">
        <f t="shared" si="35"/>
        <v>Verkeer</v>
      </c>
      <c r="U28" s="126" t="str">
        <f t="shared" si="36"/>
        <v>AQL 7%</v>
      </c>
      <c r="V28" s="131"/>
      <c r="W28" s="113">
        <v>100</v>
      </c>
      <c r="X28" s="131"/>
      <c r="Y28" s="129">
        <f t="shared" si="37"/>
        <v>2.6699999999999998E-2</v>
      </c>
      <c r="Z28" s="132">
        <f t="shared" si="38"/>
        <v>0</v>
      </c>
      <c r="AA28" s="131"/>
      <c r="AB28" s="129" t="str">
        <f t="shared" si="39"/>
        <v>_</v>
      </c>
      <c r="AC28" s="132" t="str">
        <f t="shared" si="40"/>
        <v>_</v>
      </c>
      <c r="AD28" s="131"/>
      <c r="AE28" s="129" t="str">
        <f t="shared" si="41"/>
        <v>_</v>
      </c>
      <c r="AF28" s="132" t="str">
        <f t="shared" si="42"/>
        <v>_</v>
      </c>
      <c r="AG28" s="131"/>
      <c r="AH28" s="129" t="str">
        <f t="shared" si="43"/>
        <v>_</v>
      </c>
      <c r="AI28" s="132" t="str">
        <f t="shared" si="44"/>
        <v>_</v>
      </c>
      <c r="AJ28" s="131"/>
      <c r="AK28" s="129">
        <f t="shared" si="45"/>
        <v>2.6699999999999998E-2</v>
      </c>
      <c r="AL28" s="132">
        <f t="shared" si="46"/>
        <v>0</v>
      </c>
      <c r="AM28" s="131"/>
      <c r="AQ28" s="137"/>
    </row>
    <row r="29" spans="1:43">
      <c r="A29" s="12">
        <v>2</v>
      </c>
      <c r="B29" s="126" t="str">
        <f>VLOOKUP(A29,'Overzicht locaties'!B:D,2,0)</f>
        <v>CE05</v>
      </c>
      <c r="C29" s="107" t="s">
        <v>146</v>
      </c>
      <c r="D29" s="6">
        <v>5</v>
      </c>
      <c r="E29" s="107" t="s">
        <v>277</v>
      </c>
      <c r="F29" s="107">
        <v>6</v>
      </c>
      <c r="G29" s="127" t="str">
        <f t="shared" si="34"/>
        <v>Overig / Magazijn / Archief / Berging / Technische ruimte</v>
      </c>
      <c r="H29" s="107" t="s">
        <v>285</v>
      </c>
      <c r="I29" s="128">
        <v>3</v>
      </c>
      <c r="J29" s="127" t="str">
        <f t="shared" si="30"/>
        <v>Harde vloer zonder polymeer beschermlaag, met behandeling</v>
      </c>
      <c r="K29" s="130">
        <v>4.99</v>
      </c>
      <c r="L29" s="129">
        <f t="shared" si="47"/>
        <v>4.99</v>
      </c>
      <c r="M29" s="164">
        <f t="shared" si="48"/>
        <v>0</v>
      </c>
      <c r="N29" s="131"/>
      <c r="O29" s="107" t="s">
        <v>103</v>
      </c>
      <c r="P29" s="107"/>
      <c r="Q29" s="107"/>
      <c r="R29" s="107"/>
      <c r="S29" s="131"/>
      <c r="T29" s="126" t="str">
        <f t="shared" si="35"/>
        <v>Verkeer</v>
      </c>
      <c r="U29" s="126" t="str">
        <f t="shared" si="36"/>
        <v>AQL 7%</v>
      </c>
      <c r="V29" s="131"/>
      <c r="W29" s="113">
        <v>100</v>
      </c>
      <c r="X29" s="131"/>
      <c r="Y29" s="129">
        <f t="shared" si="37"/>
        <v>5.1896000000000004</v>
      </c>
      <c r="Z29" s="132">
        <f t="shared" si="38"/>
        <v>0</v>
      </c>
      <c r="AA29" s="131"/>
      <c r="AB29" s="129" t="str">
        <f t="shared" si="39"/>
        <v>_</v>
      </c>
      <c r="AC29" s="132" t="str">
        <f t="shared" si="40"/>
        <v>_</v>
      </c>
      <c r="AD29" s="131"/>
      <c r="AE29" s="129" t="str">
        <f t="shared" si="41"/>
        <v>_</v>
      </c>
      <c r="AF29" s="132" t="str">
        <f t="shared" si="42"/>
        <v>_</v>
      </c>
      <c r="AG29" s="131"/>
      <c r="AH29" s="129" t="str">
        <f t="shared" si="43"/>
        <v>_</v>
      </c>
      <c r="AI29" s="132" t="str">
        <f t="shared" si="44"/>
        <v>_</v>
      </c>
      <c r="AJ29" s="131"/>
      <c r="AK29" s="129">
        <f t="shared" si="45"/>
        <v>5.1896000000000004</v>
      </c>
      <c r="AL29" s="132">
        <f t="shared" si="46"/>
        <v>0</v>
      </c>
      <c r="AM29" s="131"/>
      <c r="AQ29" s="137"/>
    </row>
    <row r="30" spans="1:43">
      <c r="A30" s="12">
        <v>2</v>
      </c>
      <c r="B30" s="126" t="str">
        <f>VLOOKUP(A30,'Overzicht locaties'!B:D,2,0)</f>
        <v>CE05</v>
      </c>
      <c r="C30" s="107" t="s">
        <v>146</v>
      </c>
      <c r="D30" s="6">
        <v>6</v>
      </c>
      <c r="E30" s="107" t="s">
        <v>278</v>
      </c>
      <c r="F30" s="107">
        <v>1</v>
      </c>
      <c r="G30" s="127" t="str">
        <f t="shared" si="34"/>
        <v xml:space="preserve">Kantoorruimte / vergaderruimte </v>
      </c>
      <c r="H30" s="107" t="s">
        <v>285</v>
      </c>
      <c r="I30" s="128">
        <v>3</v>
      </c>
      <c r="J30" s="127" t="str">
        <f t="shared" si="30"/>
        <v>Harde vloer zonder polymeer beschermlaag, met behandeling</v>
      </c>
      <c r="K30" s="130">
        <v>24.19</v>
      </c>
      <c r="L30" s="129">
        <f t="shared" si="47"/>
        <v>24.19</v>
      </c>
      <c r="M30" s="164">
        <f t="shared" si="48"/>
        <v>0</v>
      </c>
      <c r="N30" s="131"/>
      <c r="O30" s="107" t="s">
        <v>103</v>
      </c>
      <c r="P30" s="107"/>
      <c r="Q30" s="107"/>
      <c r="R30" s="107"/>
      <c r="S30" s="131"/>
      <c r="T30" s="126" t="str">
        <f t="shared" si="35"/>
        <v>Bureau</v>
      </c>
      <c r="U30" s="126" t="str">
        <f t="shared" si="36"/>
        <v>AQL 7%</v>
      </c>
      <c r="V30" s="131"/>
      <c r="W30" s="113">
        <v>100</v>
      </c>
      <c r="X30" s="131"/>
      <c r="Y30" s="129">
        <f t="shared" si="37"/>
        <v>25.157600000000002</v>
      </c>
      <c r="Z30" s="132">
        <f t="shared" si="38"/>
        <v>0</v>
      </c>
      <c r="AA30" s="131"/>
      <c r="AB30" s="129" t="str">
        <f t="shared" si="39"/>
        <v>_</v>
      </c>
      <c r="AC30" s="132" t="str">
        <f t="shared" si="40"/>
        <v>_</v>
      </c>
      <c r="AD30" s="131"/>
      <c r="AE30" s="129" t="str">
        <f t="shared" si="41"/>
        <v>_</v>
      </c>
      <c r="AF30" s="132" t="str">
        <f t="shared" si="42"/>
        <v>_</v>
      </c>
      <c r="AG30" s="131"/>
      <c r="AH30" s="129" t="str">
        <f t="shared" si="43"/>
        <v>_</v>
      </c>
      <c r="AI30" s="132" t="str">
        <f t="shared" si="44"/>
        <v>_</v>
      </c>
      <c r="AJ30" s="131"/>
      <c r="AK30" s="129">
        <f t="shared" si="45"/>
        <v>25.157600000000002</v>
      </c>
      <c r="AL30" s="132">
        <f t="shared" si="46"/>
        <v>0</v>
      </c>
      <c r="AM30" s="131"/>
      <c r="AQ30" s="137"/>
    </row>
    <row r="31" spans="1:43">
      <c r="A31" s="12">
        <v>2</v>
      </c>
      <c r="B31" s="126" t="str">
        <f>VLOOKUP(A31,'Overzicht locaties'!B:D,2,0)</f>
        <v>CE05</v>
      </c>
      <c r="C31" s="107" t="s">
        <v>146</v>
      </c>
      <c r="D31" s="6">
        <v>7</v>
      </c>
      <c r="E31" s="107" t="s">
        <v>234</v>
      </c>
      <c r="F31" s="107">
        <v>1</v>
      </c>
      <c r="G31" s="127" t="str">
        <f t="shared" si="34"/>
        <v xml:space="preserve">Kantoorruimte / vergaderruimte </v>
      </c>
      <c r="H31" s="107" t="s">
        <v>285</v>
      </c>
      <c r="I31" s="128">
        <v>3</v>
      </c>
      <c r="J31" s="127" t="str">
        <f t="shared" si="30"/>
        <v>Harde vloer zonder polymeer beschermlaag, met behandeling</v>
      </c>
      <c r="K31" s="130">
        <v>25.48</v>
      </c>
      <c r="L31" s="129">
        <f t="shared" si="47"/>
        <v>25.48</v>
      </c>
      <c r="M31" s="164">
        <f t="shared" si="48"/>
        <v>0</v>
      </c>
      <c r="N31" s="131"/>
      <c r="O31" s="107" t="s">
        <v>103</v>
      </c>
      <c r="P31" s="107"/>
      <c r="Q31" s="107"/>
      <c r="R31" s="107"/>
      <c r="S31" s="131"/>
      <c r="T31" s="126" t="str">
        <f t="shared" si="35"/>
        <v>Bureau</v>
      </c>
      <c r="U31" s="126" t="str">
        <f t="shared" si="36"/>
        <v>AQL 7%</v>
      </c>
      <c r="V31" s="131"/>
      <c r="W31" s="113">
        <v>100</v>
      </c>
      <c r="X31" s="131"/>
      <c r="Y31" s="129">
        <f t="shared" si="37"/>
        <v>26.499200000000002</v>
      </c>
      <c r="Z31" s="132">
        <f t="shared" si="38"/>
        <v>0</v>
      </c>
      <c r="AA31" s="131"/>
      <c r="AB31" s="129" t="str">
        <f t="shared" si="39"/>
        <v>_</v>
      </c>
      <c r="AC31" s="132" t="str">
        <f t="shared" si="40"/>
        <v>_</v>
      </c>
      <c r="AD31" s="131"/>
      <c r="AE31" s="129" t="str">
        <f t="shared" si="41"/>
        <v>_</v>
      </c>
      <c r="AF31" s="132" t="str">
        <f t="shared" si="42"/>
        <v>_</v>
      </c>
      <c r="AG31" s="131"/>
      <c r="AH31" s="129" t="str">
        <f t="shared" si="43"/>
        <v>_</v>
      </c>
      <c r="AI31" s="132" t="str">
        <f t="shared" si="44"/>
        <v>_</v>
      </c>
      <c r="AJ31" s="131"/>
      <c r="AK31" s="129">
        <f t="shared" si="45"/>
        <v>26.499200000000002</v>
      </c>
      <c r="AL31" s="132">
        <f t="shared" si="46"/>
        <v>0</v>
      </c>
      <c r="AM31" s="131"/>
      <c r="AQ31" s="137"/>
    </row>
    <row r="32" spans="1:43">
      <c r="A32" s="12">
        <v>2</v>
      </c>
      <c r="B32" s="126" t="str">
        <f>VLOOKUP(A32,'Overzicht locaties'!B:D,2,0)</f>
        <v>CE05</v>
      </c>
      <c r="C32" s="107" t="s">
        <v>146</v>
      </c>
      <c r="D32" s="6">
        <v>8</v>
      </c>
      <c r="E32" s="107" t="s">
        <v>279</v>
      </c>
      <c r="F32" s="107">
        <v>4</v>
      </c>
      <c r="G32" s="127" t="str">
        <f t="shared" si="34"/>
        <v>Medische ruimte</v>
      </c>
      <c r="H32" s="107" t="s">
        <v>285</v>
      </c>
      <c r="I32" s="128">
        <v>3</v>
      </c>
      <c r="J32" s="127" t="str">
        <f t="shared" si="30"/>
        <v>Harde vloer zonder polymeer beschermlaag, met behandeling</v>
      </c>
      <c r="K32" s="130">
        <v>24.18</v>
      </c>
      <c r="L32" s="129">
        <f t="shared" si="47"/>
        <v>24.18</v>
      </c>
      <c r="M32" s="164">
        <f t="shared" si="48"/>
        <v>0</v>
      </c>
      <c r="N32" s="131"/>
      <c r="O32" s="107" t="s">
        <v>103</v>
      </c>
      <c r="P32" s="107"/>
      <c r="Q32" s="107"/>
      <c r="R32" s="107"/>
      <c r="S32" s="131"/>
      <c r="T32" s="126" t="str">
        <f t="shared" si="35"/>
        <v>Behandel</v>
      </c>
      <c r="U32" s="126" t="str">
        <f t="shared" si="36"/>
        <v>AQL 3%</v>
      </c>
      <c r="V32" s="131"/>
      <c r="W32" s="113">
        <v>100</v>
      </c>
      <c r="X32" s="131"/>
      <c r="Y32" s="129">
        <f t="shared" si="37"/>
        <v>25.147199999999998</v>
      </c>
      <c r="Z32" s="132">
        <f t="shared" si="38"/>
        <v>0</v>
      </c>
      <c r="AA32" s="131"/>
      <c r="AB32" s="129" t="str">
        <f t="shared" si="39"/>
        <v>_</v>
      </c>
      <c r="AC32" s="132" t="str">
        <f t="shared" si="40"/>
        <v>_</v>
      </c>
      <c r="AD32" s="131"/>
      <c r="AE32" s="129" t="str">
        <f t="shared" si="41"/>
        <v>_</v>
      </c>
      <c r="AF32" s="132" t="str">
        <f t="shared" si="42"/>
        <v>_</v>
      </c>
      <c r="AG32" s="131"/>
      <c r="AH32" s="129" t="str">
        <f t="shared" si="43"/>
        <v>_</v>
      </c>
      <c r="AI32" s="132" t="str">
        <f t="shared" si="44"/>
        <v>_</v>
      </c>
      <c r="AJ32" s="131"/>
      <c r="AK32" s="129">
        <f t="shared" si="45"/>
        <v>25.147199999999998</v>
      </c>
      <c r="AL32" s="132">
        <f t="shared" si="46"/>
        <v>0</v>
      </c>
      <c r="AM32" s="131"/>
      <c r="AQ32" s="137"/>
    </row>
    <row r="33" spans="1:43">
      <c r="A33" s="12">
        <v>2</v>
      </c>
      <c r="B33" s="126" t="str">
        <f>VLOOKUP(A33,'Overzicht locaties'!B:D,2,0)</f>
        <v>CE05</v>
      </c>
      <c r="C33" s="107" t="s">
        <v>146</v>
      </c>
      <c r="D33" s="6" t="s">
        <v>243</v>
      </c>
      <c r="E33" s="107" t="s">
        <v>280</v>
      </c>
      <c r="F33" s="107">
        <v>6</v>
      </c>
      <c r="G33" s="127" t="str">
        <f t="shared" si="34"/>
        <v>Overig / Magazijn / Archief / Berging / Technische ruimte</v>
      </c>
      <c r="H33" s="107" t="s">
        <v>286</v>
      </c>
      <c r="I33" s="128">
        <v>4</v>
      </c>
      <c r="J33" s="127" t="str">
        <f t="shared" si="30"/>
        <v>Tapijt</v>
      </c>
      <c r="K33" s="130">
        <v>21.2</v>
      </c>
      <c r="L33" s="129">
        <f t="shared" si="47"/>
        <v>21.2</v>
      </c>
      <c r="M33" s="164">
        <f t="shared" si="48"/>
        <v>0</v>
      </c>
      <c r="N33" s="131"/>
      <c r="O33" s="107" t="s">
        <v>121</v>
      </c>
      <c r="P33" s="107"/>
      <c r="Q33" s="107"/>
      <c r="R33" s="107"/>
      <c r="S33" s="131"/>
      <c r="T33" s="126" t="str">
        <f t="shared" si="35"/>
        <v>Verkeer</v>
      </c>
      <c r="U33" s="126" t="str">
        <f t="shared" si="36"/>
        <v>AQL 7%</v>
      </c>
      <c r="V33" s="131"/>
      <c r="W33" s="113">
        <v>100</v>
      </c>
      <c r="X33" s="131"/>
      <c r="Y33" s="129">
        <f t="shared" si="37"/>
        <v>0.21199999999999999</v>
      </c>
      <c r="Z33" s="132">
        <f t="shared" si="38"/>
        <v>0</v>
      </c>
      <c r="AA33" s="131"/>
      <c r="AB33" s="129" t="str">
        <f t="shared" si="39"/>
        <v>_</v>
      </c>
      <c r="AC33" s="132" t="str">
        <f t="shared" si="40"/>
        <v>_</v>
      </c>
      <c r="AD33" s="131"/>
      <c r="AE33" s="129" t="str">
        <f t="shared" si="41"/>
        <v>_</v>
      </c>
      <c r="AF33" s="132" t="str">
        <f t="shared" si="42"/>
        <v>_</v>
      </c>
      <c r="AG33" s="131"/>
      <c r="AH33" s="129" t="str">
        <f t="shared" si="43"/>
        <v>_</v>
      </c>
      <c r="AI33" s="132" t="str">
        <f t="shared" si="44"/>
        <v>_</v>
      </c>
      <c r="AJ33" s="131"/>
      <c r="AK33" s="129">
        <f t="shared" si="45"/>
        <v>0.21199999999999999</v>
      </c>
      <c r="AL33" s="132">
        <f t="shared" si="46"/>
        <v>0</v>
      </c>
      <c r="AM33" s="131"/>
      <c r="AQ33" s="137"/>
    </row>
    <row r="34" spans="1:43">
      <c r="A34" s="12">
        <v>2</v>
      </c>
      <c r="B34" s="126" t="str">
        <f>VLOOKUP(A34,'Overzicht locaties'!B:D,2,0)</f>
        <v>CE05</v>
      </c>
      <c r="C34" s="107" t="s">
        <v>146</v>
      </c>
      <c r="D34" s="6" t="s">
        <v>243</v>
      </c>
      <c r="E34" s="107" t="s">
        <v>147</v>
      </c>
      <c r="F34" s="107">
        <v>3</v>
      </c>
      <c r="G34" s="127" t="str">
        <f t="shared" si="34"/>
        <v>Verkeersruimte / Garderobe / Wachtruimte</v>
      </c>
      <c r="H34" s="107" t="s">
        <v>287</v>
      </c>
      <c r="I34" s="128">
        <v>2</v>
      </c>
      <c r="J34" s="127" t="str">
        <f t="shared" si="30"/>
        <v>Harde vloeren zonder extra behandeling</v>
      </c>
      <c r="K34" s="130">
        <v>14.12</v>
      </c>
      <c r="L34" s="129">
        <f t="shared" si="47"/>
        <v>14.12</v>
      </c>
      <c r="M34" s="164">
        <f t="shared" si="48"/>
        <v>0</v>
      </c>
      <c r="N34" s="131"/>
      <c r="O34" s="107" t="s">
        <v>103</v>
      </c>
      <c r="P34" s="107"/>
      <c r="Q34" s="107"/>
      <c r="R34" s="107"/>
      <c r="S34" s="131"/>
      <c r="T34" s="126" t="str">
        <f t="shared" si="35"/>
        <v>Verkeer</v>
      </c>
      <c r="U34" s="126" t="str">
        <f t="shared" si="36"/>
        <v>AQL 7%</v>
      </c>
      <c r="V34" s="131"/>
      <c r="W34" s="113">
        <v>100</v>
      </c>
      <c r="X34" s="131"/>
      <c r="Y34" s="129">
        <f t="shared" si="37"/>
        <v>14.684799999999999</v>
      </c>
      <c r="Z34" s="132">
        <f t="shared" si="38"/>
        <v>0</v>
      </c>
      <c r="AA34" s="131"/>
      <c r="AB34" s="129" t="str">
        <f t="shared" si="39"/>
        <v>_</v>
      </c>
      <c r="AC34" s="132" t="str">
        <f t="shared" si="40"/>
        <v>_</v>
      </c>
      <c r="AD34" s="131"/>
      <c r="AE34" s="129" t="str">
        <f t="shared" si="41"/>
        <v>_</v>
      </c>
      <c r="AF34" s="132" t="str">
        <f t="shared" si="42"/>
        <v>_</v>
      </c>
      <c r="AG34" s="131"/>
      <c r="AH34" s="129" t="str">
        <f t="shared" si="43"/>
        <v>_</v>
      </c>
      <c r="AI34" s="132" t="str">
        <f t="shared" si="44"/>
        <v>_</v>
      </c>
      <c r="AJ34" s="131"/>
      <c r="AK34" s="129">
        <f t="shared" si="45"/>
        <v>14.684799999999999</v>
      </c>
      <c r="AL34" s="132">
        <f t="shared" si="46"/>
        <v>0</v>
      </c>
      <c r="AM34" s="131"/>
      <c r="AQ34" s="137"/>
    </row>
    <row r="35" spans="1:43">
      <c r="A35" s="12">
        <v>2</v>
      </c>
      <c r="B35" s="126" t="str">
        <f>VLOOKUP(A35,'Overzicht locaties'!B:D,2,0)</f>
        <v>CE05</v>
      </c>
      <c r="C35" s="107" t="s">
        <v>146</v>
      </c>
      <c r="D35" s="6" t="s">
        <v>243</v>
      </c>
      <c r="E35" s="107" t="s">
        <v>281</v>
      </c>
      <c r="F35" s="107" t="s">
        <v>79</v>
      </c>
      <c r="G35" s="127" t="str">
        <f t="shared" si="34"/>
        <v>niet in onderhoud</v>
      </c>
      <c r="H35" s="107" t="s">
        <v>287</v>
      </c>
      <c r="I35" s="128">
        <v>2</v>
      </c>
      <c r="J35" s="127" t="str">
        <f t="shared" si="30"/>
        <v>Harde vloeren zonder extra behandeling</v>
      </c>
      <c r="K35" s="130">
        <v>8.92</v>
      </c>
      <c r="L35" s="129">
        <f t="shared" si="47"/>
        <v>0</v>
      </c>
      <c r="M35" s="164">
        <f t="shared" si="48"/>
        <v>8.92</v>
      </c>
      <c r="N35" s="131"/>
      <c r="O35" s="107"/>
      <c r="P35" s="107"/>
      <c r="Q35" s="107"/>
      <c r="R35" s="107"/>
      <c r="S35" s="131"/>
      <c r="T35" s="126" t="str">
        <f t="shared" si="35"/>
        <v>_</v>
      </c>
      <c r="U35" s="126" t="str">
        <f t="shared" si="36"/>
        <v>_</v>
      </c>
      <c r="V35" s="131"/>
      <c r="W35" s="113">
        <v>100</v>
      </c>
      <c r="X35" s="131"/>
      <c r="Y35" s="129" t="str">
        <f t="shared" si="37"/>
        <v>_</v>
      </c>
      <c r="Z35" s="132" t="str">
        <f t="shared" si="38"/>
        <v>_</v>
      </c>
      <c r="AA35" s="131"/>
      <c r="AB35" s="129" t="str">
        <f t="shared" si="39"/>
        <v>_</v>
      </c>
      <c r="AC35" s="132" t="str">
        <f t="shared" si="40"/>
        <v>_</v>
      </c>
      <c r="AD35" s="131"/>
      <c r="AE35" s="129" t="str">
        <f t="shared" si="41"/>
        <v>_</v>
      </c>
      <c r="AF35" s="132" t="str">
        <f t="shared" si="42"/>
        <v>_</v>
      </c>
      <c r="AG35" s="131"/>
      <c r="AH35" s="129" t="str">
        <f t="shared" si="43"/>
        <v>_</v>
      </c>
      <c r="AI35" s="132" t="str">
        <f t="shared" si="44"/>
        <v>_</v>
      </c>
      <c r="AJ35" s="131"/>
      <c r="AK35" s="129" t="str">
        <f t="shared" si="45"/>
        <v>_</v>
      </c>
      <c r="AL35" s="132" t="str">
        <f t="shared" si="46"/>
        <v>_</v>
      </c>
      <c r="AM35" s="165"/>
      <c r="AQ35" s="137"/>
    </row>
    <row r="36" spans="1:43">
      <c r="A36" s="12">
        <v>2</v>
      </c>
      <c r="B36" s="126" t="str">
        <f>VLOOKUP(A36,'Overzicht locaties'!B:D,2,0)</f>
        <v>CE05</v>
      </c>
      <c r="C36" s="107" t="s">
        <v>146</v>
      </c>
      <c r="D36" s="6" t="s">
        <v>243</v>
      </c>
      <c r="E36" s="107" t="s">
        <v>282</v>
      </c>
      <c r="F36" s="107">
        <v>6</v>
      </c>
      <c r="G36" s="127" t="str">
        <f t="shared" si="34"/>
        <v>Overig / Magazijn / Archief / Berging / Technische ruimte</v>
      </c>
      <c r="H36" s="107" t="s">
        <v>284</v>
      </c>
      <c r="I36" s="128">
        <v>2</v>
      </c>
      <c r="J36" s="127" t="str">
        <f t="shared" si="30"/>
        <v>Harde vloeren zonder extra behandeling</v>
      </c>
      <c r="K36" s="130">
        <v>5.84</v>
      </c>
      <c r="L36" s="129">
        <f t="shared" si="47"/>
        <v>5.84</v>
      </c>
      <c r="M36" s="164">
        <f t="shared" si="48"/>
        <v>0</v>
      </c>
      <c r="N36" s="131"/>
      <c r="O36" s="107" t="s">
        <v>121</v>
      </c>
      <c r="P36" s="107"/>
      <c r="Q36" s="107"/>
      <c r="R36" s="107"/>
      <c r="S36" s="131"/>
      <c r="T36" s="126" t="str">
        <f t="shared" si="35"/>
        <v>Verkeer</v>
      </c>
      <c r="U36" s="126" t="str">
        <f t="shared" si="36"/>
        <v>AQL 7%</v>
      </c>
      <c r="V36" s="131"/>
      <c r="W36" s="113">
        <v>100</v>
      </c>
      <c r="X36" s="131"/>
      <c r="Y36" s="129">
        <f t="shared" si="37"/>
        <v>5.8400000000000001E-2</v>
      </c>
      <c r="Z36" s="132">
        <f t="shared" si="38"/>
        <v>0</v>
      </c>
      <c r="AA36" s="131"/>
      <c r="AB36" s="129" t="str">
        <f t="shared" si="39"/>
        <v>_</v>
      </c>
      <c r="AC36" s="132" t="str">
        <f t="shared" si="40"/>
        <v>_</v>
      </c>
      <c r="AD36" s="131"/>
      <c r="AE36" s="129" t="str">
        <f t="shared" si="41"/>
        <v>_</v>
      </c>
      <c r="AF36" s="132" t="str">
        <f t="shared" si="42"/>
        <v>_</v>
      </c>
      <c r="AG36" s="131"/>
      <c r="AH36" s="129" t="str">
        <f t="shared" si="43"/>
        <v>_</v>
      </c>
      <c r="AI36" s="132" t="str">
        <f t="shared" si="44"/>
        <v>_</v>
      </c>
      <c r="AJ36" s="131"/>
      <c r="AK36" s="129">
        <f t="shared" si="45"/>
        <v>5.8400000000000001E-2</v>
      </c>
      <c r="AL36" s="132">
        <f t="shared" si="46"/>
        <v>0</v>
      </c>
      <c r="AM36" s="165"/>
      <c r="AQ36" s="137"/>
    </row>
    <row r="37" spans="1:43">
      <c r="A37" s="12">
        <v>3</v>
      </c>
      <c r="B37" s="126" t="str">
        <f>VLOOKUP(A37,'Overzicht locaties'!B:D,2,0)</f>
        <v>CE01 + SE31</v>
      </c>
      <c r="C37" s="107" t="s">
        <v>302</v>
      </c>
      <c r="D37" s="6">
        <v>1</v>
      </c>
      <c r="E37" s="107" t="s">
        <v>288</v>
      </c>
      <c r="F37" s="107">
        <v>5</v>
      </c>
      <c r="G37" s="127" t="str">
        <f t="shared" si="34"/>
        <v>Pantry / keuken / koffie / restaurant</v>
      </c>
      <c r="H37" s="107" t="s">
        <v>246</v>
      </c>
      <c r="I37" s="128">
        <v>2</v>
      </c>
      <c r="J37" s="127" t="str">
        <f t="shared" si="30"/>
        <v>Harde vloeren zonder extra behandeling</v>
      </c>
      <c r="K37" s="130">
        <v>6</v>
      </c>
      <c r="L37" s="129">
        <f t="shared" si="47"/>
        <v>6</v>
      </c>
      <c r="M37" s="164">
        <f t="shared" si="48"/>
        <v>0</v>
      </c>
      <c r="N37" s="131"/>
      <c r="O37" s="107" t="s">
        <v>103</v>
      </c>
      <c r="P37" s="107"/>
      <c r="Q37" s="107"/>
      <c r="R37" s="107"/>
      <c r="S37" s="131"/>
      <c r="T37" s="126" t="str">
        <f t="shared" si="35"/>
        <v>Verkeer</v>
      </c>
      <c r="U37" s="126" t="str">
        <f t="shared" si="36"/>
        <v>AQL 7%</v>
      </c>
      <c r="V37" s="131"/>
      <c r="W37" s="113">
        <v>100</v>
      </c>
      <c r="X37" s="131"/>
      <c r="Y37" s="129">
        <f t="shared" si="37"/>
        <v>6.24</v>
      </c>
      <c r="Z37" s="132">
        <f t="shared" si="38"/>
        <v>0</v>
      </c>
      <c r="AA37" s="131"/>
      <c r="AB37" s="129" t="str">
        <f t="shared" si="39"/>
        <v>_</v>
      </c>
      <c r="AC37" s="132" t="str">
        <f t="shared" si="40"/>
        <v>_</v>
      </c>
      <c r="AD37" s="131"/>
      <c r="AE37" s="129" t="str">
        <f t="shared" si="41"/>
        <v>_</v>
      </c>
      <c r="AF37" s="132" t="str">
        <f t="shared" si="42"/>
        <v>_</v>
      </c>
      <c r="AG37" s="131"/>
      <c r="AH37" s="129" t="str">
        <f t="shared" si="43"/>
        <v>_</v>
      </c>
      <c r="AI37" s="132" t="str">
        <f t="shared" si="44"/>
        <v>_</v>
      </c>
      <c r="AJ37" s="131"/>
      <c r="AK37" s="129">
        <f t="shared" si="45"/>
        <v>6.24</v>
      </c>
      <c r="AL37" s="132">
        <f t="shared" si="46"/>
        <v>0</v>
      </c>
      <c r="AM37" s="131"/>
      <c r="AQ37" s="137"/>
    </row>
    <row r="38" spans="1:43">
      <c r="A38" s="12">
        <v>3</v>
      </c>
      <c r="B38" s="126" t="str">
        <f>VLOOKUP(A38,'Overzicht locaties'!B:D,2,0)</f>
        <v>CE01 + SE31</v>
      </c>
      <c r="C38" s="107" t="s">
        <v>302</v>
      </c>
      <c r="D38" s="6">
        <v>2</v>
      </c>
      <c r="E38" s="107" t="s">
        <v>289</v>
      </c>
      <c r="F38" s="107">
        <v>1</v>
      </c>
      <c r="G38" s="127" t="str">
        <f t="shared" si="34"/>
        <v xml:space="preserve">Kantoorruimte / vergaderruimte </v>
      </c>
      <c r="H38" s="107" t="s">
        <v>304</v>
      </c>
      <c r="I38" s="128">
        <v>3</v>
      </c>
      <c r="J38" s="127" t="str">
        <f t="shared" si="30"/>
        <v>Harde vloer zonder polymeer beschermlaag, met behandeling</v>
      </c>
      <c r="K38" s="130">
        <v>15</v>
      </c>
      <c r="L38" s="129">
        <f t="shared" si="47"/>
        <v>15</v>
      </c>
      <c r="M38" s="164">
        <f t="shared" si="48"/>
        <v>0</v>
      </c>
      <c r="N38" s="131"/>
      <c r="O38" s="107" t="s">
        <v>103</v>
      </c>
      <c r="P38" s="107"/>
      <c r="Q38" s="107"/>
      <c r="R38" s="107"/>
      <c r="S38" s="131"/>
      <c r="T38" s="126" t="str">
        <f t="shared" si="35"/>
        <v>Bureau</v>
      </c>
      <c r="U38" s="126" t="str">
        <f t="shared" si="36"/>
        <v>AQL 7%</v>
      </c>
      <c r="V38" s="131"/>
      <c r="W38" s="113">
        <v>100</v>
      </c>
      <c r="X38" s="131"/>
      <c r="Y38" s="129">
        <f t="shared" si="37"/>
        <v>15.6</v>
      </c>
      <c r="Z38" s="132">
        <f t="shared" si="38"/>
        <v>0</v>
      </c>
      <c r="AA38" s="131"/>
      <c r="AB38" s="129" t="str">
        <f t="shared" si="39"/>
        <v>_</v>
      </c>
      <c r="AC38" s="132" t="str">
        <f t="shared" si="40"/>
        <v>_</v>
      </c>
      <c r="AD38" s="131"/>
      <c r="AE38" s="129" t="str">
        <f t="shared" si="41"/>
        <v>_</v>
      </c>
      <c r="AF38" s="132" t="str">
        <f t="shared" si="42"/>
        <v>_</v>
      </c>
      <c r="AG38" s="131"/>
      <c r="AH38" s="129" t="str">
        <f t="shared" si="43"/>
        <v>_</v>
      </c>
      <c r="AI38" s="132" t="str">
        <f t="shared" si="44"/>
        <v>_</v>
      </c>
      <c r="AJ38" s="131"/>
      <c r="AK38" s="129">
        <f t="shared" si="45"/>
        <v>15.6</v>
      </c>
      <c r="AL38" s="132">
        <f t="shared" si="46"/>
        <v>0</v>
      </c>
      <c r="AM38" s="131"/>
      <c r="AQ38" s="137"/>
    </row>
    <row r="39" spans="1:43">
      <c r="A39" s="12">
        <v>3</v>
      </c>
      <c r="B39" s="126" t="str">
        <f>VLOOKUP(A39,'Overzicht locaties'!B:D,2,0)</f>
        <v>CE01 + SE31</v>
      </c>
      <c r="C39" s="107" t="s">
        <v>302</v>
      </c>
      <c r="D39" s="6">
        <v>3</v>
      </c>
      <c r="E39" s="107" t="s">
        <v>278</v>
      </c>
      <c r="F39" s="107">
        <v>1</v>
      </c>
      <c r="G39" s="127" t="str">
        <f t="shared" si="34"/>
        <v xml:space="preserve">Kantoorruimte / vergaderruimte </v>
      </c>
      <c r="H39" s="107" t="s">
        <v>304</v>
      </c>
      <c r="I39" s="128">
        <v>3</v>
      </c>
      <c r="J39" s="127" t="str">
        <f t="shared" si="30"/>
        <v>Harde vloer zonder polymeer beschermlaag, met behandeling</v>
      </c>
      <c r="K39" s="130">
        <v>47</v>
      </c>
      <c r="L39" s="129">
        <f t="shared" si="47"/>
        <v>47</v>
      </c>
      <c r="M39" s="164">
        <f t="shared" si="48"/>
        <v>0</v>
      </c>
      <c r="N39" s="131"/>
      <c r="O39" s="107" t="s">
        <v>103</v>
      </c>
      <c r="P39" s="107"/>
      <c r="Q39" s="107"/>
      <c r="R39" s="107"/>
      <c r="S39" s="131"/>
      <c r="T39" s="126" t="str">
        <f t="shared" si="35"/>
        <v>Bureau</v>
      </c>
      <c r="U39" s="126" t="str">
        <f t="shared" si="36"/>
        <v>AQL 7%</v>
      </c>
      <c r="V39" s="131"/>
      <c r="W39" s="113">
        <v>100</v>
      </c>
      <c r="X39" s="131"/>
      <c r="Y39" s="129">
        <f t="shared" si="37"/>
        <v>48.879999999999995</v>
      </c>
      <c r="Z39" s="132">
        <f t="shared" si="38"/>
        <v>0</v>
      </c>
      <c r="AA39" s="131"/>
      <c r="AB39" s="129" t="str">
        <f t="shared" si="39"/>
        <v>_</v>
      </c>
      <c r="AC39" s="132" t="str">
        <f t="shared" si="40"/>
        <v>_</v>
      </c>
      <c r="AD39" s="131"/>
      <c r="AE39" s="129" t="str">
        <f t="shared" si="41"/>
        <v>_</v>
      </c>
      <c r="AF39" s="132" t="str">
        <f t="shared" si="42"/>
        <v>_</v>
      </c>
      <c r="AG39" s="131"/>
      <c r="AH39" s="129" t="str">
        <f t="shared" si="43"/>
        <v>_</v>
      </c>
      <c r="AI39" s="132" t="str">
        <f t="shared" si="44"/>
        <v>_</v>
      </c>
      <c r="AJ39" s="131"/>
      <c r="AK39" s="129">
        <f t="shared" si="45"/>
        <v>48.879999999999995</v>
      </c>
      <c r="AL39" s="132">
        <f t="shared" si="46"/>
        <v>0</v>
      </c>
      <c r="AM39" s="131"/>
      <c r="AQ39" s="137"/>
    </row>
    <row r="40" spans="1:43">
      <c r="A40" s="12">
        <v>3</v>
      </c>
      <c r="B40" s="126" t="str">
        <f>VLOOKUP(A40,'Overzicht locaties'!B:D,2,0)</f>
        <v>CE01 + SE31</v>
      </c>
      <c r="C40" s="107" t="s">
        <v>302</v>
      </c>
      <c r="D40" s="6">
        <v>4</v>
      </c>
      <c r="E40" s="107" t="s">
        <v>290</v>
      </c>
      <c r="F40" s="107">
        <v>1</v>
      </c>
      <c r="G40" s="127" t="str">
        <f t="shared" si="34"/>
        <v xml:space="preserve">Kantoorruimte / vergaderruimte </v>
      </c>
      <c r="H40" s="107" t="s">
        <v>7</v>
      </c>
      <c r="I40" s="128">
        <v>4</v>
      </c>
      <c r="J40" s="127" t="str">
        <f t="shared" si="30"/>
        <v>Tapijt</v>
      </c>
      <c r="K40" s="130">
        <v>12</v>
      </c>
      <c r="L40" s="129">
        <f t="shared" si="47"/>
        <v>12</v>
      </c>
      <c r="M40" s="164">
        <f t="shared" si="48"/>
        <v>0</v>
      </c>
      <c r="N40" s="131"/>
      <c r="O40" s="107" t="s">
        <v>103</v>
      </c>
      <c r="P40" s="107"/>
      <c r="Q40" s="107"/>
      <c r="R40" s="107"/>
      <c r="S40" s="131"/>
      <c r="T40" s="126" t="str">
        <f t="shared" si="35"/>
        <v>Bureau</v>
      </c>
      <c r="U40" s="126" t="str">
        <f t="shared" si="36"/>
        <v>AQL 7%</v>
      </c>
      <c r="V40" s="131"/>
      <c r="W40" s="113">
        <v>100</v>
      </c>
      <c r="X40" s="131"/>
      <c r="Y40" s="129">
        <f t="shared" si="37"/>
        <v>12.48</v>
      </c>
      <c r="Z40" s="132">
        <f t="shared" si="38"/>
        <v>0</v>
      </c>
      <c r="AA40" s="131"/>
      <c r="AB40" s="129" t="str">
        <f t="shared" si="39"/>
        <v>_</v>
      </c>
      <c r="AC40" s="132" t="str">
        <f t="shared" si="40"/>
        <v>_</v>
      </c>
      <c r="AD40" s="131"/>
      <c r="AE40" s="129" t="str">
        <f t="shared" si="41"/>
        <v>_</v>
      </c>
      <c r="AF40" s="132" t="str">
        <f t="shared" si="42"/>
        <v>_</v>
      </c>
      <c r="AG40" s="131"/>
      <c r="AH40" s="129" t="str">
        <f t="shared" si="43"/>
        <v>_</v>
      </c>
      <c r="AI40" s="132" t="str">
        <f t="shared" si="44"/>
        <v>_</v>
      </c>
      <c r="AJ40" s="131"/>
      <c r="AK40" s="129">
        <f t="shared" si="45"/>
        <v>12.48</v>
      </c>
      <c r="AL40" s="132">
        <f t="shared" si="46"/>
        <v>0</v>
      </c>
      <c r="AM40" s="131"/>
      <c r="AQ40" s="137"/>
    </row>
    <row r="41" spans="1:43">
      <c r="A41" s="12">
        <v>3</v>
      </c>
      <c r="B41" s="126" t="str">
        <f>VLOOKUP(A41,'Overzicht locaties'!B:D,2,0)</f>
        <v>CE01 + SE31</v>
      </c>
      <c r="C41" s="107" t="s">
        <v>302</v>
      </c>
      <c r="D41" s="6">
        <v>5</v>
      </c>
      <c r="E41" s="107" t="s">
        <v>291</v>
      </c>
      <c r="F41" s="107">
        <v>1</v>
      </c>
      <c r="G41" s="127" t="str">
        <f t="shared" si="34"/>
        <v xml:space="preserve">Kantoorruimte / vergaderruimte </v>
      </c>
      <c r="H41" s="107" t="s">
        <v>304</v>
      </c>
      <c r="I41" s="128">
        <v>3</v>
      </c>
      <c r="J41" s="127" t="str">
        <f t="shared" si="30"/>
        <v>Harde vloer zonder polymeer beschermlaag, met behandeling</v>
      </c>
      <c r="K41" s="130">
        <v>33</v>
      </c>
      <c r="L41" s="129">
        <f t="shared" si="47"/>
        <v>33</v>
      </c>
      <c r="M41" s="164">
        <f t="shared" si="48"/>
        <v>0</v>
      </c>
      <c r="N41" s="131"/>
      <c r="O41" s="107" t="s">
        <v>103</v>
      </c>
      <c r="P41" s="107"/>
      <c r="Q41" s="107"/>
      <c r="R41" s="107"/>
      <c r="S41" s="131"/>
      <c r="T41" s="126" t="str">
        <f t="shared" si="35"/>
        <v>Bureau</v>
      </c>
      <c r="U41" s="126" t="str">
        <f t="shared" si="36"/>
        <v>AQL 7%</v>
      </c>
      <c r="V41" s="131"/>
      <c r="W41" s="113">
        <v>100</v>
      </c>
      <c r="X41" s="131"/>
      <c r="Y41" s="129">
        <f t="shared" si="37"/>
        <v>34.32</v>
      </c>
      <c r="Z41" s="132">
        <f t="shared" si="38"/>
        <v>0</v>
      </c>
      <c r="AA41" s="131"/>
      <c r="AB41" s="129" t="str">
        <f t="shared" si="39"/>
        <v>_</v>
      </c>
      <c r="AC41" s="132" t="str">
        <f t="shared" si="40"/>
        <v>_</v>
      </c>
      <c r="AD41" s="131"/>
      <c r="AE41" s="129" t="str">
        <f t="shared" si="41"/>
        <v>_</v>
      </c>
      <c r="AF41" s="132" t="str">
        <f t="shared" si="42"/>
        <v>_</v>
      </c>
      <c r="AG41" s="131"/>
      <c r="AH41" s="129" t="str">
        <f t="shared" si="43"/>
        <v>_</v>
      </c>
      <c r="AI41" s="132" t="str">
        <f t="shared" si="44"/>
        <v>_</v>
      </c>
      <c r="AJ41" s="131"/>
      <c r="AK41" s="129">
        <f t="shared" si="45"/>
        <v>34.32</v>
      </c>
      <c r="AL41" s="132">
        <f t="shared" si="46"/>
        <v>0</v>
      </c>
      <c r="AM41" s="131"/>
      <c r="AQ41" s="137"/>
    </row>
    <row r="42" spans="1:43">
      <c r="A42" s="12">
        <v>3</v>
      </c>
      <c r="B42" s="126" t="str">
        <f>VLOOKUP(A42,'Overzicht locaties'!B:D,2,0)</f>
        <v>CE01 + SE31</v>
      </c>
      <c r="C42" s="107" t="s">
        <v>302</v>
      </c>
      <c r="D42" s="6">
        <v>6</v>
      </c>
      <c r="E42" s="107" t="s">
        <v>235</v>
      </c>
      <c r="F42" s="107">
        <v>1</v>
      </c>
      <c r="G42" s="127" t="str">
        <f t="shared" si="34"/>
        <v xml:space="preserve">Kantoorruimte / vergaderruimte </v>
      </c>
      <c r="H42" s="107" t="s">
        <v>304</v>
      </c>
      <c r="I42" s="128">
        <v>3</v>
      </c>
      <c r="J42" s="127" t="str">
        <f t="shared" si="30"/>
        <v>Harde vloer zonder polymeer beschermlaag, met behandeling</v>
      </c>
      <c r="K42" s="130">
        <v>10</v>
      </c>
      <c r="L42" s="129">
        <f t="shared" si="47"/>
        <v>10</v>
      </c>
      <c r="M42" s="164">
        <f t="shared" si="48"/>
        <v>0</v>
      </c>
      <c r="N42" s="131"/>
      <c r="O42" s="107" t="s">
        <v>103</v>
      </c>
      <c r="P42" s="107"/>
      <c r="Q42" s="107"/>
      <c r="R42" s="107"/>
      <c r="S42" s="131"/>
      <c r="T42" s="126" t="str">
        <f t="shared" si="35"/>
        <v>Bureau</v>
      </c>
      <c r="U42" s="126" t="str">
        <f t="shared" si="36"/>
        <v>AQL 7%</v>
      </c>
      <c r="V42" s="131"/>
      <c r="W42" s="113">
        <v>100</v>
      </c>
      <c r="X42" s="131"/>
      <c r="Y42" s="129">
        <f t="shared" si="37"/>
        <v>10.4</v>
      </c>
      <c r="Z42" s="132">
        <f t="shared" si="38"/>
        <v>0</v>
      </c>
      <c r="AA42" s="131"/>
      <c r="AB42" s="129" t="str">
        <f t="shared" si="39"/>
        <v>_</v>
      </c>
      <c r="AC42" s="132" t="str">
        <f t="shared" si="40"/>
        <v>_</v>
      </c>
      <c r="AD42" s="131"/>
      <c r="AE42" s="129" t="str">
        <f t="shared" si="41"/>
        <v>_</v>
      </c>
      <c r="AF42" s="132" t="str">
        <f t="shared" si="42"/>
        <v>_</v>
      </c>
      <c r="AG42" s="131"/>
      <c r="AH42" s="129" t="str">
        <f t="shared" si="43"/>
        <v>_</v>
      </c>
      <c r="AI42" s="132" t="str">
        <f t="shared" si="44"/>
        <v>_</v>
      </c>
      <c r="AJ42" s="131"/>
      <c r="AK42" s="129">
        <f t="shared" si="45"/>
        <v>10.4</v>
      </c>
      <c r="AL42" s="132">
        <f t="shared" si="46"/>
        <v>0</v>
      </c>
      <c r="AM42" s="131"/>
      <c r="AQ42" s="137"/>
    </row>
    <row r="43" spans="1:43">
      <c r="A43" s="12">
        <v>3</v>
      </c>
      <c r="B43" s="126" t="str">
        <f>VLOOKUP(A43,'Overzicht locaties'!B:D,2,0)</f>
        <v>CE01 + SE31</v>
      </c>
      <c r="C43" s="107" t="s">
        <v>302</v>
      </c>
      <c r="D43" s="6">
        <v>7</v>
      </c>
      <c r="E43" s="107" t="s">
        <v>292</v>
      </c>
      <c r="F43" s="107">
        <v>6</v>
      </c>
      <c r="G43" s="127" t="str">
        <f t="shared" si="34"/>
        <v>Overig / Magazijn / Archief / Berging / Technische ruimte</v>
      </c>
      <c r="H43" s="107" t="s">
        <v>246</v>
      </c>
      <c r="I43" s="128">
        <v>2</v>
      </c>
      <c r="J43" s="127" t="str">
        <f t="shared" si="30"/>
        <v>Harde vloeren zonder extra behandeling</v>
      </c>
      <c r="K43" s="130">
        <v>3</v>
      </c>
      <c r="L43" s="129">
        <f t="shared" si="47"/>
        <v>3</v>
      </c>
      <c r="M43" s="164">
        <f t="shared" si="48"/>
        <v>0</v>
      </c>
      <c r="N43" s="131"/>
      <c r="O43" s="107" t="s">
        <v>103</v>
      </c>
      <c r="P43" s="107"/>
      <c r="Q43" s="107"/>
      <c r="R43" s="107"/>
      <c r="S43" s="131"/>
      <c r="T43" s="126" t="str">
        <f t="shared" si="35"/>
        <v>Verkeer</v>
      </c>
      <c r="U43" s="126" t="str">
        <f t="shared" si="36"/>
        <v>AQL 7%</v>
      </c>
      <c r="V43" s="131"/>
      <c r="W43" s="113">
        <v>100</v>
      </c>
      <c r="X43" s="131"/>
      <c r="Y43" s="129">
        <f t="shared" si="37"/>
        <v>3.12</v>
      </c>
      <c r="Z43" s="132">
        <f t="shared" si="38"/>
        <v>0</v>
      </c>
      <c r="AA43" s="131"/>
      <c r="AB43" s="129" t="str">
        <f t="shared" si="39"/>
        <v>_</v>
      </c>
      <c r="AC43" s="132" t="str">
        <f t="shared" si="40"/>
        <v>_</v>
      </c>
      <c r="AD43" s="131"/>
      <c r="AE43" s="129" t="str">
        <f t="shared" si="41"/>
        <v>_</v>
      </c>
      <c r="AF43" s="132" t="str">
        <f t="shared" si="42"/>
        <v>_</v>
      </c>
      <c r="AG43" s="131"/>
      <c r="AH43" s="129" t="str">
        <f t="shared" si="43"/>
        <v>_</v>
      </c>
      <c r="AI43" s="132" t="str">
        <f t="shared" si="44"/>
        <v>_</v>
      </c>
      <c r="AJ43" s="131"/>
      <c r="AK43" s="129">
        <f t="shared" si="45"/>
        <v>3.12</v>
      </c>
      <c r="AL43" s="132">
        <f t="shared" si="46"/>
        <v>0</v>
      </c>
      <c r="AM43" s="131"/>
      <c r="AQ43" s="137"/>
    </row>
    <row r="44" spans="1:43">
      <c r="A44" s="12">
        <v>3</v>
      </c>
      <c r="B44" s="126" t="str">
        <f>VLOOKUP(A44,'Overzicht locaties'!B:D,2,0)</f>
        <v>CE01 + SE31</v>
      </c>
      <c r="C44" s="107" t="s">
        <v>303</v>
      </c>
      <c r="D44" s="6" t="s">
        <v>243</v>
      </c>
      <c r="E44" s="107" t="s">
        <v>293</v>
      </c>
      <c r="F44" s="107">
        <v>6</v>
      </c>
      <c r="G44" s="127" t="str">
        <f t="shared" si="34"/>
        <v>Overig / Magazijn / Archief / Berging / Technische ruimte</v>
      </c>
      <c r="H44" s="107" t="s">
        <v>6</v>
      </c>
      <c r="I44" s="128">
        <v>1</v>
      </c>
      <c r="J44" s="127" t="str">
        <f t="shared" si="30"/>
        <v>Vloerafwerking met polymeer beschermlaag</v>
      </c>
      <c r="K44" s="130">
        <v>10.6</v>
      </c>
      <c r="L44" s="129">
        <f t="shared" si="47"/>
        <v>10.6</v>
      </c>
      <c r="M44" s="164">
        <f t="shared" si="48"/>
        <v>0</v>
      </c>
      <c r="N44" s="131"/>
      <c r="O44" s="107" t="s">
        <v>101</v>
      </c>
      <c r="P44" s="107"/>
      <c r="Q44" s="107"/>
      <c r="R44" s="107"/>
      <c r="S44" s="131"/>
      <c r="T44" s="126" t="str">
        <f t="shared" si="35"/>
        <v>Verkeer</v>
      </c>
      <c r="U44" s="126" t="str">
        <f t="shared" si="36"/>
        <v>AQL 7%</v>
      </c>
      <c r="V44" s="131"/>
      <c r="W44" s="113">
        <v>100</v>
      </c>
      <c r="X44" s="131"/>
      <c r="Y44" s="129">
        <f t="shared" si="37"/>
        <v>16.535999999999998</v>
      </c>
      <c r="Z44" s="132">
        <f t="shared" si="38"/>
        <v>0</v>
      </c>
      <c r="AA44" s="131"/>
      <c r="AB44" s="129" t="str">
        <f t="shared" si="39"/>
        <v>_</v>
      </c>
      <c r="AC44" s="132" t="str">
        <f t="shared" si="40"/>
        <v>_</v>
      </c>
      <c r="AD44" s="131"/>
      <c r="AE44" s="129" t="str">
        <f t="shared" si="41"/>
        <v>_</v>
      </c>
      <c r="AF44" s="132" t="str">
        <f t="shared" si="42"/>
        <v>_</v>
      </c>
      <c r="AG44" s="131"/>
      <c r="AH44" s="129" t="str">
        <f t="shared" si="43"/>
        <v>_</v>
      </c>
      <c r="AI44" s="132" t="str">
        <f t="shared" si="44"/>
        <v>_</v>
      </c>
      <c r="AJ44" s="131"/>
      <c r="AK44" s="129">
        <f t="shared" si="45"/>
        <v>16.535999999999998</v>
      </c>
      <c r="AL44" s="132">
        <f t="shared" si="46"/>
        <v>0</v>
      </c>
      <c r="AM44" s="131"/>
      <c r="AQ44" s="137"/>
    </row>
    <row r="45" spans="1:43">
      <c r="A45" s="12">
        <v>3</v>
      </c>
      <c r="B45" s="126" t="str">
        <f>VLOOKUP(A45,'Overzicht locaties'!B:D,2,0)</f>
        <v>CE01 + SE31</v>
      </c>
      <c r="C45" s="107" t="s">
        <v>303</v>
      </c>
      <c r="D45" s="6" t="s">
        <v>243</v>
      </c>
      <c r="E45" s="107" t="s">
        <v>294</v>
      </c>
      <c r="F45" s="107">
        <v>4</v>
      </c>
      <c r="G45" s="127" t="str">
        <f t="shared" si="34"/>
        <v>Medische ruimte</v>
      </c>
      <c r="H45" s="107" t="s">
        <v>6</v>
      </c>
      <c r="I45" s="128">
        <v>1</v>
      </c>
      <c r="J45" s="127" t="str">
        <f t="shared" si="30"/>
        <v>Vloerafwerking met polymeer beschermlaag</v>
      </c>
      <c r="K45" s="130">
        <v>25.18</v>
      </c>
      <c r="L45" s="129">
        <f t="shared" si="47"/>
        <v>25.18</v>
      </c>
      <c r="M45" s="164">
        <f t="shared" si="48"/>
        <v>0</v>
      </c>
      <c r="N45" s="131"/>
      <c r="O45" s="107" t="s">
        <v>97</v>
      </c>
      <c r="P45" s="107"/>
      <c r="Q45" s="107"/>
      <c r="R45" s="107"/>
      <c r="S45" s="131"/>
      <c r="T45" s="126" t="str">
        <f t="shared" si="35"/>
        <v>Behandel</v>
      </c>
      <c r="U45" s="126" t="str">
        <f t="shared" si="36"/>
        <v>AQL 3%</v>
      </c>
      <c r="V45" s="131"/>
      <c r="W45" s="113">
        <v>100</v>
      </c>
      <c r="X45" s="131"/>
      <c r="Y45" s="129">
        <f t="shared" si="37"/>
        <v>64.209000000000003</v>
      </c>
      <c r="Z45" s="132">
        <f t="shared" si="38"/>
        <v>0</v>
      </c>
      <c r="AA45" s="131"/>
      <c r="AB45" s="129" t="str">
        <f t="shared" si="39"/>
        <v>_</v>
      </c>
      <c r="AC45" s="132" t="str">
        <f t="shared" si="40"/>
        <v>_</v>
      </c>
      <c r="AD45" s="131"/>
      <c r="AE45" s="129" t="str">
        <f t="shared" si="41"/>
        <v>_</v>
      </c>
      <c r="AF45" s="132" t="str">
        <f t="shared" si="42"/>
        <v>_</v>
      </c>
      <c r="AG45" s="131"/>
      <c r="AH45" s="129" t="str">
        <f t="shared" si="43"/>
        <v>_</v>
      </c>
      <c r="AI45" s="132" t="str">
        <f t="shared" si="44"/>
        <v>_</v>
      </c>
      <c r="AJ45" s="131"/>
      <c r="AK45" s="129">
        <f t="shared" si="45"/>
        <v>64.209000000000003</v>
      </c>
      <c r="AL45" s="132">
        <f t="shared" si="46"/>
        <v>0</v>
      </c>
      <c r="AM45" s="131"/>
      <c r="AQ45" s="137"/>
    </row>
    <row r="46" spans="1:43">
      <c r="A46" s="12">
        <v>3</v>
      </c>
      <c r="B46" s="126" t="str">
        <f>VLOOKUP(A46,'Overzicht locaties'!B:D,2,0)</f>
        <v>CE01 + SE31</v>
      </c>
      <c r="C46" s="107" t="s">
        <v>303</v>
      </c>
      <c r="D46" s="6" t="s">
        <v>243</v>
      </c>
      <c r="E46" s="107" t="s">
        <v>295</v>
      </c>
      <c r="F46" s="107">
        <v>1</v>
      </c>
      <c r="G46" s="127" t="str">
        <f t="shared" si="34"/>
        <v xml:space="preserve">Kantoorruimte / vergaderruimte </v>
      </c>
      <c r="H46" s="107" t="s">
        <v>6</v>
      </c>
      <c r="I46" s="128">
        <v>1</v>
      </c>
      <c r="J46" s="127" t="str">
        <f t="shared" si="30"/>
        <v>Vloerafwerking met polymeer beschermlaag</v>
      </c>
      <c r="K46" s="130">
        <v>19.37</v>
      </c>
      <c r="L46" s="129">
        <f t="shared" si="47"/>
        <v>19.37</v>
      </c>
      <c r="M46" s="164">
        <f t="shared" si="48"/>
        <v>0</v>
      </c>
      <c r="N46" s="131"/>
      <c r="O46" s="107" t="s">
        <v>97</v>
      </c>
      <c r="P46" s="107"/>
      <c r="Q46" s="107"/>
      <c r="R46" s="107"/>
      <c r="S46" s="131"/>
      <c r="T46" s="126" t="str">
        <f t="shared" si="35"/>
        <v>Bureau</v>
      </c>
      <c r="U46" s="126" t="str">
        <f t="shared" si="36"/>
        <v>AQL 7%</v>
      </c>
      <c r="V46" s="131"/>
      <c r="W46" s="113">
        <v>100</v>
      </c>
      <c r="X46" s="131"/>
      <c r="Y46" s="129">
        <f t="shared" si="37"/>
        <v>49.393500000000003</v>
      </c>
      <c r="Z46" s="132">
        <f t="shared" si="38"/>
        <v>0</v>
      </c>
      <c r="AA46" s="131"/>
      <c r="AB46" s="129" t="str">
        <f t="shared" si="39"/>
        <v>_</v>
      </c>
      <c r="AC46" s="132" t="str">
        <f t="shared" si="40"/>
        <v>_</v>
      </c>
      <c r="AD46" s="131"/>
      <c r="AE46" s="129" t="str">
        <f t="shared" si="41"/>
        <v>_</v>
      </c>
      <c r="AF46" s="132" t="str">
        <f t="shared" si="42"/>
        <v>_</v>
      </c>
      <c r="AG46" s="131"/>
      <c r="AH46" s="129" t="str">
        <f t="shared" si="43"/>
        <v>_</v>
      </c>
      <c r="AI46" s="132" t="str">
        <f t="shared" si="44"/>
        <v>_</v>
      </c>
      <c r="AJ46" s="131"/>
      <c r="AK46" s="129">
        <f t="shared" si="45"/>
        <v>49.393500000000003</v>
      </c>
      <c r="AL46" s="132">
        <f t="shared" si="46"/>
        <v>0</v>
      </c>
      <c r="AM46" s="131"/>
      <c r="AQ46" s="137"/>
    </row>
    <row r="47" spans="1:43">
      <c r="A47" s="12">
        <v>3</v>
      </c>
      <c r="B47" s="126" t="str">
        <f>VLOOKUP(A47,'Overzicht locaties'!B:D,2,0)</f>
        <v>CE01 + SE31</v>
      </c>
      <c r="C47" s="107" t="s">
        <v>303</v>
      </c>
      <c r="D47" s="6" t="s">
        <v>243</v>
      </c>
      <c r="E47" s="107" t="s">
        <v>294</v>
      </c>
      <c r="F47" s="107">
        <v>4</v>
      </c>
      <c r="G47" s="127" t="str">
        <f t="shared" si="34"/>
        <v>Medische ruimte</v>
      </c>
      <c r="H47" s="107" t="s">
        <v>6</v>
      </c>
      <c r="I47" s="128">
        <v>1</v>
      </c>
      <c r="J47" s="127" t="str">
        <f t="shared" si="30"/>
        <v>Vloerafwerking met polymeer beschermlaag</v>
      </c>
      <c r="K47" s="130">
        <v>22.35</v>
      </c>
      <c r="L47" s="129">
        <f t="shared" si="47"/>
        <v>22.35</v>
      </c>
      <c r="M47" s="164">
        <f t="shared" si="48"/>
        <v>0</v>
      </c>
      <c r="N47" s="131"/>
      <c r="O47" s="107" t="s">
        <v>97</v>
      </c>
      <c r="P47" s="107"/>
      <c r="Q47" s="107"/>
      <c r="R47" s="107"/>
      <c r="S47" s="131"/>
      <c r="T47" s="126" t="str">
        <f t="shared" si="35"/>
        <v>Behandel</v>
      </c>
      <c r="U47" s="126" t="str">
        <f t="shared" si="36"/>
        <v>AQL 3%</v>
      </c>
      <c r="V47" s="131"/>
      <c r="W47" s="113">
        <v>100</v>
      </c>
      <c r="X47" s="131"/>
      <c r="Y47" s="129">
        <f t="shared" si="37"/>
        <v>56.9925</v>
      </c>
      <c r="Z47" s="132">
        <f t="shared" si="38"/>
        <v>0</v>
      </c>
      <c r="AA47" s="131"/>
      <c r="AB47" s="129" t="str">
        <f t="shared" si="39"/>
        <v>_</v>
      </c>
      <c r="AC47" s="132" t="str">
        <f t="shared" si="40"/>
        <v>_</v>
      </c>
      <c r="AD47" s="131"/>
      <c r="AE47" s="129" t="str">
        <f t="shared" si="41"/>
        <v>_</v>
      </c>
      <c r="AF47" s="132" t="str">
        <f t="shared" si="42"/>
        <v>_</v>
      </c>
      <c r="AG47" s="131"/>
      <c r="AH47" s="129" t="str">
        <f t="shared" si="43"/>
        <v>_</v>
      </c>
      <c r="AI47" s="132" t="str">
        <f t="shared" si="44"/>
        <v>_</v>
      </c>
      <c r="AJ47" s="131"/>
      <c r="AK47" s="129">
        <f t="shared" si="45"/>
        <v>56.9925</v>
      </c>
      <c r="AL47" s="132">
        <f t="shared" si="46"/>
        <v>0</v>
      </c>
      <c r="AM47" s="131"/>
      <c r="AQ47" s="137"/>
    </row>
    <row r="48" spans="1:43">
      <c r="A48" s="12">
        <v>3</v>
      </c>
      <c r="B48" s="126" t="str">
        <f>VLOOKUP(A48,'Overzicht locaties'!B:D,2,0)</f>
        <v>CE01 + SE31</v>
      </c>
      <c r="C48" s="107" t="s">
        <v>303</v>
      </c>
      <c r="D48" s="6" t="s">
        <v>243</v>
      </c>
      <c r="E48" s="107" t="s">
        <v>296</v>
      </c>
      <c r="F48" s="107">
        <v>1</v>
      </c>
      <c r="G48" s="127" t="str">
        <f t="shared" si="34"/>
        <v xml:space="preserve">Kantoorruimte / vergaderruimte </v>
      </c>
      <c r="H48" s="107" t="s">
        <v>6</v>
      </c>
      <c r="I48" s="128">
        <v>1</v>
      </c>
      <c r="J48" s="127" t="str">
        <f t="shared" si="30"/>
        <v>Vloerafwerking met polymeer beschermlaag</v>
      </c>
      <c r="K48" s="130">
        <v>15.9</v>
      </c>
      <c r="L48" s="129">
        <f t="shared" si="47"/>
        <v>15.9</v>
      </c>
      <c r="M48" s="164">
        <f t="shared" si="48"/>
        <v>0</v>
      </c>
      <c r="N48" s="131"/>
      <c r="O48" s="107" t="s">
        <v>101</v>
      </c>
      <c r="P48" s="107"/>
      <c r="Q48" s="107"/>
      <c r="R48" s="107"/>
      <c r="S48" s="131"/>
      <c r="T48" s="126" t="str">
        <f t="shared" si="35"/>
        <v>Bureau</v>
      </c>
      <c r="U48" s="126" t="str">
        <f t="shared" si="36"/>
        <v>AQL 7%</v>
      </c>
      <c r="V48" s="131"/>
      <c r="W48" s="113">
        <v>100</v>
      </c>
      <c r="X48" s="131"/>
      <c r="Y48" s="129">
        <f t="shared" si="37"/>
        <v>24.804000000000002</v>
      </c>
      <c r="Z48" s="132">
        <f t="shared" si="38"/>
        <v>0</v>
      </c>
      <c r="AA48" s="131"/>
      <c r="AB48" s="129" t="str">
        <f t="shared" si="39"/>
        <v>_</v>
      </c>
      <c r="AC48" s="132" t="str">
        <f t="shared" si="40"/>
        <v>_</v>
      </c>
      <c r="AD48" s="131"/>
      <c r="AE48" s="129" t="str">
        <f t="shared" si="41"/>
        <v>_</v>
      </c>
      <c r="AF48" s="132" t="str">
        <f t="shared" si="42"/>
        <v>_</v>
      </c>
      <c r="AG48" s="131"/>
      <c r="AH48" s="129" t="str">
        <f t="shared" si="43"/>
        <v>_</v>
      </c>
      <c r="AI48" s="132" t="str">
        <f t="shared" si="44"/>
        <v>_</v>
      </c>
      <c r="AJ48" s="131"/>
      <c r="AK48" s="129">
        <f t="shared" si="45"/>
        <v>24.804000000000002</v>
      </c>
      <c r="AL48" s="132">
        <f t="shared" si="46"/>
        <v>0</v>
      </c>
      <c r="AM48" s="131"/>
      <c r="AQ48" s="137"/>
    </row>
    <row r="49" spans="1:43">
      <c r="A49" s="12">
        <v>3</v>
      </c>
      <c r="B49" s="126" t="str">
        <f>VLOOKUP(A49,'Overzicht locaties'!B:D,2,0)</f>
        <v>CE01 + SE31</v>
      </c>
      <c r="C49" s="107" t="s">
        <v>303</v>
      </c>
      <c r="D49" s="6" t="s">
        <v>243</v>
      </c>
      <c r="E49" s="107" t="s">
        <v>297</v>
      </c>
      <c r="F49" s="107">
        <v>5</v>
      </c>
      <c r="G49" s="127" t="str">
        <f t="shared" si="34"/>
        <v>Pantry / keuken / koffie / restaurant</v>
      </c>
      <c r="H49" s="107" t="s">
        <v>6</v>
      </c>
      <c r="I49" s="128">
        <v>1</v>
      </c>
      <c r="J49" s="127" t="str">
        <f t="shared" si="30"/>
        <v>Vloerafwerking met polymeer beschermlaag</v>
      </c>
      <c r="K49" s="130">
        <v>25.06</v>
      </c>
      <c r="L49" s="129">
        <f t="shared" si="47"/>
        <v>25.06</v>
      </c>
      <c r="M49" s="164">
        <f t="shared" si="48"/>
        <v>0</v>
      </c>
      <c r="N49" s="131"/>
      <c r="O49" s="107" t="s">
        <v>101</v>
      </c>
      <c r="P49" s="107"/>
      <c r="Q49" s="107"/>
      <c r="R49" s="107"/>
      <c r="S49" s="131"/>
      <c r="T49" s="126" t="str">
        <f t="shared" si="35"/>
        <v>Verkeer</v>
      </c>
      <c r="U49" s="126" t="str">
        <f t="shared" si="36"/>
        <v>AQL 7%</v>
      </c>
      <c r="V49" s="131"/>
      <c r="W49" s="113">
        <v>100</v>
      </c>
      <c r="X49" s="131"/>
      <c r="Y49" s="129">
        <f t="shared" si="37"/>
        <v>39.093599999999995</v>
      </c>
      <c r="Z49" s="132">
        <f t="shared" si="38"/>
        <v>0</v>
      </c>
      <c r="AA49" s="131"/>
      <c r="AB49" s="129" t="str">
        <f t="shared" si="39"/>
        <v>_</v>
      </c>
      <c r="AC49" s="132" t="str">
        <f t="shared" si="40"/>
        <v>_</v>
      </c>
      <c r="AD49" s="131"/>
      <c r="AE49" s="129" t="str">
        <f t="shared" si="41"/>
        <v>_</v>
      </c>
      <c r="AF49" s="132" t="str">
        <f t="shared" si="42"/>
        <v>_</v>
      </c>
      <c r="AG49" s="131"/>
      <c r="AH49" s="129" t="str">
        <f t="shared" si="43"/>
        <v>_</v>
      </c>
      <c r="AI49" s="132" t="str">
        <f t="shared" si="44"/>
        <v>_</v>
      </c>
      <c r="AJ49" s="131"/>
      <c r="AK49" s="129">
        <f t="shared" si="45"/>
        <v>39.093599999999995</v>
      </c>
      <c r="AL49" s="132">
        <f t="shared" si="46"/>
        <v>0</v>
      </c>
      <c r="AM49" s="131"/>
      <c r="AQ49" s="137"/>
    </row>
    <row r="50" spans="1:43">
      <c r="A50" s="12">
        <v>3</v>
      </c>
      <c r="B50" s="126" t="str">
        <f>VLOOKUP(A50,'Overzicht locaties'!B:D,2,0)</f>
        <v>CE01 + SE31</v>
      </c>
      <c r="C50" s="107" t="s">
        <v>303</v>
      </c>
      <c r="D50" s="6" t="s">
        <v>243</v>
      </c>
      <c r="E50" s="107" t="s">
        <v>298</v>
      </c>
      <c r="F50" s="107">
        <v>1</v>
      </c>
      <c r="G50" s="127" t="str">
        <f t="shared" si="34"/>
        <v xml:space="preserve">Kantoorruimte / vergaderruimte </v>
      </c>
      <c r="H50" s="107" t="s">
        <v>6</v>
      </c>
      <c r="I50" s="128">
        <v>1</v>
      </c>
      <c r="J50" s="127" t="str">
        <f t="shared" si="30"/>
        <v>Vloerafwerking met polymeer beschermlaag</v>
      </c>
      <c r="K50" s="130">
        <v>12.86</v>
      </c>
      <c r="L50" s="129">
        <f t="shared" si="47"/>
        <v>12.86</v>
      </c>
      <c r="M50" s="164">
        <f t="shared" si="48"/>
        <v>0</v>
      </c>
      <c r="N50" s="131"/>
      <c r="O50" s="107" t="s">
        <v>101</v>
      </c>
      <c r="P50" s="107"/>
      <c r="Q50" s="107"/>
      <c r="R50" s="107"/>
      <c r="S50" s="131"/>
      <c r="T50" s="126" t="str">
        <f t="shared" si="35"/>
        <v>Bureau</v>
      </c>
      <c r="U50" s="126" t="str">
        <f t="shared" si="36"/>
        <v>AQL 7%</v>
      </c>
      <c r="V50" s="131"/>
      <c r="W50" s="113">
        <v>100</v>
      </c>
      <c r="X50" s="131"/>
      <c r="Y50" s="129">
        <f t="shared" si="37"/>
        <v>20.061599999999999</v>
      </c>
      <c r="Z50" s="132">
        <f t="shared" si="38"/>
        <v>0</v>
      </c>
      <c r="AA50" s="131"/>
      <c r="AB50" s="129" t="str">
        <f t="shared" si="39"/>
        <v>_</v>
      </c>
      <c r="AC50" s="132" t="str">
        <f t="shared" si="40"/>
        <v>_</v>
      </c>
      <c r="AD50" s="131"/>
      <c r="AE50" s="129" t="str">
        <f t="shared" si="41"/>
        <v>_</v>
      </c>
      <c r="AF50" s="132" t="str">
        <f t="shared" si="42"/>
        <v>_</v>
      </c>
      <c r="AG50" s="131"/>
      <c r="AH50" s="129" t="str">
        <f t="shared" si="43"/>
        <v>_</v>
      </c>
      <c r="AI50" s="132" t="str">
        <f t="shared" si="44"/>
        <v>_</v>
      </c>
      <c r="AJ50" s="131"/>
      <c r="AK50" s="129">
        <f t="shared" si="45"/>
        <v>20.061599999999999</v>
      </c>
      <c r="AL50" s="132">
        <f t="shared" si="46"/>
        <v>0</v>
      </c>
      <c r="AM50" s="131"/>
      <c r="AQ50" s="137"/>
    </row>
    <row r="51" spans="1:43">
      <c r="A51" s="12">
        <v>3</v>
      </c>
      <c r="B51" s="126" t="str">
        <f>VLOOKUP(A51,'Overzicht locaties'!B:D,2,0)</f>
        <v>CE01 + SE31</v>
      </c>
      <c r="C51" s="107" t="s">
        <v>303</v>
      </c>
      <c r="D51" s="6" t="s">
        <v>243</v>
      </c>
      <c r="E51" s="107" t="s">
        <v>295</v>
      </c>
      <c r="F51" s="107">
        <v>1</v>
      </c>
      <c r="G51" s="127" t="str">
        <f t="shared" si="34"/>
        <v xml:space="preserve">Kantoorruimte / vergaderruimte </v>
      </c>
      <c r="H51" s="107" t="s">
        <v>6</v>
      </c>
      <c r="I51" s="128">
        <v>1</v>
      </c>
      <c r="J51" s="127" t="str">
        <f t="shared" si="30"/>
        <v>Vloerafwerking met polymeer beschermlaag</v>
      </c>
      <c r="K51" s="130">
        <v>19.170000000000002</v>
      </c>
      <c r="L51" s="129">
        <f t="shared" si="47"/>
        <v>19.170000000000002</v>
      </c>
      <c r="M51" s="164">
        <f t="shared" si="48"/>
        <v>0</v>
      </c>
      <c r="N51" s="131"/>
      <c r="O51" s="107" t="s">
        <v>97</v>
      </c>
      <c r="P51" s="107"/>
      <c r="Q51" s="107"/>
      <c r="R51" s="107"/>
      <c r="S51" s="131"/>
      <c r="T51" s="126" t="str">
        <f t="shared" si="35"/>
        <v>Bureau</v>
      </c>
      <c r="U51" s="126" t="str">
        <f t="shared" si="36"/>
        <v>AQL 7%</v>
      </c>
      <c r="V51" s="131"/>
      <c r="W51" s="113">
        <v>100</v>
      </c>
      <c r="X51" s="131"/>
      <c r="Y51" s="129">
        <f t="shared" si="37"/>
        <v>48.883500000000005</v>
      </c>
      <c r="Z51" s="132">
        <f t="shared" si="38"/>
        <v>0</v>
      </c>
      <c r="AA51" s="131"/>
      <c r="AB51" s="129" t="str">
        <f t="shared" si="39"/>
        <v>_</v>
      </c>
      <c r="AC51" s="132" t="str">
        <f t="shared" si="40"/>
        <v>_</v>
      </c>
      <c r="AD51" s="131"/>
      <c r="AE51" s="129" t="str">
        <f t="shared" si="41"/>
        <v>_</v>
      </c>
      <c r="AF51" s="132" t="str">
        <f t="shared" si="42"/>
        <v>_</v>
      </c>
      <c r="AG51" s="131"/>
      <c r="AH51" s="129" t="str">
        <f t="shared" si="43"/>
        <v>_</v>
      </c>
      <c r="AI51" s="132" t="str">
        <f t="shared" si="44"/>
        <v>_</v>
      </c>
      <c r="AJ51" s="131"/>
      <c r="AK51" s="129">
        <f t="shared" si="45"/>
        <v>48.883500000000005</v>
      </c>
      <c r="AL51" s="132">
        <f t="shared" si="46"/>
        <v>0</v>
      </c>
      <c r="AM51" s="131"/>
      <c r="AQ51" s="137"/>
    </row>
    <row r="52" spans="1:43">
      <c r="A52" s="12">
        <v>3</v>
      </c>
      <c r="B52" s="126" t="str">
        <f>VLOOKUP(A52,'Overzicht locaties'!B:D,2,0)</f>
        <v>CE01 + SE31</v>
      </c>
      <c r="C52" s="107" t="s">
        <v>303</v>
      </c>
      <c r="D52" s="6" t="s">
        <v>243</v>
      </c>
      <c r="E52" s="107" t="s">
        <v>294</v>
      </c>
      <c r="F52" s="107">
        <v>4</v>
      </c>
      <c r="G52" s="127" t="str">
        <f t="shared" si="34"/>
        <v>Medische ruimte</v>
      </c>
      <c r="H52" s="107" t="s">
        <v>6</v>
      </c>
      <c r="I52" s="128">
        <v>1</v>
      </c>
      <c r="J52" s="127" t="str">
        <f t="shared" si="30"/>
        <v>Vloerafwerking met polymeer beschermlaag</v>
      </c>
      <c r="K52" s="130">
        <v>22.65</v>
      </c>
      <c r="L52" s="129">
        <f t="shared" si="47"/>
        <v>22.65</v>
      </c>
      <c r="M52" s="164">
        <f t="shared" si="48"/>
        <v>0</v>
      </c>
      <c r="N52" s="131"/>
      <c r="O52" s="107" t="s">
        <v>97</v>
      </c>
      <c r="P52" s="107"/>
      <c r="Q52" s="107"/>
      <c r="R52" s="107"/>
      <c r="S52" s="131"/>
      <c r="T52" s="126" t="str">
        <f t="shared" ref="T52:T55" si="49">IF(F52="nio","_",VLOOKUP(F52,cat_omschrijving,3,0))</f>
        <v>Behandel</v>
      </c>
      <c r="U52" s="126" t="str">
        <f t="shared" ref="U52:U55" si="50">IF(F52="nio","_",VLOOKUP(F52,cat_omschrijving,4,0))</f>
        <v>AQL 3%</v>
      </c>
      <c r="V52" s="131"/>
      <c r="W52" s="113">
        <v>100</v>
      </c>
      <c r="X52" s="131"/>
      <c r="Y52" s="129">
        <f t="shared" ref="Y52:Y55" si="51">IF(F52="nio","_",(L52/W52)*VLOOKUP(O52,Aanpassing_frequenties,3,0))</f>
        <v>57.757499999999993</v>
      </c>
      <c r="Z52" s="132">
        <f t="shared" ref="Z52:Z55" si="52">IF(F52="nio","_",Y52*Rekentarief)</f>
        <v>0</v>
      </c>
      <c r="AA52" s="131"/>
      <c r="AB52" s="129" t="str">
        <f t="shared" ref="AB52:AB55" si="53">IF(OR($F52="nio",P52=""),"_",($L52/$W52)*VLOOKUP(P52,Aanpassing_frequenties,3,0))</f>
        <v>_</v>
      </c>
      <c r="AC52" s="132" t="str">
        <f t="shared" ref="AC52:AC55" si="54">IF(OR($F52="nio",P52=""),"_",AB52*Rekentarief30)</f>
        <v>_</v>
      </c>
      <c r="AD52" s="131"/>
      <c r="AE52" s="129" t="str">
        <f t="shared" ref="AE52:AE55" si="55">IF(OR($F52="nio",Q52=""),"_",($L52/$W52)*VLOOKUP(Q52,Aanpassing_frequenties,3,0))</f>
        <v>_</v>
      </c>
      <c r="AF52" s="132" t="str">
        <f t="shared" ref="AF52:AF55" si="56">IF(OR($F52="nio",Q52=""),"_",AE52*Rekentarief50)</f>
        <v>_</v>
      </c>
      <c r="AG52" s="131"/>
      <c r="AH52" s="129" t="str">
        <f t="shared" ref="AH52:AH55" si="57">IF(OR($F52="nio",R52=""),"_",($L52/$W52)*VLOOKUP(R52,Aanpassing_frequenties,3,0))</f>
        <v>_</v>
      </c>
      <c r="AI52" s="132" t="str">
        <f t="shared" ref="AI52:AI55" si="58">IF(OR($F52="nio",R52=""),"_",AH52*rekentarief150)</f>
        <v>_</v>
      </c>
      <c r="AJ52" s="131"/>
      <c r="AK52" s="129">
        <f t="shared" ref="AK52:AK55" si="59">IF(F52="nio","_",SUM(Y52,AB52,AE52,AH52))</f>
        <v>57.757499999999993</v>
      </c>
      <c r="AL52" s="132">
        <f t="shared" ref="AL52:AL55" si="60">IF(F52="nio","_",SUM(Z52,AC52,AF52,AI52))</f>
        <v>0</v>
      </c>
      <c r="AM52" s="131"/>
      <c r="AQ52" s="137"/>
    </row>
    <row r="53" spans="1:43">
      <c r="A53" s="12">
        <v>3</v>
      </c>
      <c r="B53" s="126" t="str">
        <f>VLOOKUP(A53,'Overzicht locaties'!B:D,2,0)</f>
        <v>CE01 + SE31</v>
      </c>
      <c r="C53" s="107" t="s">
        <v>303</v>
      </c>
      <c r="D53" s="6" t="s">
        <v>243</v>
      </c>
      <c r="E53" s="107" t="s">
        <v>299</v>
      </c>
      <c r="F53" s="107">
        <v>1</v>
      </c>
      <c r="G53" s="127" t="str">
        <f t="shared" si="34"/>
        <v xml:space="preserve">Kantoorruimte / vergaderruimte </v>
      </c>
      <c r="H53" s="107" t="s">
        <v>6</v>
      </c>
      <c r="I53" s="128">
        <v>1</v>
      </c>
      <c r="J53" s="127" t="str">
        <f t="shared" si="30"/>
        <v>Vloerafwerking met polymeer beschermlaag</v>
      </c>
      <c r="K53" s="130">
        <v>5.22</v>
      </c>
      <c r="L53" s="129">
        <f t="shared" si="47"/>
        <v>5.22</v>
      </c>
      <c r="M53" s="164">
        <f t="shared" si="48"/>
        <v>0</v>
      </c>
      <c r="N53" s="131"/>
      <c r="O53" s="107" t="s">
        <v>101</v>
      </c>
      <c r="P53" s="107"/>
      <c r="Q53" s="107"/>
      <c r="R53" s="107"/>
      <c r="S53" s="131"/>
      <c r="T53" s="126" t="str">
        <f t="shared" si="49"/>
        <v>Bureau</v>
      </c>
      <c r="U53" s="126" t="str">
        <f t="shared" si="50"/>
        <v>AQL 7%</v>
      </c>
      <c r="V53" s="131"/>
      <c r="W53" s="113">
        <v>100</v>
      </c>
      <c r="X53" s="131"/>
      <c r="Y53" s="129">
        <f t="shared" si="51"/>
        <v>8.1432000000000002</v>
      </c>
      <c r="Z53" s="132">
        <f t="shared" si="52"/>
        <v>0</v>
      </c>
      <c r="AA53" s="131"/>
      <c r="AB53" s="129" t="str">
        <f t="shared" si="53"/>
        <v>_</v>
      </c>
      <c r="AC53" s="132" t="str">
        <f t="shared" si="54"/>
        <v>_</v>
      </c>
      <c r="AD53" s="131"/>
      <c r="AE53" s="129" t="str">
        <f t="shared" si="55"/>
        <v>_</v>
      </c>
      <c r="AF53" s="132" t="str">
        <f t="shared" si="56"/>
        <v>_</v>
      </c>
      <c r="AG53" s="131"/>
      <c r="AH53" s="129" t="str">
        <f t="shared" si="57"/>
        <v>_</v>
      </c>
      <c r="AI53" s="132" t="str">
        <f t="shared" si="58"/>
        <v>_</v>
      </c>
      <c r="AJ53" s="131"/>
      <c r="AK53" s="129">
        <f t="shared" si="59"/>
        <v>8.1432000000000002</v>
      </c>
      <c r="AL53" s="132">
        <f t="shared" si="60"/>
        <v>0</v>
      </c>
      <c r="AM53" s="131"/>
      <c r="AQ53" s="137"/>
    </row>
    <row r="54" spans="1:43">
      <c r="A54" s="12">
        <v>3</v>
      </c>
      <c r="B54" s="126" t="str">
        <f>VLOOKUP(A54,'Overzicht locaties'!B:D,2,0)</f>
        <v>CE01 + SE31</v>
      </c>
      <c r="C54" s="107" t="s">
        <v>303</v>
      </c>
      <c r="D54" s="6" t="s">
        <v>243</v>
      </c>
      <c r="E54" s="107" t="s">
        <v>300</v>
      </c>
      <c r="F54" s="107">
        <v>1</v>
      </c>
      <c r="G54" s="127" t="str">
        <f t="shared" si="34"/>
        <v xml:space="preserve">Kantoorruimte / vergaderruimte </v>
      </c>
      <c r="H54" s="107" t="s">
        <v>6</v>
      </c>
      <c r="I54" s="128">
        <v>1</v>
      </c>
      <c r="J54" s="127" t="str">
        <f t="shared" si="30"/>
        <v>Vloerafwerking met polymeer beschermlaag</v>
      </c>
      <c r="K54" s="130">
        <v>7.54</v>
      </c>
      <c r="L54" s="129">
        <f t="shared" si="47"/>
        <v>7.54</v>
      </c>
      <c r="M54" s="164">
        <f t="shared" si="48"/>
        <v>0</v>
      </c>
      <c r="N54" s="131"/>
      <c r="O54" s="107" t="s">
        <v>97</v>
      </c>
      <c r="P54" s="107"/>
      <c r="Q54" s="107"/>
      <c r="R54" s="107"/>
      <c r="S54" s="131"/>
      <c r="T54" s="126" t="str">
        <f t="shared" si="49"/>
        <v>Bureau</v>
      </c>
      <c r="U54" s="126" t="str">
        <f t="shared" si="50"/>
        <v>AQL 7%</v>
      </c>
      <c r="V54" s="131"/>
      <c r="W54" s="113">
        <v>100</v>
      </c>
      <c r="X54" s="131"/>
      <c r="Y54" s="129">
        <f t="shared" si="51"/>
        <v>19.227</v>
      </c>
      <c r="Z54" s="132">
        <f t="shared" si="52"/>
        <v>0</v>
      </c>
      <c r="AA54" s="131"/>
      <c r="AB54" s="129" t="str">
        <f t="shared" si="53"/>
        <v>_</v>
      </c>
      <c r="AC54" s="132" t="str">
        <f t="shared" si="54"/>
        <v>_</v>
      </c>
      <c r="AD54" s="131"/>
      <c r="AE54" s="129" t="str">
        <f t="shared" si="55"/>
        <v>_</v>
      </c>
      <c r="AF54" s="132" t="str">
        <f t="shared" si="56"/>
        <v>_</v>
      </c>
      <c r="AG54" s="131"/>
      <c r="AH54" s="129" t="str">
        <f t="shared" si="57"/>
        <v>_</v>
      </c>
      <c r="AI54" s="132" t="str">
        <f t="shared" si="58"/>
        <v>_</v>
      </c>
      <c r="AJ54" s="131"/>
      <c r="AK54" s="129">
        <f t="shared" si="59"/>
        <v>19.227</v>
      </c>
      <c r="AL54" s="132">
        <f t="shared" si="60"/>
        <v>0</v>
      </c>
      <c r="AM54" s="131"/>
      <c r="AQ54" s="137"/>
    </row>
    <row r="55" spans="1:43">
      <c r="A55" s="12">
        <v>3</v>
      </c>
      <c r="B55" s="126" t="str">
        <f>VLOOKUP(A55,'Overzicht locaties'!B:D,2,0)</f>
        <v>CE01 + SE31</v>
      </c>
      <c r="C55" s="107" t="s">
        <v>303</v>
      </c>
      <c r="D55" s="6" t="s">
        <v>243</v>
      </c>
      <c r="E55" s="107" t="s">
        <v>301</v>
      </c>
      <c r="F55" s="107">
        <v>3</v>
      </c>
      <c r="G55" s="127" t="str">
        <f t="shared" si="34"/>
        <v>Verkeersruimte / Garderobe / Wachtruimte</v>
      </c>
      <c r="H55" s="107" t="s">
        <v>6</v>
      </c>
      <c r="I55" s="128">
        <v>1</v>
      </c>
      <c r="J55" s="127" t="str">
        <f t="shared" si="30"/>
        <v>Vloerafwerking met polymeer beschermlaag</v>
      </c>
      <c r="K55" s="130">
        <v>34.08</v>
      </c>
      <c r="L55" s="129">
        <f t="shared" si="47"/>
        <v>34.08</v>
      </c>
      <c r="M55" s="164">
        <f t="shared" si="48"/>
        <v>0</v>
      </c>
      <c r="N55" s="131"/>
      <c r="O55" s="107" t="s">
        <v>97</v>
      </c>
      <c r="P55" s="107"/>
      <c r="Q55" s="107"/>
      <c r="R55" s="107"/>
      <c r="S55" s="131"/>
      <c r="T55" s="126" t="str">
        <f t="shared" si="49"/>
        <v>Verkeer</v>
      </c>
      <c r="U55" s="126" t="str">
        <f t="shared" si="50"/>
        <v>AQL 7%</v>
      </c>
      <c r="V55" s="131"/>
      <c r="W55" s="113">
        <v>100</v>
      </c>
      <c r="X55" s="131"/>
      <c r="Y55" s="129">
        <f t="shared" si="51"/>
        <v>86.903999999999996</v>
      </c>
      <c r="Z55" s="132">
        <f t="shared" si="52"/>
        <v>0</v>
      </c>
      <c r="AA55" s="131"/>
      <c r="AB55" s="129" t="str">
        <f t="shared" si="53"/>
        <v>_</v>
      </c>
      <c r="AC55" s="132" t="str">
        <f t="shared" si="54"/>
        <v>_</v>
      </c>
      <c r="AD55" s="131"/>
      <c r="AE55" s="129" t="str">
        <f t="shared" si="55"/>
        <v>_</v>
      </c>
      <c r="AF55" s="132" t="str">
        <f t="shared" si="56"/>
        <v>_</v>
      </c>
      <c r="AG55" s="131"/>
      <c r="AH55" s="129" t="str">
        <f t="shared" si="57"/>
        <v>_</v>
      </c>
      <c r="AI55" s="132" t="str">
        <f t="shared" si="58"/>
        <v>_</v>
      </c>
      <c r="AJ55" s="131"/>
      <c r="AK55" s="129">
        <f t="shared" si="59"/>
        <v>86.903999999999996</v>
      </c>
      <c r="AL55" s="132">
        <f t="shared" si="60"/>
        <v>0</v>
      </c>
      <c r="AM55" s="131"/>
      <c r="AQ55" s="137"/>
    </row>
    <row r="56" spans="1:43">
      <c r="A56" s="12">
        <v>4</v>
      </c>
      <c r="B56" s="126" t="str">
        <f>VLOOKUP(A56,'Overzicht locaties'!B:D,2,0)</f>
        <v>CE03 + SE25</v>
      </c>
      <c r="C56" s="107" t="s">
        <v>145</v>
      </c>
      <c r="D56" s="6" t="s">
        <v>329</v>
      </c>
      <c r="E56" s="107" t="s">
        <v>148</v>
      </c>
      <c r="F56" s="107">
        <v>2</v>
      </c>
      <c r="G56" s="127" t="str">
        <f t="shared" si="34"/>
        <v>Sanitaire ruimte</v>
      </c>
      <c r="H56" s="107" t="s">
        <v>246</v>
      </c>
      <c r="I56" s="128">
        <v>2</v>
      </c>
      <c r="J56" s="127" t="str">
        <f t="shared" si="30"/>
        <v>Harde vloeren zonder extra behandeling</v>
      </c>
      <c r="K56" s="130">
        <v>7.9</v>
      </c>
      <c r="L56" s="129">
        <f t="shared" si="47"/>
        <v>7.9</v>
      </c>
      <c r="M56" s="164">
        <f t="shared" si="48"/>
        <v>0</v>
      </c>
      <c r="N56" s="131"/>
      <c r="O56" s="107" t="s">
        <v>97</v>
      </c>
      <c r="P56" s="107"/>
      <c r="Q56" s="107"/>
      <c r="R56" s="107"/>
      <c r="S56" s="131"/>
      <c r="T56" s="126" t="str">
        <f t="shared" ref="T56:T119" si="61">IF(F56="nio","_",VLOOKUP(F56,cat_omschrijving,3,0))</f>
        <v>Sanitair</v>
      </c>
      <c r="U56" s="126" t="str">
        <f t="shared" ref="U56:U119" si="62">IF(F56="nio","_",VLOOKUP(F56,cat_omschrijving,4,0))</f>
        <v>AQL 4%</v>
      </c>
      <c r="V56" s="131"/>
      <c r="W56" s="113">
        <v>100</v>
      </c>
      <c r="X56" s="131"/>
      <c r="Y56" s="129">
        <f t="shared" ref="Y56:Y119" si="63">IF(F56="nio","_",(L56/W56)*VLOOKUP(O56,Aanpassing_frequenties,3,0))</f>
        <v>20.145</v>
      </c>
      <c r="Z56" s="132">
        <f t="shared" ref="Z56:Z119" si="64">IF(F56="nio","_",Y56*Rekentarief)</f>
        <v>0</v>
      </c>
      <c r="AA56" s="131"/>
      <c r="AB56" s="129" t="str">
        <f t="shared" ref="AB56:AB119" si="65">IF(OR($F56="nio",P56=""),"_",($L56/$W56)*VLOOKUP(P56,Aanpassing_frequenties,3,0))</f>
        <v>_</v>
      </c>
      <c r="AC56" s="132" t="str">
        <f t="shared" ref="AC56:AC119" si="66">IF(OR($F56="nio",P56=""),"_",AB56*Rekentarief30)</f>
        <v>_</v>
      </c>
      <c r="AD56" s="131"/>
      <c r="AE56" s="129" t="str">
        <f t="shared" ref="AE56:AE119" si="67">IF(OR($F56="nio",Q56=""),"_",($L56/$W56)*VLOOKUP(Q56,Aanpassing_frequenties,3,0))</f>
        <v>_</v>
      </c>
      <c r="AF56" s="132" t="str">
        <f t="shared" ref="AF56:AF119" si="68">IF(OR($F56="nio",Q56=""),"_",AE56*Rekentarief50)</f>
        <v>_</v>
      </c>
      <c r="AG56" s="131"/>
      <c r="AH56" s="129" t="str">
        <f t="shared" ref="AH56:AH119" si="69">IF(OR($F56="nio",R56=""),"_",($L56/$W56)*VLOOKUP(R56,Aanpassing_frequenties,3,0))</f>
        <v>_</v>
      </c>
      <c r="AI56" s="132" t="str">
        <f t="shared" ref="AI56:AI119" si="70">IF(OR($F56="nio",R56=""),"_",AH56*rekentarief150)</f>
        <v>_</v>
      </c>
      <c r="AJ56" s="131"/>
      <c r="AK56" s="129">
        <f t="shared" ref="AK56:AK119" si="71">IF(F56="nio","_",SUM(Y56,AB56,AE56,AH56))</f>
        <v>20.145</v>
      </c>
      <c r="AL56" s="132">
        <f t="shared" ref="AL56:AL119" si="72">IF(F56="nio","_",SUM(Z56,AC56,AF56,AI56))</f>
        <v>0</v>
      </c>
      <c r="AM56" s="131"/>
      <c r="AQ56" s="137"/>
    </row>
    <row r="57" spans="1:43">
      <c r="A57" s="12">
        <v>4</v>
      </c>
      <c r="B57" s="126" t="str">
        <f>VLOOKUP(A57,'Overzicht locaties'!B:D,2,0)</f>
        <v>CE03 + SE25</v>
      </c>
      <c r="C57" s="107" t="s">
        <v>145</v>
      </c>
      <c r="D57" s="6" t="s">
        <v>329</v>
      </c>
      <c r="E57" s="107" t="s">
        <v>148</v>
      </c>
      <c r="F57" s="107">
        <v>2</v>
      </c>
      <c r="G57" s="127" t="str">
        <f t="shared" si="34"/>
        <v>Sanitaire ruimte</v>
      </c>
      <c r="H57" s="107" t="s">
        <v>246</v>
      </c>
      <c r="I57" s="128">
        <v>2</v>
      </c>
      <c r="J57" s="127" t="str">
        <f t="shared" si="30"/>
        <v>Harde vloeren zonder extra behandeling</v>
      </c>
      <c r="K57" s="130">
        <v>7.9</v>
      </c>
      <c r="L57" s="129">
        <f t="shared" si="47"/>
        <v>7.9</v>
      </c>
      <c r="M57" s="164">
        <f t="shared" si="48"/>
        <v>0</v>
      </c>
      <c r="N57" s="131"/>
      <c r="O57" s="107" t="s">
        <v>97</v>
      </c>
      <c r="P57" s="107"/>
      <c r="Q57" s="107"/>
      <c r="R57" s="107"/>
      <c r="S57" s="131"/>
      <c r="T57" s="126" t="str">
        <f t="shared" si="61"/>
        <v>Sanitair</v>
      </c>
      <c r="U57" s="126" t="str">
        <f t="shared" si="62"/>
        <v>AQL 4%</v>
      </c>
      <c r="V57" s="131"/>
      <c r="W57" s="113">
        <v>100</v>
      </c>
      <c r="X57" s="131"/>
      <c r="Y57" s="129">
        <f t="shared" si="63"/>
        <v>20.145</v>
      </c>
      <c r="Z57" s="132">
        <f t="shared" si="64"/>
        <v>0</v>
      </c>
      <c r="AA57" s="131"/>
      <c r="AB57" s="129" t="str">
        <f t="shared" si="65"/>
        <v>_</v>
      </c>
      <c r="AC57" s="132" t="str">
        <f t="shared" si="66"/>
        <v>_</v>
      </c>
      <c r="AD57" s="131"/>
      <c r="AE57" s="129" t="str">
        <f t="shared" si="67"/>
        <v>_</v>
      </c>
      <c r="AF57" s="132" t="str">
        <f t="shared" si="68"/>
        <v>_</v>
      </c>
      <c r="AG57" s="131"/>
      <c r="AH57" s="129" t="str">
        <f t="shared" si="69"/>
        <v>_</v>
      </c>
      <c r="AI57" s="132" t="str">
        <f t="shared" si="70"/>
        <v>_</v>
      </c>
      <c r="AJ57" s="131"/>
      <c r="AK57" s="129">
        <f t="shared" si="71"/>
        <v>20.145</v>
      </c>
      <c r="AL57" s="132">
        <f t="shared" si="72"/>
        <v>0</v>
      </c>
      <c r="AM57" s="131"/>
      <c r="AQ57" s="137"/>
    </row>
    <row r="58" spans="1:43">
      <c r="A58" s="12">
        <v>4</v>
      </c>
      <c r="B58" s="126" t="str">
        <f>VLOOKUP(A58,'Overzicht locaties'!B:D,2,0)</f>
        <v>CE03 + SE25</v>
      </c>
      <c r="C58" s="107" t="s">
        <v>145</v>
      </c>
      <c r="D58" s="6" t="s">
        <v>330</v>
      </c>
      <c r="E58" s="107" t="s">
        <v>235</v>
      </c>
      <c r="F58" s="107">
        <v>1</v>
      </c>
      <c r="G58" s="127" t="str">
        <f t="shared" si="34"/>
        <v xml:space="preserve">Kantoorruimte / vergaderruimte </v>
      </c>
      <c r="H58" s="107" t="s">
        <v>7</v>
      </c>
      <c r="I58" s="128">
        <v>4</v>
      </c>
      <c r="J58" s="127" t="str">
        <f t="shared" si="30"/>
        <v>Tapijt</v>
      </c>
      <c r="K58" s="130">
        <v>19</v>
      </c>
      <c r="L58" s="129">
        <f t="shared" si="47"/>
        <v>19</v>
      </c>
      <c r="M58" s="164">
        <f t="shared" si="48"/>
        <v>0</v>
      </c>
      <c r="N58" s="131"/>
      <c r="O58" s="107" t="s">
        <v>101</v>
      </c>
      <c r="P58" s="107"/>
      <c r="Q58" s="107"/>
      <c r="R58" s="107"/>
      <c r="S58" s="131"/>
      <c r="T58" s="126" t="str">
        <f t="shared" si="61"/>
        <v>Bureau</v>
      </c>
      <c r="U58" s="126" t="str">
        <f t="shared" si="62"/>
        <v>AQL 7%</v>
      </c>
      <c r="V58" s="131"/>
      <c r="W58" s="113">
        <v>100</v>
      </c>
      <c r="X58" s="131"/>
      <c r="Y58" s="129">
        <f t="shared" si="63"/>
        <v>29.64</v>
      </c>
      <c r="Z58" s="132">
        <f t="shared" si="64"/>
        <v>0</v>
      </c>
      <c r="AA58" s="131"/>
      <c r="AB58" s="129" t="str">
        <f t="shared" si="65"/>
        <v>_</v>
      </c>
      <c r="AC58" s="132" t="str">
        <f t="shared" si="66"/>
        <v>_</v>
      </c>
      <c r="AD58" s="131"/>
      <c r="AE58" s="129" t="str">
        <f t="shared" si="67"/>
        <v>_</v>
      </c>
      <c r="AF58" s="132" t="str">
        <f t="shared" si="68"/>
        <v>_</v>
      </c>
      <c r="AG58" s="131"/>
      <c r="AH58" s="129" t="str">
        <f t="shared" si="69"/>
        <v>_</v>
      </c>
      <c r="AI58" s="132" t="str">
        <f t="shared" si="70"/>
        <v>_</v>
      </c>
      <c r="AJ58" s="131"/>
      <c r="AK58" s="129">
        <f t="shared" si="71"/>
        <v>29.64</v>
      </c>
      <c r="AL58" s="132">
        <f t="shared" si="72"/>
        <v>0</v>
      </c>
      <c r="AM58" s="131"/>
      <c r="AQ58" s="137"/>
    </row>
    <row r="59" spans="1:43">
      <c r="A59" s="12">
        <v>4</v>
      </c>
      <c r="B59" s="126" t="str">
        <f>VLOOKUP(A59,'Overzicht locaties'!B:D,2,0)</f>
        <v>CE03 + SE25</v>
      </c>
      <c r="C59" s="107" t="s">
        <v>145</v>
      </c>
      <c r="D59" s="6">
        <v>2</v>
      </c>
      <c r="E59" s="107" t="s">
        <v>305</v>
      </c>
      <c r="F59" s="107">
        <v>1</v>
      </c>
      <c r="G59" s="127" t="str">
        <f t="shared" si="34"/>
        <v xml:space="preserve">Kantoorruimte / vergaderruimte </v>
      </c>
      <c r="H59" s="107" t="s">
        <v>7</v>
      </c>
      <c r="I59" s="128">
        <v>4</v>
      </c>
      <c r="J59" s="127" t="str">
        <f t="shared" si="30"/>
        <v>Tapijt</v>
      </c>
      <c r="K59" s="130">
        <v>18.7</v>
      </c>
      <c r="L59" s="129">
        <f t="shared" si="47"/>
        <v>18.7</v>
      </c>
      <c r="M59" s="164">
        <f t="shared" si="48"/>
        <v>0</v>
      </c>
      <c r="N59" s="131"/>
      <c r="O59" s="107" t="s">
        <v>101</v>
      </c>
      <c r="P59" s="107"/>
      <c r="Q59" s="107"/>
      <c r="R59" s="107"/>
      <c r="S59" s="131"/>
      <c r="T59" s="126" t="str">
        <f t="shared" si="61"/>
        <v>Bureau</v>
      </c>
      <c r="U59" s="126" t="str">
        <f t="shared" si="62"/>
        <v>AQL 7%</v>
      </c>
      <c r="V59" s="131"/>
      <c r="W59" s="113">
        <v>100</v>
      </c>
      <c r="X59" s="131"/>
      <c r="Y59" s="129">
        <f t="shared" si="63"/>
        <v>29.172000000000001</v>
      </c>
      <c r="Z59" s="132">
        <f t="shared" si="64"/>
        <v>0</v>
      </c>
      <c r="AA59" s="131"/>
      <c r="AB59" s="129" t="str">
        <f t="shared" si="65"/>
        <v>_</v>
      </c>
      <c r="AC59" s="132" t="str">
        <f t="shared" si="66"/>
        <v>_</v>
      </c>
      <c r="AD59" s="131"/>
      <c r="AE59" s="129" t="str">
        <f t="shared" si="67"/>
        <v>_</v>
      </c>
      <c r="AF59" s="132" t="str">
        <f t="shared" si="68"/>
        <v>_</v>
      </c>
      <c r="AG59" s="131"/>
      <c r="AH59" s="129" t="str">
        <f t="shared" si="69"/>
        <v>_</v>
      </c>
      <c r="AI59" s="132" t="str">
        <f t="shared" si="70"/>
        <v>_</v>
      </c>
      <c r="AJ59" s="131"/>
      <c r="AK59" s="129">
        <f t="shared" si="71"/>
        <v>29.172000000000001</v>
      </c>
      <c r="AL59" s="132">
        <f t="shared" si="72"/>
        <v>0</v>
      </c>
      <c r="AM59" s="131"/>
      <c r="AQ59" s="137"/>
    </row>
    <row r="60" spans="1:43">
      <c r="A60" s="12">
        <v>4</v>
      </c>
      <c r="B60" s="126" t="str">
        <f>VLOOKUP(A60,'Overzicht locaties'!B:D,2,0)</f>
        <v>CE03 + SE25</v>
      </c>
      <c r="C60" s="107" t="s">
        <v>145</v>
      </c>
      <c r="D60" s="6" t="s">
        <v>331</v>
      </c>
      <c r="E60" s="107" t="s">
        <v>306</v>
      </c>
      <c r="F60" s="107">
        <v>1</v>
      </c>
      <c r="G60" s="127" t="str">
        <f t="shared" si="34"/>
        <v xml:space="preserve">Kantoorruimte / vergaderruimte </v>
      </c>
      <c r="H60" s="107" t="s">
        <v>7</v>
      </c>
      <c r="I60" s="128">
        <v>4</v>
      </c>
      <c r="J60" s="127" t="str">
        <f t="shared" si="30"/>
        <v>Tapijt</v>
      </c>
      <c r="K60" s="130">
        <v>49.7</v>
      </c>
      <c r="L60" s="129">
        <f t="shared" si="47"/>
        <v>49.7</v>
      </c>
      <c r="M60" s="164">
        <f t="shared" si="48"/>
        <v>0</v>
      </c>
      <c r="N60" s="131"/>
      <c r="O60" s="107" t="s">
        <v>101</v>
      </c>
      <c r="P60" s="107"/>
      <c r="Q60" s="107"/>
      <c r="R60" s="107"/>
      <c r="S60" s="131"/>
      <c r="T60" s="126" t="str">
        <f t="shared" si="61"/>
        <v>Bureau</v>
      </c>
      <c r="U60" s="126" t="str">
        <f t="shared" si="62"/>
        <v>AQL 7%</v>
      </c>
      <c r="V60" s="131"/>
      <c r="W60" s="113">
        <v>100</v>
      </c>
      <c r="X60" s="131"/>
      <c r="Y60" s="129">
        <f t="shared" si="63"/>
        <v>77.532000000000011</v>
      </c>
      <c r="Z60" s="132">
        <f t="shared" si="64"/>
        <v>0</v>
      </c>
      <c r="AA60" s="131"/>
      <c r="AB60" s="129" t="str">
        <f t="shared" si="65"/>
        <v>_</v>
      </c>
      <c r="AC60" s="132" t="str">
        <f t="shared" si="66"/>
        <v>_</v>
      </c>
      <c r="AD60" s="131"/>
      <c r="AE60" s="129" t="str">
        <f t="shared" si="67"/>
        <v>_</v>
      </c>
      <c r="AF60" s="132" t="str">
        <f t="shared" si="68"/>
        <v>_</v>
      </c>
      <c r="AG60" s="131"/>
      <c r="AH60" s="129" t="str">
        <f t="shared" si="69"/>
        <v>_</v>
      </c>
      <c r="AI60" s="132" t="str">
        <f t="shared" si="70"/>
        <v>_</v>
      </c>
      <c r="AJ60" s="131"/>
      <c r="AK60" s="129">
        <f t="shared" si="71"/>
        <v>77.532000000000011</v>
      </c>
      <c r="AL60" s="132">
        <f t="shared" si="72"/>
        <v>0</v>
      </c>
      <c r="AM60" s="131"/>
      <c r="AQ60" s="137"/>
    </row>
    <row r="61" spans="1:43">
      <c r="A61" s="12">
        <v>4</v>
      </c>
      <c r="B61" s="126" t="str">
        <f>VLOOKUP(A61,'Overzicht locaties'!B:D,2,0)</f>
        <v>CE03 + SE25</v>
      </c>
      <c r="C61" s="107" t="s">
        <v>145</v>
      </c>
      <c r="D61" s="6" t="s">
        <v>332</v>
      </c>
      <c r="E61" s="107" t="s">
        <v>307</v>
      </c>
      <c r="F61" s="107">
        <v>1</v>
      </c>
      <c r="G61" s="127" t="str">
        <f t="shared" si="34"/>
        <v xml:space="preserve">Kantoorruimte / vergaderruimte </v>
      </c>
      <c r="H61" s="107" t="s">
        <v>7</v>
      </c>
      <c r="I61" s="128">
        <v>4</v>
      </c>
      <c r="J61" s="127" t="str">
        <f t="shared" si="30"/>
        <v>Tapijt</v>
      </c>
      <c r="K61" s="130">
        <v>9.4</v>
      </c>
      <c r="L61" s="129">
        <f t="shared" si="47"/>
        <v>9.4</v>
      </c>
      <c r="M61" s="164">
        <f t="shared" si="48"/>
        <v>0</v>
      </c>
      <c r="N61" s="131"/>
      <c r="O61" s="107" t="s">
        <v>101</v>
      </c>
      <c r="P61" s="107"/>
      <c r="Q61" s="107"/>
      <c r="R61" s="107"/>
      <c r="S61" s="131"/>
      <c r="T61" s="126" t="str">
        <f t="shared" si="61"/>
        <v>Bureau</v>
      </c>
      <c r="U61" s="126" t="str">
        <f t="shared" si="62"/>
        <v>AQL 7%</v>
      </c>
      <c r="V61" s="131"/>
      <c r="W61" s="113">
        <v>100</v>
      </c>
      <c r="X61" s="131"/>
      <c r="Y61" s="129">
        <f t="shared" si="63"/>
        <v>14.664</v>
      </c>
      <c r="Z61" s="132">
        <f t="shared" si="64"/>
        <v>0</v>
      </c>
      <c r="AA61" s="131"/>
      <c r="AB61" s="129" t="str">
        <f t="shared" si="65"/>
        <v>_</v>
      </c>
      <c r="AC61" s="132" t="str">
        <f t="shared" si="66"/>
        <v>_</v>
      </c>
      <c r="AD61" s="131"/>
      <c r="AE61" s="129" t="str">
        <f t="shared" si="67"/>
        <v>_</v>
      </c>
      <c r="AF61" s="132" t="str">
        <f t="shared" si="68"/>
        <v>_</v>
      </c>
      <c r="AG61" s="131"/>
      <c r="AH61" s="129" t="str">
        <f t="shared" si="69"/>
        <v>_</v>
      </c>
      <c r="AI61" s="132" t="str">
        <f t="shared" si="70"/>
        <v>_</v>
      </c>
      <c r="AJ61" s="131"/>
      <c r="AK61" s="129">
        <f t="shared" si="71"/>
        <v>14.664</v>
      </c>
      <c r="AL61" s="132">
        <f t="shared" si="72"/>
        <v>0</v>
      </c>
      <c r="AM61" s="131"/>
      <c r="AQ61" s="137"/>
    </row>
    <row r="62" spans="1:43">
      <c r="A62" s="12">
        <v>4</v>
      </c>
      <c r="B62" s="126" t="str">
        <f>VLOOKUP(A62,'Overzicht locaties'!B:D,2,0)</f>
        <v>CE03 + SE25</v>
      </c>
      <c r="C62" s="107" t="s">
        <v>145</v>
      </c>
      <c r="D62" s="6" t="s">
        <v>333</v>
      </c>
      <c r="E62" s="107" t="s">
        <v>307</v>
      </c>
      <c r="F62" s="107">
        <v>1</v>
      </c>
      <c r="G62" s="127" t="str">
        <f t="shared" si="34"/>
        <v xml:space="preserve">Kantoorruimte / vergaderruimte </v>
      </c>
      <c r="H62" s="107" t="s">
        <v>7</v>
      </c>
      <c r="I62" s="128">
        <v>4</v>
      </c>
      <c r="J62" s="127" t="str">
        <f t="shared" si="30"/>
        <v>Tapijt</v>
      </c>
      <c r="K62" s="130">
        <v>9.4</v>
      </c>
      <c r="L62" s="129">
        <f t="shared" si="47"/>
        <v>9.4</v>
      </c>
      <c r="M62" s="164">
        <f t="shared" si="48"/>
        <v>0</v>
      </c>
      <c r="N62" s="131"/>
      <c r="O62" s="107" t="s">
        <v>101</v>
      </c>
      <c r="P62" s="107"/>
      <c r="Q62" s="107"/>
      <c r="R62" s="107"/>
      <c r="S62" s="131"/>
      <c r="T62" s="126" t="str">
        <f t="shared" si="61"/>
        <v>Bureau</v>
      </c>
      <c r="U62" s="126" t="str">
        <f t="shared" si="62"/>
        <v>AQL 7%</v>
      </c>
      <c r="V62" s="131"/>
      <c r="W62" s="113">
        <v>100</v>
      </c>
      <c r="X62" s="131"/>
      <c r="Y62" s="129">
        <f t="shared" si="63"/>
        <v>14.664</v>
      </c>
      <c r="Z62" s="132">
        <f t="shared" si="64"/>
        <v>0</v>
      </c>
      <c r="AA62" s="131"/>
      <c r="AB62" s="129" t="str">
        <f t="shared" si="65"/>
        <v>_</v>
      </c>
      <c r="AC62" s="132" t="str">
        <f t="shared" si="66"/>
        <v>_</v>
      </c>
      <c r="AD62" s="131"/>
      <c r="AE62" s="129" t="str">
        <f t="shared" si="67"/>
        <v>_</v>
      </c>
      <c r="AF62" s="132" t="str">
        <f t="shared" si="68"/>
        <v>_</v>
      </c>
      <c r="AG62" s="131"/>
      <c r="AH62" s="129" t="str">
        <f t="shared" si="69"/>
        <v>_</v>
      </c>
      <c r="AI62" s="132" t="str">
        <f t="shared" si="70"/>
        <v>_</v>
      </c>
      <c r="AJ62" s="131"/>
      <c r="AK62" s="129">
        <f t="shared" si="71"/>
        <v>14.664</v>
      </c>
      <c r="AL62" s="132">
        <f t="shared" si="72"/>
        <v>0</v>
      </c>
      <c r="AM62" s="131"/>
      <c r="AQ62" s="137"/>
    </row>
    <row r="63" spans="1:43">
      <c r="A63" s="12">
        <v>4</v>
      </c>
      <c r="B63" s="126" t="str">
        <f>VLOOKUP(A63,'Overzicht locaties'!B:D,2,0)</f>
        <v>CE03 + SE25</v>
      </c>
      <c r="C63" s="107" t="s">
        <v>145</v>
      </c>
      <c r="D63" s="6">
        <v>6</v>
      </c>
      <c r="E63" s="107" t="s">
        <v>308</v>
      </c>
      <c r="F63" s="107">
        <v>1</v>
      </c>
      <c r="G63" s="127" t="str">
        <f t="shared" si="34"/>
        <v xml:space="preserve">Kantoorruimte / vergaderruimte </v>
      </c>
      <c r="H63" s="107" t="s">
        <v>7</v>
      </c>
      <c r="I63" s="128">
        <v>4</v>
      </c>
      <c r="J63" s="127" t="str">
        <f t="shared" si="30"/>
        <v>Tapijt</v>
      </c>
      <c r="K63" s="130">
        <v>23.4</v>
      </c>
      <c r="L63" s="129">
        <f t="shared" si="47"/>
        <v>23.4</v>
      </c>
      <c r="M63" s="164">
        <f t="shared" si="48"/>
        <v>0</v>
      </c>
      <c r="N63" s="131"/>
      <c r="O63" s="107" t="s">
        <v>101</v>
      </c>
      <c r="P63" s="107"/>
      <c r="Q63" s="107"/>
      <c r="R63" s="107"/>
      <c r="S63" s="131"/>
      <c r="T63" s="126" t="str">
        <f t="shared" si="61"/>
        <v>Bureau</v>
      </c>
      <c r="U63" s="126" t="str">
        <f t="shared" si="62"/>
        <v>AQL 7%</v>
      </c>
      <c r="V63" s="131"/>
      <c r="W63" s="113">
        <v>100</v>
      </c>
      <c r="X63" s="131"/>
      <c r="Y63" s="129">
        <f t="shared" si="63"/>
        <v>36.503999999999998</v>
      </c>
      <c r="Z63" s="132">
        <f t="shared" si="64"/>
        <v>0</v>
      </c>
      <c r="AA63" s="131"/>
      <c r="AB63" s="129" t="str">
        <f t="shared" si="65"/>
        <v>_</v>
      </c>
      <c r="AC63" s="132" t="str">
        <f t="shared" si="66"/>
        <v>_</v>
      </c>
      <c r="AD63" s="131"/>
      <c r="AE63" s="129" t="str">
        <f t="shared" si="67"/>
        <v>_</v>
      </c>
      <c r="AF63" s="132" t="str">
        <f t="shared" si="68"/>
        <v>_</v>
      </c>
      <c r="AG63" s="131"/>
      <c r="AH63" s="129" t="str">
        <f t="shared" si="69"/>
        <v>_</v>
      </c>
      <c r="AI63" s="132" t="str">
        <f t="shared" si="70"/>
        <v>_</v>
      </c>
      <c r="AJ63" s="131"/>
      <c r="AK63" s="129">
        <f t="shared" si="71"/>
        <v>36.503999999999998</v>
      </c>
      <c r="AL63" s="132">
        <f t="shared" si="72"/>
        <v>0</v>
      </c>
      <c r="AM63" s="131"/>
      <c r="AQ63" s="137"/>
    </row>
    <row r="64" spans="1:43">
      <c r="A64" s="12">
        <v>4</v>
      </c>
      <c r="B64" s="126" t="str">
        <f>VLOOKUP(A64,'Overzicht locaties'!B:D,2,0)</f>
        <v>CE03 + SE25</v>
      </c>
      <c r="C64" s="107" t="s">
        <v>145</v>
      </c>
      <c r="D64" s="6">
        <v>7</v>
      </c>
      <c r="E64" s="107" t="s">
        <v>309</v>
      </c>
      <c r="F64" s="107">
        <v>1</v>
      </c>
      <c r="G64" s="127" t="str">
        <f t="shared" si="34"/>
        <v xml:space="preserve">Kantoorruimte / vergaderruimte </v>
      </c>
      <c r="H64" s="107" t="s">
        <v>7</v>
      </c>
      <c r="I64" s="128">
        <v>4</v>
      </c>
      <c r="J64" s="127" t="str">
        <f t="shared" si="30"/>
        <v>Tapijt</v>
      </c>
      <c r="K64" s="130">
        <v>16.8</v>
      </c>
      <c r="L64" s="129">
        <f t="shared" si="47"/>
        <v>16.8</v>
      </c>
      <c r="M64" s="164">
        <f t="shared" si="48"/>
        <v>0</v>
      </c>
      <c r="N64" s="131"/>
      <c r="O64" s="107" t="s">
        <v>101</v>
      </c>
      <c r="P64" s="107"/>
      <c r="Q64" s="107"/>
      <c r="R64" s="107"/>
      <c r="S64" s="131"/>
      <c r="T64" s="126" t="str">
        <f t="shared" si="61"/>
        <v>Bureau</v>
      </c>
      <c r="U64" s="126" t="str">
        <f t="shared" si="62"/>
        <v>AQL 7%</v>
      </c>
      <c r="V64" s="131"/>
      <c r="W64" s="113">
        <v>100</v>
      </c>
      <c r="X64" s="131"/>
      <c r="Y64" s="129">
        <f t="shared" si="63"/>
        <v>26.208000000000002</v>
      </c>
      <c r="Z64" s="132">
        <f t="shared" si="64"/>
        <v>0</v>
      </c>
      <c r="AA64" s="131"/>
      <c r="AB64" s="129" t="str">
        <f t="shared" si="65"/>
        <v>_</v>
      </c>
      <c r="AC64" s="132" t="str">
        <f t="shared" si="66"/>
        <v>_</v>
      </c>
      <c r="AD64" s="131"/>
      <c r="AE64" s="129" t="str">
        <f t="shared" si="67"/>
        <v>_</v>
      </c>
      <c r="AF64" s="132" t="str">
        <f t="shared" si="68"/>
        <v>_</v>
      </c>
      <c r="AG64" s="131"/>
      <c r="AH64" s="129" t="str">
        <f t="shared" si="69"/>
        <v>_</v>
      </c>
      <c r="AI64" s="132" t="str">
        <f t="shared" si="70"/>
        <v>_</v>
      </c>
      <c r="AJ64" s="131"/>
      <c r="AK64" s="129">
        <f t="shared" si="71"/>
        <v>26.208000000000002</v>
      </c>
      <c r="AL64" s="132">
        <f t="shared" si="72"/>
        <v>0</v>
      </c>
      <c r="AM64" s="131"/>
      <c r="AQ64" s="137"/>
    </row>
    <row r="65" spans="1:43">
      <c r="A65" s="12">
        <v>4</v>
      </c>
      <c r="B65" s="126" t="str">
        <f>VLOOKUP(A65,'Overzicht locaties'!B:D,2,0)</f>
        <v>CE03 + SE25</v>
      </c>
      <c r="C65" s="107" t="s">
        <v>145</v>
      </c>
      <c r="D65" s="6">
        <v>8</v>
      </c>
      <c r="E65" s="107" t="s">
        <v>310</v>
      </c>
      <c r="F65" s="107">
        <v>1</v>
      </c>
      <c r="G65" s="127" t="str">
        <f t="shared" si="34"/>
        <v xml:space="preserve">Kantoorruimte / vergaderruimte </v>
      </c>
      <c r="H65" s="107" t="s">
        <v>7</v>
      </c>
      <c r="I65" s="128">
        <v>4</v>
      </c>
      <c r="J65" s="127" t="str">
        <f t="shared" si="30"/>
        <v>Tapijt</v>
      </c>
      <c r="K65" s="130">
        <v>35.4</v>
      </c>
      <c r="L65" s="129">
        <f t="shared" si="47"/>
        <v>35.4</v>
      </c>
      <c r="M65" s="164">
        <f t="shared" si="48"/>
        <v>0</v>
      </c>
      <c r="N65" s="131"/>
      <c r="O65" s="107" t="s">
        <v>101</v>
      </c>
      <c r="P65" s="107"/>
      <c r="Q65" s="107"/>
      <c r="R65" s="107"/>
      <c r="S65" s="131"/>
      <c r="T65" s="126" t="str">
        <f t="shared" si="61"/>
        <v>Bureau</v>
      </c>
      <c r="U65" s="126" t="str">
        <f t="shared" si="62"/>
        <v>AQL 7%</v>
      </c>
      <c r="V65" s="131"/>
      <c r="W65" s="113">
        <v>100</v>
      </c>
      <c r="X65" s="131"/>
      <c r="Y65" s="129">
        <f t="shared" si="63"/>
        <v>55.223999999999997</v>
      </c>
      <c r="Z65" s="132">
        <f t="shared" si="64"/>
        <v>0</v>
      </c>
      <c r="AA65" s="131"/>
      <c r="AB65" s="129" t="str">
        <f t="shared" si="65"/>
        <v>_</v>
      </c>
      <c r="AC65" s="132" t="str">
        <f t="shared" si="66"/>
        <v>_</v>
      </c>
      <c r="AD65" s="131"/>
      <c r="AE65" s="129" t="str">
        <f t="shared" si="67"/>
        <v>_</v>
      </c>
      <c r="AF65" s="132" t="str">
        <f t="shared" si="68"/>
        <v>_</v>
      </c>
      <c r="AG65" s="131"/>
      <c r="AH65" s="129" t="str">
        <f t="shared" si="69"/>
        <v>_</v>
      </c>
      <c r="AI65" s="132" t="str">
        <f t="shared" si="70"/>
        <v>_</v>
      </c>
      <c r="AJ65" s="131"/>
      <c r="AK65" s="129">
        <f t="shared" si="71"/>
        <v>55.223999999999997</v>
      </c>
      <c r="AL65" s="132">
        <f t="shared" si="72"/>
        <v>0</v>
      </c>
      <c r="AM65" s="131"/>
      <c r="AQ65" s="137"/>
    </row>
    <row r="66" spans="1:43">
      <c r="A66" s="12">
        <v>4</v>
      </c>
      <c r="B66" s="126" t="str">
        <f>VLOOKUP(A66,'Overzicht locaties'!B:D,2,0)</f>
        <v>CE03 + SE25</v>
      </c>
      <c r="C66" s="107" t="s">
        <v>145</v>
      </c>
      <c r="D66" s="6">
        <v>9</v>
      </c>
      <c r="E66" s="107" t="s">
        <v>228</v>
      </c>
      <c r="F66" s="107">
        <v>1</v>
      </c>
      <c r="G66" s="127" t="str">
        <f t="shared" si="34"/>
        <v xml:space="preserve">Kantoorruimte / vergaderruimte </v>
      </c>
      <c r="H66" s="107" t="s">
        <v>7</v>
      </c>
      <c r="I66" s="128">
        <v>4</v>
      </c>
      <c r="J66" s="127" t="str">
        <f t="shared" si="30"/>
        <v>Tapijt</v>
      </c>
      <c r="K66" s="130">
        <v>19.5</v>
      </c>
      <c r="L66" s="129">
        <f t="shared" si="47"/>
        <v>19.5</v>
      </c>
      <c r="M66" s="164">
        <f t="shared" si="48"/>
        <v>0</v>
      </c>
      <c r="N66" s="131"/>
      <c r="O66" s="107" t="s">
        <v>101</v>
      </c>
      <c r="P66" s="107"/>
      <c r="Q66" s="107"/>
      <c r="R66" s="107"/>
      <c r="S66" s="131"/>
      <c r="T66" s="126" t="str">
        <f t="shared" si="61"/>
        <v>Bureau</v>
      </c>
      <c r="U66" s="126" t="str">
        <f t="shared" si="62"/>
        <v>AQL 7%</v>
      </c>
      <c r="V66" s="131"/>
      <c r="W66" s="113">
        <v>100</v>
      </c>
      <c r="X66" s="131"/>
      <c r="Y66" s="129">
        <f t="shared" si="63"/>
        <v>30.42</v>
      </c>
      <c r="Z66" s="132">
        <f t="shared" si="64"/>
        <v>0</v>
      </c>
      <c r="AA66" s="131"/>
      <c r="AB66" s="129" t="str">
        <f t="shared" si="65"/>
        <v>_</v>
      </c>
      <c r="AC66" s="132" t="str">
        <f t="shared" si="66"/>
        <v>_</v>
      </c>
      <c r="AD66" s="131"/>
      <c r="AE66" s="129" t="str">
        <f t="shared" si="67"/>
        <v>_</v>
      </c>
      <c r="AF66" s="132" t="str">
        <f t="shared" si="68"/>
        <v>_</v>
      </c>
      <c r="AG66" s="131"/>
      <c r="AH66" s="129" t="str">
        <f t="shared" si="69"/>
        <v>_</v>
      </c>
      <c r="AI66" s="132" t="str">
        <f t="shared" si="70"/>
        <v>_</v>
      </c>
      <c r="AJ66" s="131"/>
      <c r="AK66" s="129">
        <f t="shared" si="71"/>
        <v>30.42</v>
      </c>
      <c r="AL66" s="132">
        <f t="shared" si="72"/>
        <v>0</v>
      </c>
      <c r="AM66" s="131"/>
      <c r="AQ66" s="137"/>
    </row>
    <row r="67" spans="1:43">
      <c r="A67" s="12">
        <v>4</v>
      </c>
      <c r="B67" s="126" t="str">
        <f>VLOOKUP(A67,'Overzicht locaties'!B:D,2,0)</f>
        <v>CE03 + SE25</v>
      </c>
      <c r="C67" s="107" t="s">
        <v>145</v>
      </c>
      <c r="D67" s="6">
        <v>10</v>
      </c>
      <c r="E67" s="107" t="s">
        <v>228</v>
      </c>
      <c r="F67" s="107">
        <v>1</v>
      </c>
      <c r="G67" s="127" t="str">
        <f t="shared" si="34"/>
        <v xml:space="preserve">Kantoorruimte / vergaderruimte </v>
      </c>
      <c r="H67" s="107" t="s">
        <v>7</v>
      </c>
      <c r="I67" s="128">
        <v>4</v>
      </c>
      <c r="J67" s="127" t="str">
        <f t="shared" si="30"/>
        <v>Tapijt</v>
      </c>
      <c r="K67" s="130">
        <v>25.4</v>
      </c>
      <c r="L67" s="129">
        <f t="shared" si="47"/>
        <v>25.4</v>
      </c>
      <c r="M67" s="164">
        <f t="shared" si="48"/>
        <v>0</v>
      </c>
      <c r="N67" s="131"/>
      <c r="O67" s="107" t="s">
        <v>101</v>
      </c>
      <c r="P67" s="107"/>
      <c r="Q67" s="107"/>
      <c r="R67" s="107"/>
      <c r="S67" s="131"/>
      <c r="T67" s="126" t="str">
        <f t="shared" si="61"/>
        <v>Bureau</v>
      </c>
      <c r="U67" s="126" t="str">
        <f t="shared" si="62"/>
        <v>AQL 7%</v>
      </c>
      <c r="V67" s="131"/>
      <c r="W67" s="113">
        <v>100</v>
      </c>
      <c r="X67" s="131"/>
      <c r="Y67" s="129">
        <f t="shared" si="63"/>
        <v>39.624000000000002</v>
      </c>
      <c r="Z67" s="132">
        <f t="shared" si="64"/>
        <v>0</v>
      </c>
      <c r="AA67" s="131"/>
      <c r="AB67" s="129" t="str">
        <f t="shared" si="65"/>
        <v>_</v>
      </c>
      <c r="AC67" s="132" t="str">
        <f t="shared" si="66"/>
        <v>_</v>
      </c>
      <c r="AD67" s="131"/>
      <c r="AE67" s="129" t="str">
        <f t="shared" si="67"/>
        <v>_</v>
      </c>
      <c r="AF67" s="132" t="str">
        <f t="shared" si="68"/>
        <v>_</v>
      </c>
      <c r="AG67" s="131"/>
      <c r="AH67" s="129" t="str">
        <f t="shared" si="69"/>
        <v>_</v>
      </c>
      <c r="AI67" s="132" t="str">
        <f t="shared" si="70"/>
        <v>_</v>
      </c>
      <c r="AJ67" s="131"/>
      <c r="AK67" s="129">
        <f t="shared" si="71"/>
        <v>39.624000000000002</v>
      </c>
      <c r="AL67" s="132">
        <f t="shared" si="72"/>
        <v>0</v>
      </c>
      <c r="AM67" s="131"/>
      <c r="AQ67" s="137"/>
    </row>
    <row r="68" spans="1:43">
      <c r="A68" s="12">
        <v>4</v>
      </c>
      <c r="B68" s="126" t="str">
        <f>VLOOKUP(A68,'Overzicht locaties'!B:D,2,0)</f>
        <v>CE03 + SE25</v>
      </c>
      <c r="C68" s="107" t="s">
        <v>145</v>
      </c>
      <c r="D68" s="6"/>
      <c r="E68" s="107" t="s">
        <v>311</v>
      </c>
      <c r="F68" s="107">
        <v>6</v>
      </c>
      <c r="G68" s="127" t="str">
        <f t="shared" si="34"/>
        <v>Overig / Magazijn / Archief / Berging / Technische ruimte</v>
      </c>
      <c r="H68" s="107" t="s">
        <v>7</v>
      </c>
      <c r="I68" s="128">
        <v>4</v>
      </c>
      <c r="J68" s="127" t="str">
        <f t="shared" si="30"/>
        <v>Tapijt</v>
      </c>
      <c r="K68" s="130">
        <v>16.5</v>
      </c>
      <c r="L68" s="129">
        <f t="shared" si="47"/>
        <v>16.5</v>
      </c>
      <c r="M68" s="164">
        <f t="shared" si="48"/>
        <v>0</v>
      </c>
      <c r="N68" s="131"/>
      <c r="O68" s="107" t="s">
        <v>101</v>
      </c>
      <c r="P68" s="107"/>
      <c r="Q68" s="107"/>
      <c r="R68" s="107"/>
      <c r="S68" s="131"/>
      <c r="T68" s="126" t="str">
        <f t="shared" si="61"/>
        <v>Verkeer</v>
      </c>
      <c r="U68" s="126" t="str">
        <f t="shared" si="62"/>
        <v>AQL 7%</v>
      </c>
      <c r="V68" s="131"/>
      <c r="W68" s="113">
        <v>100</v>
      </c>
      <c r="X68" s="131"/>
      <c r="Y68" s="129">
        <f t="shared" si="63"/>
        <v>25.740000000000002</v>
      </c>
      <c r="Z68" s="132">
        <f t="shared" si="64"/>
        <v>0</v>
      </c>
      <c r="AA68" s="131"/>
      <c r="AB68" s="129" t="str">
        <f t="shared" si="65"/>
        <v>_</v>
      </c>
      <c r="AC68" s="132" t="str">
        <f t="shared" si="66"/>
        <v>_</v>
      </c>
      <c r="AD68" s="131"/>
      <c r="AE68" s="129" t="str">
        <f t="shared" si="67"/>
        <v>_</v>
      </c>
      <c r="AF68" s="132" t="str">
        <f t="shared" si="68"/>
        <v>_</v>
      </c>
      <c r="AG68" s="131"/>
      <c r="AH68" s="129" t="str">
        <f t="shared" si="69"/>
        <v>_</v>
      </c>
      <c r="AI68" s="132" t="str">
        <f t="shared" si="70"/>
        <v>_</v>
      </c>
      <c r="AJ68" s="131"/>
      <c r="AK68" s="129">
        <f t="shared" si="71"/>
        <v>25.740000000000002</v>
      </c>
      <c r="AL68" s="132">
        <f t="shared" si="72"/>
        <v>0</v>
      </c>
      <c r="AM68" s="131"/>
      <c r="AQ68" s="137"/>
    </row>
    <row r="69" spans="1:43">
      <c r="A69" s="12">
        <v>4</v>
      </c>
      <c r="B69" s="126" t="str">
        <f>VLOOKUP(A69,'Overzicht locaties'!B:D,2,0)</f>
        <v>CE03 + SE25</v>
      </c>
      <c r="C69" s="107" t="s">
        <v>145</v>
      </c>
      <c r="D69" s="6">
        <v>11</v>
      </c>
      <c r="E69" s="107" t="s">
        <v>312</v>
      </c>
      <c r="F69" s="107">
        <v>1</v>
      </c>
      <c r="G69" s="127" t="str">
        <f t="shared" si="34"/>
        <v xml:space="preserve">Kantoorruimte / vergaderruimte </v>
      </c>
      <c r="H69" s="107" t="s">
        <v>7</v>
      </c>
      <c r="I69" s="128">
        <v>4</v>
      </c>
      <c r="J69" s="127" t="str">
        <f t="shared" si="30"/>
        <v>Tapijt</v>
      </c>
      <c r="K69" s="130">
        <v>16.5</v>
      </c>
      <c r="L69" s="129">
        <f t="shared" si="47"/>
        <v>16.5</v>
      </c>
      <c r="M69" s="164">
        <f t="shared" si="48"/>
        <v>0</v>
      </c>
      <c r="N69" s="131"/>
      <c r="O69" s="107" t="s">
        <v>101</v>
      </c>
      <c r="P69" s="107"/>
      <c r="Q69" s="107"/>
      <c r="R69" s="107"/>
      <c r="S69" s="131"/>
      <c r="T69" s="126" t="str">
        <f t="shared" si="61"/>
        <v>Bureau</v>
      </c>
      <c r="U69" s="126" t="str">
        <f t="shared" si="62"/>
        <v>AQL 7%</v>
      </c>
      <c r="V69" s="131"/>
      <c r="W69" s="113">
        <v>100</v>
      </c>
      <c r="X69" s="131"/>
      <c r="Y69" s="129">
        <f t="shared" si="63"/>
        <v>25.740000000000002</v>
      </c>
      <c r="Z69" s="132">
        <f t="shared" si="64"/>
        <v>0</v>
      </c>
      <c r="AA69" s="131"/>
      <c r="AB69" s="129" t="str">
        <f t="shared" si="65"/>
        <v>_</v>
      </c>
      <c r="AC69" s="132" t="str">
        <f t="shared" si="66"/>
        <v>_</v>
      </c>
      <c r="AD69" s="131"/>
      <c r="AE69" s="129" t="str">
        <f t="shared" si="67"/>
        <v>_</v>
      </c>
      <c r="AF69" s="132" t="str">
        <f t="shared" si="68"/>
        <v>_</v>
      </c>
      <c r="AG69" s="131"/>
      <c r="AH69" s="129" t="str">
        <f t="shared" si="69"/>
        <v>_</v>
      </c>
      <c r="AI69" s="132" t="str">
        <f t="shared" si="70"/>
        <v>_</v>
      </c>
      <c r="AJ69" s="131"/>
      <c r="AK69" s="129">
        <f t="shared" si="71"/>
        <v>25.740000000000002</v>
      </c>
      <c r="AL69" s="132">
        <f t="shared" si="72"/>
        <v>0</v>
      </c>
      <c r="AM69" s="131"/>
      <c r="AQ69" s="137"/>
    </row>
    <row r="70" spans="1:43">
      <c r="A70" s="12">
        <v>4</v>
      </c>
      <c r="B70" s="126" t="str">
        <f>VLOOKUP(A70,'Overzicht locaties'!B:D,2,0)</f>
        <v>CE03 + SE25</v>
      </c>
      <c r="C70" s="107" t="s">
        <v>145</v>
      </c>
      <c r="D70" s="6">
        <v>12</v>
      </c>
      <c r="E70" s="107" t="s">
        <v>227</v>
      </c>
      <c r="F70" s="107">
        <v>1</v>
      </c>
      <c r="G70" s="127" t="str">
        <f t="shared" si="34"/>
        <v xml:space="preserve">Kantoorruimte / vergaderruimte </v>
      </c>
      <c r="H70" s="107" t="s">
        <v>7</v>
      </c>
      <c r="I70" s="128">
        <v>4</v>
      </c>
      <c r="J70" s="127" t="str">
        <f t="shared" si="30"/>
        <v>Tapijt</v>
      </c>
      <c r="K70" s="130">
        <v>43.9</v>
      </c>
      <c r="L70" s="129">
        <f t="shared" si="47"/>
        <v>43.9</v>
      </c>
      <c r="M70" s="164">
        <f t="shared" si="48"/>
        <v>0</v>
      </c>
      <c r="N70" s="131"/>
      <c r="O70" s="107" t="s">
        <v>101</v>
      </c>
      <c r="P70" s="107"/>
      <c r="Q70" s="107"/>
      <c r="R70" s="107"/>
      <c r="S70" s="131"/>
      <c r="T70" s="126" t="str">
        <f t="shared" si="61"/>
        <v>Bureau</v>
      </c>
      <c r="U70" s="126" t="str">
        <f t="shared" si="62"/>
        <v>AQL 7%</v>
      </c>
      <c r="V70" s="131"/>
      <c r="W70" s="113">
        <v>100</v>
      </c>
      <c r="X70" s="131"/>
      <c r="Y70" s="129">
        <f t="shared" si="63"/>
        <v>68.483999999999995</v>
      </c>
      <c r="Z70" s="132">
        <f t="shared" si="64"/>
        <v>0</v>
      </c>
      <c r="AA70" s="131"/>
      <c r="AB70" s="129" t="str">
        <f t="shared" si="65"/>
        <v>_</v>
      </c>
      <c r="AC70" s="132" t="str">
        <f t="shared" si="66"/>
        <v>_</v>
      </c>
      <c r="AD70" s="131"/>
      <c r="AE70" s="129" t="str">
        <f t="shared" si="67"/>
        <v>_</v>
      </c>
      <c r="AF70" s="132" t="str">
        <f t="shared" si="68"/>
        <v>_</v>
      </c>
      <c r="AG70" s="131"/>
      <c r="AH70" s="129" t="str">
        <f t="shared" si="69"/>
        <v>_</v>
      </c>
      <c r="AI70" s="132" t="str">
        <f t="shared" si="70"/>
        <v>_</v>
      </c>
      <c r="AJ70" s="131"/>
      <c r="AK70" s="129">
        <f t="shared" si="71"/>
        <v>68.483999999999995</v>
      </c>
      <c r="AL70" s="132">
        <f t="shared" si="72"/>
        <v>0</v>
      </c>
      <c r="AM70" s="131"/>
      <c r="AQ70" s="137"/>
    </row>
    <row r="71" spans="1:43">
      <c r="A71" s="12">
        <v>4</v>
      </c>
      <c r="B71" s="126" t="str">
        <f>VLOOKUP(A71,'Overzicht locaties'!B:D,2,0)</f>
        <v>CE03 + SE25</v>
      </c>
      <c r="C71" s="107" t="s">
        <v>145</v>
      </c>
      <c r="D71" s="6">
        <v>13</v>
      </c>
      <c r="E71" s="107" t="s">
        <v>313</v>
      </c>
      <c r="F71" s="107">
        <v>1</v>
      </c>
      <c r="G71" s="127" t="str">
        <f t="shared" si="34"/>
        <v xml:space="preserve">Kantoorruimte / vergaderruimte </v>
      </c>
      <c r="H71" s="107" t="s">
        <v>7</v>
      </c>
      <c r="I71" s="128">
        <v>4</v>
      </c>
      <c r="J71" s="127" t="str">
        <f t="shared" si="30"/>
        <v>Tapijt</v>
      </c>
      <c r="K71" s="130">
        <v>16.100000000000001</v>
      </c>
      <c r="L71" s="129">
        <f t="shared" si="47"/>
        <v>16.100000000000001</v>
      </c>
      <c r="M71" s="164">
        <f t="shared" si="48"/>
        <v>0</v>
      </c>
      <c r="N71" s="131"/>
      <c r="O71" s="107" t="s">
        <v>101</v>
      </c>
      <c r="P71" s="107"/>
      <c r="Q71" s="107"/>
      <c r="R71" s="107"/>
      <c r="S71" s="131"/>
      <c r="T71" s="126" t="str">
        <f t="shared" si="61"/>
        <v>Bureau</v>
      </c>
      <c r="U71" s="126" t="str">
        <f t="shared" si="62"/>
        <v>AQL 7%</v>
      </c>
      <c r="V71" s="131"/>
      <c r="W71" s="113">
        <v>100</v>
      </c>
      <c r="X71" s="131"/>
      <c r="Y71" s="129">
        <f t="shared" si="63"/>
        <v>25.116</v>
      </c>
      <c r="Z71" s="132">
        <f t="shared" si="64"/>
        <v>0</v>
      </c>
      <c r="AA71" s="131"/>
      <c r="AB71" s="129" t="str">
        <f t="shared" si="65"/>
        <v>_</v>
      </c>
      <c r="AC71" s="132" t="str">
        <f t="shared" si="66"/>
        <v>_</v>
      </c>
      <c r="AD71" s="131"/>
      <c r="AE71" s="129" t="str">
        <f t="shared" si="67"/>
        <v>_</v>
      </c>
      <c r="AF71" s="132" t="str">
        <f t="shared" si="68"/>
        <v>_</v>
      </c>
      <c r="AG71" s="131"/>
      <c r="AH71" s="129" t="str">
        <f t="shared" si="69"/>
        <v>_</v>
      </c>
      <c r="AI71" s="132" t="str">
        <f t="shared" si="70"/>
        <v>_</v>
      </c>
      <c r="AJ71" s="131"/>
      <c r="AK71" s="129">
        <f t="shared" si="71"/>
        <v>25.116</v>
      </c>
      <c r="AL71" s="132">
        <f t="shared" si="72"/>
        <v>0</v>
      </c>
      <c r="AM71" s="131"/>
      <c r="AQ71" s="137"/>
    </row>
    <row r="72" spans="1:43">
      <c r="A72" s="12">
        <v>4</v>
      </c>
      <c r="B72" s="126" t="str">
        <f>VLOOKUP(A72,'Overzicht locaties'!B:D,2,0)</f>
        <v>CE03 + SE25</v>
      </c>
      <c r="C72" s="107" t="s">
        <v>145</v>
      </c>
      <c r="D72" s="6">
        <v>14</v>
      </c>
      <c r="E72" s="107" t="s">
        <v>291</v>
      </c>
      <c r="F72" s="107">
        <v>1</v>
      </c>
      <c r="G72" s="127" t="str">
        <f t="shared" si="34"/>
        <v xml:space="preserve">Kantoorruimte / vergaderruimte </v>
      </c>
      <c r="H72" s="107" t="s">
        <v>7</v>
      </c>
      <c r="I72" s="128">
        <v>4</v>
      </c>
      <c r="J72" s="127" t="str">
        <f t="shared" si="30"/>
        <v>Tapijt</v>
      </c>
      <c r="K72" s="130">
        <v>34.6</v>
      </c>
      <c r="L72" s="129">
        <f t="shared" si="47"/>
        <v>34.6</v>
      </c>
      <c r="M72" s="164">
        <f t="shared" si="48"/>
        <v>0</v>
      </c>
      <c r="N72" s="131"/>
      <c r="O72" s="107" t="s">
        <v>101</v>
      </c>
      <c r="P72" s="107"/>
      <c r="Q72" s="107"/>
      <c r="R72" s="107"/>
      <c r="S72" s="131"/>
      <c r="T72" s="126" t="str">
        <f t="shared" si="61"/>
        <v>Bureau</v>
      </c>
      <c r="U72" s="126" t="str">
        <f t="shared" si="62"/>
        <v>AQL 7%</v>
      </c>
      <c r="V72" s="131"/>
      <c r="W72" s="113">
        <v>100</v>
      </c>
      <c r="X72" s="131"/>
      <c r="Y72" s="129">
        <f t="shared" si="63"/>
        <v>53.976000000000006</v>
      </c>
      <c r="Z72" s="132">
        <f t="shared" si="64"/>
        <v>0</v>
      </c>
      <c r="AA72" s="131"/>
      <c r="AB72" s="129" t="str">
        <f t="shared" si="65"/>
        <v>_</v>
      </c>
      <c r="AC72" s="132" t="str">
        <f t="shared" si="66"/>
        <v>_</v>
      </c>
      <c r="AD72" s="131"/>
      <c r="AE72" s="129" t="str">
        <f t="shared" si="67"/>
        <v>_</v>
      </c>
      <c r="AF72" s="132" t="str">
        <f t="shared" si="68"/>
        <v>_</v>
      </c>
      <c r="AG72" s="131"/>
      <c r="AH72" s="129" t="str">
        <f t="shared" si="69"/>
        <v>_</v>
      </c>
      <c r="AI72" s="132" t="str">
        <f t="shared" si="70"/>
        <v>_</v>
      </c>
      <c r="AJ72" s="131"/>
      <c r="AK72" s="129">
        <f t="shared" si="71"/>
        <v>53.976000000000006</v>
      </c>
      <c r="AL72" s="132">
        <f t="shared" si="72"/>
        <v>0</v>
      </c>
      <c r="AM72" s="131"/>
      <c r="AQ72" s="137"/>
    </row>
    <row r="73" spans="1:43">
      <c r="A73" s="12">
        <v>4</v>
      </c>
      <c r="B73" s="126" t="str">
        <f>VLOOKUP(A73,'Overzicht locaties'!B:D,2,0)</f>
        <v>CE03 + SE25</v>
      </c>
      <c r="C73" s="107" t="s">
        <v>145</v>
      </c>
      <c r="D73" s="6">
        <v>15</v>
      </c>
      <c r="E73" s="107" t="s">
        <v>314</v>
      </c>
      <c r="F73" s="107">
        <v>1</v>
      </c>
      <c r="G73" s="127" t="str">
        <f t="shared" si="34"/>
        <v xml:space="preserve">Kantoorruimte / vergaderruimte </v>
      </c>
      <c r="H73" s="107" t="s">
        <v>7</v>
      </c>
      <c r="I73" s="128">
        <v>4</v>
      </c>
      <c r="J73" s="127" t="str">
        <f t="shared" si="30"/>
        <v>Tapijt</v>
      </c>
      <c r="K73" s="130">
        <v>36.9</v>
      </c>
      <c r="L73" s="129">
        <f t="shared" si="47"/>
        <v>36.9</v>
      </c>
      <c r="M73" s="164">
        <f t="shared" si="48"/>
        <v>0</v>
      </c>
      <c r="N73" s="131"/>
      <c r="O73" s="107" t="s">
        <v>101</v>
      </c>
      <c r="P73" s="107"/>
      <c r="Q73" s="107"/>
      <c r="R73" s="107"/>
      <c r="S73" s="131"/>
      <c r="T73" s="126" t="str">
        <f t="shared" si="61"/>
        <v>Bureau</v>
      </c>
      <c r="U73" s="126" t="str">
        <f t="shared" si="62"/>
        <v>AQL 7%</v>
      </c>
      <c r="V73" s="131"/>
      <c r="W73" s="113">
        <v>100</v>
      </c>
      <c r="X73" s="131"/>
      <c r="Y73" s="129">
        <f t="shared" si="63"/>
        <v>57.564</v>
      </c>
      <c r="Z73" s="132">
        <f t="shared" si="64"/>
        <v>0</v>
      </c>
      <c r="AA73" s="131"/>
      <c r="AB73" s="129" t="str">
        <f t="shared" si="65"/>
        <v>_</v>
      </c>
      <c r="AC73" s="132" t="str">
        <f t="shared" si="66"/>
        <v>_</v>
      </c>
      <c r="AD73" s="131"/>
      <c r="AE73" s="129" t="str">
        <f t="shared" si="67"/>
        <v>_</v>
      </c>
      <c r="AF73" s="132" t="str">
        <f t="shared" si="68"/>
        <v>_</v>
      </c>
      <c r="AG73" s="131"/>
      <c r="AH73" s="129" t="str">
        <f t="shared" si="69"/>
        <v>_</v>
      </c>
      <c r="AI73" s="132" t="str">
        <f t="shared" si="70"/>
        <v>_</v>
      </c>
      <c r="AJ73" s="131"/>
      <c r="AK73" s="129">
        <f t="shared" si="71"/>
        <v>57.564</v>
      </c>
      <c r="AL73" s="132">
        <f t="shared" si="72"/>
        <v>0</v>
      </c>
      <c r="AM73" s="131"/>
      <c r="AQ73" s="137"/>
    </row>
    <row r="74" spans="1:43">
      <c r="A74" s="12">
        <v>4</v>
      </c>
      <c r="B74" s="126" t="str">
        <f>VLOOKUP(A74,'Overzicht locaties'!B:D,2,0)</f>
        <v>CE03 + SE25</v>
      </c>
      <c r="C74" s="107" t="s">
        <v>145</v>
      </c>
      <c r="D74" s="6" t="s">
        <v>334</v>
      </c>
      <c r="E74" s="107" t="s">
        <v>234</v>
      </c>
      <c r="F74" s="107">
        <v>1</v>
      </c>
      <c r="G74" s="127" t="str">
        <f t="shared" si="34"/>
        <v xml:space="preserve">Kantoorruimte / vergaderruimte </v>
      </c>
      <c r="H74" s="107" t="s">
        <v>7</v>
      </c>
      <c r="I74" s="128">
        <v>4</v>
      </c>
      <c r="J74" s="127" t="str">
        <f t="shared" si="30"/>
        <v>Tapijt</v>
      </c>
      <c r="K74" s="130">
        <v>6.7</v>
      </c>
      <c r="L74" s="129">
        <f t="shared" si="47"/>
        <v>6.7</v>
      </c>
      <c r="M74" s="164">
        <f t="shared" si="48"/>
        <v>0</v>
      </c>
      <c r="N74" s="131"/>
      <c r="O74" s="107" t="s">
        <v>101</v>
      </c>
      <c r="P74" s="107"/>
      <c r="Q74" s="107"/>
      <c r="R74" s="107"/>
      <c r="S74" s="131"/>
      <c r="T74" s="126" t="str">
        <f t="shared" si="61"/>
        <v>Bureau</v>
      </c>
      <c r="U74" s="126" t="str">
        <f t="shared" si="62"/>
        <v>AQL 7%</v>
      </c>
      <c r="V74" s="131"/>
      <c r="W74" s="113">
        <v>100</v>
      </c>
      <c r="X74" s="131"/>
      <c r="Y74" s="129">
        <f t="shared" si="63"/>
        <v>10.452</v>
      </c>
      <c r="Z74" s="132">
        <f t="shared" si="64"/>
        <v>0</v>
      </c>
      <c r="AA74" s="131"/>
      <c r="AB74" s="129" t="str">
        <f t="shared" si="65"/>
        <v>_</v>
      </c>
      <c r="AC74" s="132" t="str">
        <f t="shared" si="66"/>
        <v>_</v>
      </c>
      <c r="AD74" s="131"/>
      <c r="AE74" s="129" t="str">
        <f t="shared" si="67"/>
        <v>_</v>
      </c>
      <c r="AF74" s="132" t="str">
        <f t="shared" si="68"/>
        <v>_</v>
      </c>
      <c r="AG74" s="131"/>
      <c r="AH74" s="129" t="str">
        <f t="shared" si="69"/>
        <v>_</v>
      </c>
      <c r="AI74" s="132" t="str">
        <f t="shared" si="70"/>
        <v>_</v>
      </c>
      <c r="AJ74" s="131"/>
      <c r="AK74" s="129">
        <f t="shared" si="71"/>
        <v>10.452</v>
      </c>
      <c r="AL74" s="132">
        <f t="shared" si="72"/>
        <v>0</v>
      </c>
      <c r="AM74" s="131"/>
      <c r="AQ74" s="137"/>
    </row>
    <row r="75" spans="1:43">
      <c r="A75" s="12">
        <v>4</v>
      </c>
      <c r="B75" s="126" t="str">
        <f>VLOOKUP(A75,'Overzicht locaties'!B:D,2,0)</f>
        <v>CE03 + SE25</v>
      </c>
      <c r="C75" s="107" t="s">
        <v>145</v>
      </c>
      <c r="D75" s="6" t="s">
        <v>334</v>
      </c>
      <c r="E75" s="107" t="s">
        <v>234</v>
      </c>
      <c r="F75" s="107">
        <v>1</v>
      </c>
      <c r="G75" s="127" t="str">
        <f t="shared" si="34"/>
        <v xml:space="preserve">Kantoorruimte / vergaderruimte </v>
      </c>
      <c r="H75" s="107" t="s">
        <v>7</v>
      </c>
      <c r="I75" s="128">
        <v>4</v>
      </c>
      <c r="J75" s="127" t="str">
        <f t="shared" si="30"/>
        <v>Tapijt</v>
      </c>
      <c r="K75" s="130">
        <v>6.7</v>
      </c>
      <c r="L75" s="129">
        <f t="shared" si="47"/>
        <v>6.7</v>
      </c>
      <c r="M75" s="164">
        <f t="shared" si="48"/>
        <v>0</v>
      </c>
      <c r="N75" s="131"/>
      <c r="O75" s="107" t="s">
        <v>101</v>
      </c>
      <c r="P75" s="107"/>
      <c r="Q75" s="107"/>
      <c r="R75" s="107"/>
      <c r="S75" s="131"/>
      <c r="T75" s="126" t="str">
        <f t="shared" si="61"/>
        <v>Bureau</v>
      </c>
      <c r="U75" s="126" t="str">
        <f t="shared" si="62"/>
        <v>AQL 7%</v>
      </c>
      <c r="V75" s="131"/>
      <c r="W75" s="113">
        <v>100</v>
      </c>
      <c r="X75" s="131"/>
      <c r="Y75" s="129">
        <f t="shared" si="63"/>
        <v>10.452</v>
      </c>
      <c r="Z75" s="132">
        <f t="shared" si="64"/>
        <v>0</v>
      </c>
      <c r="AA75" s="131"/>
      <c r="AB75" s="129" t="str">
        <f t="shared" si="65"/>
        <v>_</v>
      </c>
      <c r="AC75" s="132" t="str">
        <f t="shared" si="66"/>
        <v>_</v>
      </c>
      <c r="AD75" s="131"/>
      <c r="AE75" s="129" t="str">
        <f t="shared" si="67"/>
        <v>_</v>
      </c>
      <c r="AF75" s="132" t="str">
        <f t="shared" si="68"/>
        <v>_</v>
      </c>
      <c r="AG75" s="131"/>
      <c r="AH75" s="129" t="str">
        <f t="shared" si="69"/>
        <v>_</v>
      </c>
      <c r="AI75" s="132" t="str">
        <f t="shared" si="70"/>
        <v>_</v>
      </c>
      <c r="AJ75" s="131"/>
      <c r="AK75" s="129">
        <f t="shared" si="71"/>
        <v>10.452</v>
      </c>
      <c r="AL75" s="132">
        <f t="shared" si="72"/>
        <v>0</v>
      </c>
      <c r="AM75" s="131"/>
      <c r="AQ75" s="137"/>
    </row>
    <row r="76" spans="1:43">
      <c r="A76" s="12">
        <v>4</v>
      </c>
      <c r="B76" s="126" t="str">
        <f>VLOOKUP(A76,'Overzicht locaties'!B:D,2,0)</f>
        <v>CE03 + SE25</v>
      </c>
      <c r="C76" s="107" t="s">
        <v>145</v>
      </c>
      <c r="D76" s="6" t="s">
        <v>335</v>
      </c>
      <c r="E76" s="107" t="s">
        <v>289</v>
      </c>
      <c r="F76" s="107">
        <v>1</v>
      </c>
      <c r="G76" s="127" t="str">
        <f t="shared" si="34"/>
        <v xml:space="preserve">Kantoorruimte / vergaderruimte </v>
      </c>
      <c r="H76" s="107" t="s">
        <v>7</v>
      </c>
      <c r="I76" s="128">
        <v>4</v>
      </c>
      <c r="J76" s="127" t="str">
        <f t="shared" si="30"/>
        <v>Tapijt</v>
      </c>
      <c r="K76" s="130">
        <v>15</v>
      </c>
      <c r="L76" s="129">
        <f t="shared" si="47"/>
        <v>15</v>
      </c>
      <c r="M76" s="164">
        <f t="shared" si="48"/>
        <v>0</v>
      </c>
      <c r="N76" s="131"/>
      <c r="O76" s="107" t="s">
        <v>101</v>
      </c>
      <c r="P76" s="107"/>
      <c r="Q76" s="107"/>
      <c r="R76" s="107"/>
      <c r="S76" s="131"/>
      <c r="T76" s="126" t="str">
        <f t="shared" si="61"/>
        <v>Bureau</v>
      </c>
      <c r="U76" s="126" t="str">
        <f t="shared" si="62"/>
        <v>AQL 7%</v>
      </c>
      <c r="V76" s="131"/>
      <c r="W76" s="113">
        <v>100</v>
      </c>
      <c r="X76" s="131"/>
      <c r="Y76" s="129">
        <f t="shared" si="63"/>
        <v>23.4</v>
      </c>
      <c r="Z76" s="132">
        <f t="shared" si="64"/>
        <v>0</v>
      </c>
      <c r="AA76" s="131"/>
      <c r="AB76" s="129" t="str">
        <f t="shared" si="65"/>
        <v>_</v>
      </c>
      <c r="AC76" s="132" t="str">
        <f t="shared" si="66"/>
        <v>_</v>
      </c>
      <c r="AD76" s="131"/>
      <c r="AE76" s="129" t="str">
        <f t="shared" si="67"/>
        <v>_</v>
      </c>
      <c r="AF76" s="132" t="str">
        <f t="shared" si="68"/>
        <v>_</v>
      </c>
      <c r="AG76" s="131"/>
      <c r="AH76" s="129" t="str">
        <f t="shared" si="69"/>
        <v>_</v>
      </c>
      <c r="AI76" s="132" t="str">
        <f t="shared" si="70"/>
        <v>_</v>
      </c>
      <c r="AJ76" s="131"/>
      <c r="AK76" s="129">
        <f t="shared" si="71"/>
        <v>23.4</v>
      </c>
      <c r="AL76" s="132">
        <f t="shared" si="72"/>
        <v>0</v>
      </c>
      <c r="AM76" s="131"/>
      <c r="AQ76" s="137"/>
    </row>
    <row r="77" spans="1:43">
      <c r="A77" s="12">
        <v>4</v>
      </c>
      <c r="B77" s="126" t="str">
        <f>VLOOKUP(A77,'Overzicht locaties'!B:D,2,0)</f>
        <v>CE03 + SE25</v>
      </c>
      <c r="C77" s="107" t="s">
        <v>145</v>
      </c>
      <c r="D77" s="6">
        <v>17</v>
      </c>
      <c r="E77" s="107" t="s">
        <v>315</v>
      </c>
      <c r="F77" s="107">
        <v>1</v>
      </c>
      <c r="G77" s="127" t="str">
        <f t="shared" si="34"/>
        <v xml:space="preserve">Kantoorruimte / vergaderruimte </v>
      </c>
      <c r="H77" s="107" t="s">
        <v>7</v>
      </c>
      <c r="I77" s="128">
        <v>4</v>
      </c>
      <c r="J77" s="127" t="str">
        <f t="shared" si="30"/>
        <v>Tapijt</v>
      </c>
      <c r="K77" s="130">
        <v>29.4</v>
      </c>
      <c r="L77" s="129">
        <f t="shared" si="47"/>
        <v>29.4</v>
      </c>
      <c r="M77" s="164">
        <f t="shared" si="48"/>
        <v>0</v>
      </c>
      <c r="N77" s="131"/>
      <c r="O77" s="107" t="s">
        <v>101</v>
      </c>
      <c r="P77" s="107"/>
      <c r="Q77" s="107"/>
      <c r="R77" s="107"/>
      <c r="S77" s="131"/>
      <c r="T77" s="126" t="str">
        <f t="shared" si="61"/>
        <v>Bureau</v>
      </c>
      <c r="U77" s="126" t="str">
        <f t="shared" si="62"/>
        <v>AQL 7%</v>
      </c>
      <c r="V77" s="131"/>
      <c r="W77" s="113">
        <v>100</v>
      </c>
      <c r="X77" s="131"/>
      <c r="Y77" s="129">
        <f t="shared" si="63"/>
        <v>45.863999999999997</v>
      </c>
      <c r="Z77" s="132">
        <f t="shared" si="64"/>
        <v>0</v>
      </c>
      <c r="AA77" s="131"/>
      <c r="AB77" s="129" t="str">
        <f t="shared" si="65"/>
        <v>_</v>
      </c>
      <c r="AC77" s="132" t="str">
        <f t="shared" si="66"/>
        <v>_</v>
      </c>
      <c r="AD77" s="131"/>
      <c r="AE77" s="129" t="str">
        <f t="shared" si="67"/>
        <v>_</v>
      </c>
      <c r="AF77" s="132" t="str">
        <f t="shared" si="68"/>
        <v>_</v>
      </c>
      <c r="AG77" s="131"/>
      <c r="AH77" s="129" t="str">
        <f t="shared" si="69"/>
        <v>_</v>
      </c>
      <c r="AI77" s="132" t="str">
        <f t="shared" si="70"/>
        <v>_</v>
      </c>
      <c r="AJ77" s="131"/>
      <c r="AK77" s="129">
        <f t="shared" si="71"/>
        <v>45.863999999999997</v>
      </c>
      <c r="AL77" s="132">
        <f t="shared" si="72"/>
        <v>0</v>
      </c>
      <c r="AM77" s="131"/>
      <c r="AQ77" s="137"/>
    </row>
    <row r="78" spans="1:43">
      <c r="A78" s="12">
        <v>4</v>
      </c>
      <c r="B78" s="126" t="str">
        <f>VLOOKUP(A78,'Overzicht locaties'!B:D,2,0)</f>
        <v>CE03 + SE25</v>
      </c>
      <c r="C78" s="107" t="s">
        <v>145</v>
      </c>
      <c r="D78" s="6" t="s">
        <v>336</v>
      </c>
      <c r="E78" s="107" t="s">
        <v>316</v>
      </c>
      <c r="F78" s="107">
        <v>1</v>
      </c>
      <c r="G78" s="127" t="str">
        <f t="shared" si="34"/>
        <v xml:space="preserve">Kantoorruimte / vergaderruimte </v>
      </c>
      <c r="H78" s="107" t="s">
        <v>7</v>
      </c>
      <c r="I78" s="128">
        <v>4</v>
      </c>
      <c r="J78" s="127" t="str">
        <f t="shared" si="30"/>
        <v>Tapijt</v>
      </c>
      <c r="K78" s="130">
        <v>84.9</v>
      </c>
      <c r="L78" s="129">
        <f t="shared" si="47"/>
        <v>84.9</v>
      </c>
      <c r="M78" s="164">
        <f t="shared" si="48"/>
        <v>0</v>
      </c>
      <c r="N78" s="131"/>
      <c r="O78" s="107" t="s">
        <v>101</v>
      </c>
      <c r="P78" s="107"/>
      <c r="Q78" s="107"/>
      <c r="R78" s="107"/>
      <c r="S78" s="131"/>
      <c r="T78" s="126" t="str">
        <f t="shared" si="61"/>
        <v>Bureau</v>
      </c>
      <c r="U78" s="126" t="str">
        <f t="shared" si="62"/>
        <v>AQL 7%</v>
      </c>
      <c r="V78" s="131"/>
      <c r="W78" s="113">
        <v>100</v>
      </c>
      <c r="X78" s="131"/>
      <c r="Y78" s="129">
        <f t="shared" si="63"/>
        <v>132.44400000000002</v>
      </c>
      <c r="Z78" s="132">
        <f t="shared" si="64"/>
        <v>0</v>
      </c>
      <c r="AA78" s="131"/>
      <c r="AB78" s="129" t="str">
        <f t="shared" si="65"/>
        <v>_</v>
      </c>
      <c r="AC78" s="132" t="str">
        <f t="shared" si="66"/>
        <v>_</v>
      </c>
      <c r="AD78" s="131"/>
      <c r="AE78" s="129" t="str">
        <f t="shared" si="67"/>
        <v>_</v>
      </c>
      <c r="AF78" s="132" t="str">
        <f t="shared" si="68"/>
        <v>_</v>
      </c>
      <c r="AG78" s="131"/>
      <c r="AH78" s="129" t="str">
        <f t="shared" si="69"/>
        <v>_</v>
      </c>
      <c r="AI78" s="132" t="str">
        <f t="shared" si="70"/>
        <v>_</v>
      </c>
      <c r="AJ78" s="131"/>
      <c r="AK78" s="129">
        <f t="shared" si="71"/>
        <v>132.44400000000002</v>
      </c>
      <c r="AL78" s="132">
        <f t="shared" si="72"/>
        <v>0</v>
      </c>
      <c r="AM78" s="131"/>
      <c r="AQ78" s="137"/>
    </row>
    <row r="79" spans="1:43">
      <c r="A79" s="12">
        <v>4</v>
      </c>
      <c r="B79" s="126" t="str">
        <f>VLOOKUP(A79,'Overzicht locaties'!B:D,2,0)</f>
        <v>CE03 + SE25</v>
      </c>
      <c r="C79" s="107" t="s">
        <v>145</v>
      </c>
      <c r="D79" s="6">
        <v>20</v>
      </c>
      <c r="E79" s="107" t="s">
        <v>230</v>
      </c>
      <c r="F79" s="107">
        <v>1</v>
      </c>
      <c r="G79" s="127" t="str">
        <f t="shared" si="34"/>
        <v xml:space="preserve">Kantoorruimte / vergaderruimte </v>
      </c>
      <c r="H79" s="107" t="s">
        <v>7</v>
      </c>
      <c r="I79" s="128">
        <v>4</v>
      </c>
      <c r="J79" s="127" t="str">
        <f t="shared" si="30"/>
        <v>Tapijt</v>
      </c>
      <c r="K79" s="130">
        <v>23.7</v>
      </c>
      <c r="L79" s="129">
        <f t="shared" si="47"/>
        <v>23.7</v>
      </c>
      <c r="M79" s="164">
        <f t="shared" si="48"/>
        <v>0</v>
      </c>
      <c r="N79" s="131"/>
      <c r="O79" s="107" t="s">
        <v>101</v>
      </c>
      <c r="P79" s="107"/>
      <c r="Q79" s="107"/>
      <c r="R79" s="107"/>
      <c r="S79" s="131"/>
      <c r="T79" s="126" t="str">
        <f t="shared" si="61"/>
        <v>Bureau</v>
      </c>
      <c r="U79" s="126" t="str">
        <f t="shared" si="62"/>
        <v>AQL 7%</v>
      </c>
      <c r="V79" s="131"/>
      <c r="W79" s="113">
        <v>100</v>
      </c>
      <c r="X79" s="131"/>
      <c r="Y79" s="129">
        <f t="shared" si="63"/>
        <v>36.972000000000001</v>
      </c>
      <c r="Z79" s="132">
        <f t="shared" si="64"/>
        <v>0</v>
      </c>
      <c r="AA79" s="131"/>
      <c r="AB79" s="129" t="str">
        <f t="shared" si="65"/>
        <v>_</v>
      </c>
      <c r="AC79" s="132" t="str">
        <f t="shared" si="66"/>
        <v>_</v>
      </c>
      <c r="AD79" s="131"/>
      <c r="AE79" s="129" t="str">
        <f t="shared" si="67"/>
        <v>_</v>
      </c>
      <c r="AF79" s="132" t="str">
        <f t="shared" si="68"/>
        <v>_</v>
      </c>
      <c r="AG79" s="131"/>
      <c r="AH79" s="129" t="str">
        <f t="shared" si="69"/>
        <v>_</v>
      </c>
      <c r="AI79" s="132" t="str">
        <f t="shared" si="70"/>
        <v>_</v>
      </c>
      <c r="AJ79" s="131"/>
      <c r="AK79" s="129">
        <f t="shared" si="71"/>
        <v>36.972000000000001</v>
      </c>
      <c r="AL79" s="132">
        <f t="shared" si="72"/>
        <v>0</v>
      </c>
      <c r="AM79" s="131"/>
      <c r="AQ79" s="137"/>
    </row>
    <row r="80" spans="1:43">
      <c r="A80" s="12">
        <v>4</v>
      </c>
      <c r="B80" s="126" t="str">
        <f>VLOOKUP(A80,'Overzicht locaties'!B:D,2,0)</f>
        <v>CE03 + SE25</v>
      </c>
      <c r="C80" s="107" t="s">
        <v>145</v>
      </c>
      <c r="D80" s="6">
        <v>21</v>
      </c>
      <c r="E80" s="107" t="s">
        <v>317</v>
      </c>
      <c r="F80" s="107">
        <v>5</v>
      </c>
      <c r="G80" s="127" t="str">
        <f t="shared" si="34"/>
        <v>Pantry / keuken / koffie / restaurant</v>
      </c>
      <c r="H80" s="107" t="s">
        <v>6</v>
      </c>
      <c r="I80" s="128">
        <v>1</v>
      </c>
      <c r="J80" s="127" t="str">
        <f t="shared" si="30"/>
        <v>Vloerafwerking met polymeer beschermlaag</v>
      </c>
      <c r="K80" s="130">
        <v>79.400000000000006</v>
      </c>
      <c r="L80" s="129">
        <f t="shared" si="47"/>
        <v>79.400000000000006</v>
      </c>
      <c r="M80" s="164">
        <f t="shared" si="48"/>
        <v>0</v>
      </c>
      <c r="N80" s="131"/>
      <c r="O80" s="107" t="s">
        <v>101</v>
      </c>
      <c r="P80" s="107"/>
      <c r="Q80" s="107"/>
      <c r="R80" s="107"/>
      <c r="S80" s="131"/>
      <c r="T80" s="126" t="str">
        <f t="shared" si="61"/>
        <v>Verkeer</v>
      </c>
      <c r="U80" s="126" t="str">
        <f t="shared" si="62"/>
        <v>AQL 7%</v>
      </c>
      <c r="V80" s="131"/>
      <c r="W80" s="113">
        <v>100</v>
      </c>
      <c r="X80" s="131"/>
      <c r="Y80" s="129">
        <f t="shared" si="63"/>
        <v>123.864</v>
      </c>
      <c r="Z80" s="132">
        <f t="shared" si="64"/>
        <v>0</v>
      </c>
      <c r="AA80" s="131"/>
      <c r="AB80" s="129" t="str">
        <f t="shared" si="65"/>
        <v>_</v>
      </c>
      <c r="AC80" s="132" t="str">
        <f t="shared" si="66"/>
        <v>_</v>
      </c>
      <c r="AD80" s="131"/>
      <c r="AE80" s="129" t="str">
        <f t="shared" si="67"/>
        <v>_</v>
      </c>
      <c r="AF80" s="132" t="str">
        <f t="shared" si="68"/>
        <v>_</v>
      </c>
      <c r="AG80" s="131"/>
      <c r="AH80" s="129" t="str">
        <f t="shared" si="69"/>
        <v>_</v>
      </c>
      <c r="AI80" s="132" t="str">
        <f t="shared" si="70"/>
        <v>_</v>
      </c>
      <c r="AJ80" s="131"/>
      <c r="AK80" s="129">
        <f t="shared" si="71"/>
        <v>123.864</v>
      </c>
      <c r="AL80" s="132">
        <f t="shared" si="72"/>
        <v>0</v>
      </c>
      <c r="AM80" s="131"/>
      <c r="AQ80" s="137"/>
    </row>
    <row r="81" spans="1:43">
      <c r="A81" s="12">
        <v>4</v>
      </c>
      <c r="B81" s="126" t="str">
        <f>VLOOKUP(A81,'Overzicht locaties'!B:D,2,0)</f>
        <v>CE03 + SE25</v>
      </c>
      <c r="C81" s="107" t="s">
        <v>145</v>
      </c>
      <c r="D81" s="6">
        <v>22</v>
      </c>
      <c r="E81" s="107" t="s">
        <v>318</v>
      </c>
      <c r="F81" s="107">
        <v>3</v>
      </c>
      <c r="G81" s="127" t="str">
        <f t="shared" si="34"/>
        <v>Verkeersruimte / Garderobe / Wachtruimte</v>
      </c>
      <c r="H81" s="107" t="s">
        <v>7</v>
      </c>
      <c r="I81" s="128">
        <v>4</v>
      </c>
      <c r="J81" s="127" t="str">
        <f t="shared" si="30"/>
        <v>Tapijt</v>
      </c>
      <c r="K81" s="130">
        <v>14.6</v>
      </c>
      <c r="L81" s="129">
        <f t="shared" si="47"/>
        <v>14.6</v>
      </c>
      <c r="M81" s="164">
        <f t="shared" si="48"/>
        <v>0</v>
      </c>
      <c r="N81" s="131"/>
      <c r="O81" s="107" t="s">
        <v>101</v>
      </c>
      <c r="P81" s="107"/>
      <c r="Q81" s="107"/>
      <c r="R81" s="107"/>
      <c r="S81" s="131"/>
      <c r="T81" s="126" t="str">
        <f t="shared" si="61"/>
        <v>Verkeer</v>
      </c>
      <c r="U81" s="126" t="str">
        <f t="shared" si="62"/>
        <v>AQL 7%</v>
      </c>
      <c r="V81" s="131"/>
      <c r="W81" s="113">
        <v>100</v>
      </c>
      <c r="X81" s="131"/>
      <c r="Y81" s="129">
        <f t="shared" si="63"/>
        <v>22.776</v>
      </c>
      <c r="Z81" s="132">
        <f t="shared" si="64"/>
        <v>0</v>
      </c>
      <c r="AA81" s="131"/>
      <c r="AB81" s="129" t="str">
        <f t="shared" si="65"/>
        <v>_</v>
      </c>
      <c r="AC81" s="132" t="str">
        <f t="shared" si="66"/>
        <v>_</v>
      </c>
      <c r="AD81" s="131"/>
      <c r="AE81" s="129" t="str">
        <f t="shared" si="67"/>
        <v>_</v>
      </c>
      <c r="AF81" s="132" t="str">
        <f t="shared" si="68"/>
        <v>_</v>
      </c>
      <c r="AG81" s="131"/>
      <c r="AH81" s="129" t="str">
        <f t="shared" si="69"/>
        <v>_</v>
      </c>
      <c r="AI81" s="132" t="str">
        <f t="shared" si="70"/>
        <v>_</v>
      </c>
      <c r="AJ81" s="131"/>
      <c r="AK81" s="129">
        <f t="shared" si="71"/>
        <v>22.776</v>
      </c>
      <c r="AL81" s="132">
        <f t="shared" si="72"/>
        <v>0</v>
      </c>
      <c r="AM81" s="131"/>
      <c r="AQ81" s="137"/>
    </row>
    <row r="82" spans="1:43">
      <c r="A82" s="12">
        <v>4</v>
      </c>
      <c r="B82" s="126" t="str">
        <f>VLOOKUP(A82,'Overzicht locaties'!B:D,2,0)</f>
        <v>CE03 + SE25</v>
      </c>
      <c r="C82" s="107" t="s">
        <v>145</v>
      </c>
      <c r="D82" s="6">
        <v>23</v>
      </c>
      <c r="E82" s="107" t="s">
        <v>301</v>
      </c>
      <c r="F82" s="107">
        <v>3</v>
      </c>
      <c r="G82" s="127" t="str">
        <f t="shared" si="34"/>
        <v>Verkeersruimte / Garderobe / Wachtruimte</v>
      </c>
      <c r="H82" s="107" t="s">
        <v>7</v>
      </c>
      <c r="I82" s="128">
        <v>4</v>
      </c>
      <c r="J82" s="127" t="str">
        <f t="shared" si="30"/>
        <v>Tapijt</v>
      </c>
      <c r="K82" s="130">
        <v>59</v>
      </c>
      <c r="L82" s="129">
        <f t="shared" si="47"/>
        <v>59</v>
      </c>
      <c r="M82" s="164">
        <f t="shared" si="48"/>
        <v>0</v>
      </c>
      <c r="N82" s="131"/>
      <c r="O82" s="107" t="s">
        <v>97</v>
      </c>
      <c r="P82" s="107"/>
      <c r="Q82" s="107"/>
      <c r="R82" s="107"/>
      <c r="S82" s="131"/>
      <c r="T82" s="126" t="str">
        <f t="shared" si="61"/>
        <v>Verkeer</v>
      </c>
      <c r="U82" s="126" t="str">
        <f t="shared" si="62"/>
        <v>AQL 7%</v>
      </c>
      <c r="V82" s="131"/>
      <c r="W82" s="113">
        <v>100</v>
      </c>
      <c r="X82" s="131"/>
      <c r="Y82" s="129">
        <f t="shared" si="63"/>
        <v>150.44999999999999</v>
      </c>
      <c r="Z82" s="132">
        <f t="shared" si="64"/>
        <v>0</v>
      </c>
      <c r="AA82" s="131"/>
      <c r="AB82" s="129" t="str">
        <f t="shared" si="65"/>
        <v>_</v>
      </c>
      <c r="AC82" s="132" t="str">
        <f t="shared" si="66"/>
        <v>_</v>
      </c>
      <c r="AD82" s="131"/>
      <c r="AE82" s="129" t="str">
        <f t="shared" si="67"/>
        <v>_</v>
      </c>
      <c r="AF82" s="132" t="str">
        <f t="shared" si="68"/>
        <v>_</v>
      </c>
      <c r="AG82" s="131"/>
      <c r="AH82" s="129" t="str">
        <f t="shared" si="69"/>
        <v>_</v>
      </c>
      <c r="AI82" s="132" t="str">
        <f t="shared" si="70"/>
        <v>_</v>
      </c>
      <c r="AJ82" s="131"/>
      <c r="AK82" s="129">
        <f t="shared" si="71"/>
        <v>150.44999999999999</v>
      </c>
      <c r="AL82" s="132">
        <f t="shared" si="72"/>
        <v>0</v>
      </c>
      <c r="AM82" s="131"/>
      <c r="AQ82" s="137"/>
    </row>
    <row r="83" spans="1:43">
      <c r="A83" s="12">
        <v>4</v>
      </c>
      <c r="B83" s="126" t="str">
        <f>VLOOKUP(A83,'Overzicht locaties'!B:D,2,0)</f>
        <v>CE03 + SE25</v>
      </c>
      <c r="C83" s="107" t="s">
        <v>145</v>
      </c>
      <c r="D83" s="6">
        <v>25</v>
      </c>
      <c r="E83" s="107" t="s">
        <v>319</v>
      </c>
      <c r="F83" s="107">
        <v>2</v>
      </c>
      <c r="G83" s="127" t="str">
        <f t="shared" si="34"/>
        <v>Sanitaire ruimte</v>
      </c>
      <c r="H83" s="107" t="s">
        <v>6</v>
      </c>
      <c r="I83" s="128">
        <v>1</v>
      </c>
      <c r="J83" s="127" t="str">
        <f t="shared" ref="J83:J146" si="73">VLOOKUP(I83,Legenda_vloerafwerking,2,0)</f>
        <v>Vloerafwerking met polymeer beschermlaag</v>
      </c>
      <c r="K83" s="130">
        <v>1.3</v>
      </c>
      <c r="L83" s="129">
        <f t="shared" si="47"/>
        <v>1.3</v>
      </c>
      <c r="M83" s="164">
        <f t="shared" si="48"/>
        <v>0</v>
      </c>
      <c r="N83" s="131"/>
      <c r="O83" s="107" t="s">
        <v>97</v>
      </c>
      <c r="P83" s="107"/>
      <c r="Q83" s="107"/>
      <c r="R83" s="107"/>
      <c r="S83" s="131"/>
      <c r="T83" s="126" t="str">
        <f t="shared" si="61"/>
        <v>Sanitair</v>
      </c>
      <c r="U83" s="126" t="str">
        <f t="shared" si="62"/>
        <v>AQL 4%</v>
      </c>
      <c r="V83" s="131"/>
      <c r="W83" s="113">
        <v>100</v>
      </c>
      <c r="X83" s="131"/>
      <c r="Y83" s="129">
        <f t="shared" si="63"/>
        <v>3.3150000000000004</v>
      </c>
      <c r="Z83" s="132">
        <f t="shared" si="64"/>
        <v>0</v>
      </c>
      <c r="AA83" s="131"/>
      <c r="AB83" s="129" t="str">
        <f t="shared" si="65"/>
        <v>_</v>
      </c>
      <c r="AC83" s="132" t="str">
        <f t="shared" si="66"/>
        <v>_</v>
      </c>
      <c r="AD83" s="131"/>
      <c r="AE83" s="129" t="str">
        <f t="shared" si="67"/>
        <v>_</v>
      </c>
      <c r="AF83" s="132" t="str">
        <f t="shared" si="68"/>
        <v>_</v>
      </c>
      <c r="AG83" s="131"/>
      <c r="AH83" s="129" t="str">
        <f t="shared" si="69"/>
        <v>_</v>
      </c>
      <c r="AI83" s="132" t="str">
        <f t="shared" si="70"/>
        <v>_</v>
      </c>
      <c r="AJ83" s="131"/>
      <c r="AK83" s="129">
        <f t="shared" si="71"/>
        <v>3.3150000000000004</v>
      </c>
      <c r="AL83" s="132">
        <f t="shared" si="72"/>
        <v>0</v>
      </c>
      <c r="AM83" s="131"/>
      <c r="AQ83" s="137"/>
    </row>
    <row r="84" spans="1:43">
      <c r="A84" s="12">
        <v>4</v>
      </c>
      <c r="B84" s="126" t="str">
        <f>VLOOKUP(A84,'Overzicht locaties'!B:D,2,0)</f>
        <v>CE03 + SE25</v>
      </c>
      <c r="C84" s="107" t="s">
        <v>145</v>
      </c>
      <c r="D84" s="6">
        <v>25</v>
      </c>
      <c r="E84" s="107" t="s">
        <v>320</v>
      </c>
      <c r="F84" s="107">
        <v>2</v>
      </c>
      <c r="G84" s="127" t="str">
        <f t="shared" si="34"/>
        <v>Sanitaire ruimte</v>
      </c>
      <c r="H84" s="107" t="s">
        <v>6</v>
      </c>
      <c r="I84" s="128">
        <v>1</v>
      </c>
      <c r="J84" s="127" t="str">
        <f t="shared" si="73"/>
        <v>Vloerafwerking met polymeer beschermlaag</v>
      </c>
      <c r="K84" s="130">
        <v>1.3</v>
      </c>
      <c r="L84" s="129">
        <f t="shared" si="47"/>
        <v>1.3</v>
      </c>
      <c r="M84" s="164">
        <f t="shared" si="48"/>
        <v>0</v>
      </c>
      <c r="N84" s="131"/>
      <c r="O84" s="107" t="s">
        <v>97</v>
      </c>
      <c r="P84" s="107"/>
      <c r="Q84" s="107"/>
      <c r="R84" s="107"/>
      <c r="S84" s="131"/>
      <c r="T84" s="126" t="str">
        <f t="shared" si="61"/>
        <v>Sanitair</v>
      </c>
      <c r="U84" s="126" t="str">
        <f t="shared" si="62"/>
        <v>AQL 4%</v>
      </c>
      <c r="V84" s="131"/>
      <c r="W84" s="113">
        <v>100</v>
      </c>
      <c r="X84" s="131"/>
      <c r="Y84" s="129">
        <f t="shared" si="63"/>
        <v>3.3150000000000004</v>
      </c>
      <c r="Z84" s="132">
        <f t="shared" si="64"/>
        <v>0</v>
      </c>
      <c r="AA84" s="131"/>
      <c r="AB84" s="129" t="str">
        <f t="shared" si="65"/>
        <v>_</v>
      </c>
      <c r="AC84" s="132" t="str">
        <f t="shared" si="66"/>
        <v>_</v>
      </c>
      <c r="AD84" s="131"/>
      <c r="AE84" s="129" t="str">
        <f t="shared" si="67"/>
        <v>_</v>
      </c>
      <c r="AF84" s="132" t="str">
        <f t="shared" si="68"/>
        <v>_</v>
      </c>
      <c r="AG84" s="131"/>
      <c r="AH84" s="129" t="str">
        <f t="shared" si="69"/>
        <v>_</v>
      </c>
      <c r="AI84" s="132" t="str">
        <f t="shared" si="70"/>
        <v>_</v>
      </c>
      <c r="AJ84" s="131"/>
      <c r="AK84" s="129">
        <f t="shared" si="71"/>
        <v>3.3150000000000004</v>
      </c>
      <c r="AL84" s="132">
        <f t="shared" si="72"/>
        <v>0</v>
      </c>
      <c r="AM84" s="131"/>
      <c r="AQ84" s="137"/>
    </row>
    <row r="85" spans="1:43">
      <c r="A85" s="12">
        <v>4</v>
      </c>
      <c r="B85" s="126" t="str">
        <f>VLOOKUP(A85,'Overzicht locaties'!B:D,2,0)</f>
        <v>CE03 + SE25</v>
      </c>
      <c r="C85" s="107" t="s">
        <v>145</v>
      </c>
      <c r="D85" s="6">
        <v>25</v>
      </c>
      <c r="E85" s="107" t="s">
        <v>321</v>
      </c>
      <c r="F85" s="107">
        <v>4</v>
      </c>
      <c r="G85" s="127" t="str">
        <f t="shared" si="34"/>
        <v>Medische ruimte</v>
      </c>
      <c r="H85" s="107" t="s">
        <v>6</v>
      </c>
      <c r="I85" s="128">
        <v>1</v>
      </c>
      <c r="J85" s="127" t="str">
        <f t="shared" si="73"/>
        <v>Vloerafwerking met polymeer beschermlaag</v>
      </c>
      <c r="K85" s="130">
        <v>18.8</v>
      </c>
      <c r="L85" s="129">
        <f t="shared" si="47"/>
        <v>18.8</v>
      </c>
      <c r="M85" s="164">
        <f t="shared" si="48"/>
        <v>0</v>
      </c>
      <c r="N85" s="131"/>
      <c r="O85" s="107" t="s">
        <v>97</v>
      </c>
      <c r="P85" s="107"/>
      <c r="Q85" s="107"/>
      <c r="R85" s="107"/>
      <c r="S85" s="131"/>
      <c r="T85" s="126" t="str">
        <f t="shared" si="61"/>
        <v>Behandel</v>
      </c>
      <c r="U85" s="126" t="str">
        <f t="shared" si="62"/>
        <v>AQL 3%</v>
      </c>
      <c r="V85" s="131"/>
      <c r="W85" s="113">
        <v>100</v>
      </c>
      <c r="X85" s="131"/>
      <c r="Y85" s="129">
        <f t="shared" si="63"/>
        <v>47.94</v>
      </c>
      <c r="Z85" s="132">
        <f t="shared" si="64"/>
        <v>0</v>
      </c>
      <c r="AA85" s="131"/>
      <c r="AB85" s="129" t="str">
        <f t="shared" si="65"/>
        <v>_</v>
      </c>
      <c r="AC85" s="132" t="str">
        <f t="shared" si="66"/>
        <v>_</v>
      </c>
      <c r="AD85" s="131"/>
      <c r="AE85" s="129" t="str">
        <f t="shared" si="67"/>
        <v>_</v>
      </c>
      <c r="AF85" s="132" t="str">
        <f t="shared" si="68"/>
        <v>_</v>
      </c>
      <c r="AG85" s="131"/>
      <c r="AH85" s="129" t="str">
        <f t="shared" si="69"/>
        <v>_</v>
      </c>
      <c r="AI85" s="132" t="str">
        <f t="shared" si="70"/>
        <v>_</v>
      </c>
      <c r="AJ85" s="131"/>
      <c r="AK85" s="129">
        <f t="shared" si="71"/>
        <v>47.94</v>
      </c>
      <c r="AL85" s="132">
        <f t="shared" si="72"/>
        <v>0</v>
      </c>
      <c r="AM85" s="131"/>
      <c r="AQ85" s="137"/>
    </row>
    <row r="86" spans="1:43">
      <c r="A86" s="12">
        <v>4</v>
      </c>
      <c r="B86" s="126" t="str">
        <f>VLOOKUP(A86,'Overzicht locaties'!B:D,2,0)</f>
        <v>CE03 + SE25</v>
      </c>
      <c r="C86" s="107" t="s">
        <v>145</v>
      </c>
      <c r="D86" s="6">
        <v>26</v>
      </c>
      <c r="E86" s="107" t="s">
        <v>278</v>
      </c>
      <c r="F86" s="107">
        <v>1</v>
      </c>
      <c r="G86" s="127" t="str">
        <f t="shared" si="34"/>
        <v xml:space="preserve">Kantoorruimte / vergaderruimte </v>
      </c>
      <c r="H86" s="107" t="s">
        <v>7</v>
      </c>
      <c r="I86" s="128">
        <v>4</v>
      </c>
      <c r="J86" s="127" t="str">
        <f t="shared" si="73"/>
        <v>Tapijt</v>
      </c>
      <c r="K86" s="130">
        <v>20.7</v>
      </c>
      <c r="L86" s="129">
        <f t="shared" si="47"/>
        <v>20.7</v>
      </c>
      <c r="M86" s="164">
        <f t="shared" si="48"/>
        <v>0</v>
      </c>
      <c r="N86" s="131"/>
      <c r="O86" s="107" t="s">
        <v>101</v>
      </c>
      <c r="P86" s="107"/>
      <c r="Q86" s="107"/>
      <c r="R86" s="107"/>
      <c r="S86" s="131"/>
      <c r="T86" s="126" t="str">
        <f t="shared" si="61"/>
        <v>Bureau</v>
      </c>
      <c r="U86" s="126" t="str">
        <f t="shared" si="62"/>
        <v>AQL 7%</v>
      </c>
      <c r="V86" s="131"/>
      <c r="W86" s="113">
        <v>100</v>
      </c>
      <c r="X86" s="131"/>
      <c r="Y86" s="129">
        <f t="shared" si="63"/>
        <v>32.292000000000002</v>
      </c>
      <c r="Z86" s="132">
        <f t="shared" si="64"/>
        <v>0</v>
      </c>
      <c r="AA86" s="131"/>
      <c r="AB86" s="129" t="str">
        <f t="shared" si="65"/>
        <v>_</v>
      </c>
      <c r="AC86" s="132" t="str">
        <f t="shared" si="66"/>
        <v>_</v>
      </c>
      <c r="AD86" s="131"/>
      <c r="AE86" s="129" t="str">
        <f t="shared" si="67"/>
        <v>_</v>
      </c>
      <c r="AF86" s="132" t="str">
        <f t="shared" si="68"/>
        <v>_</v>
      </c>
      <c r="AG86" s="131"/>
      <c r="AH86" s="129" t="str">
        <f t="shared" si="69"/>
        <v>_</v>
      </c>
      <c r="AI86" s="132" t="str">
        <f t="shared" si="70"/>
        <v>_</v>
      </c>
      <c r="AJ86" s="131"/>
      <c r="AK86" s="129">
        <f t="shared" si="71"/>
        <v>32.292000000000002</v>
      </c>
      <c r="AL86" s="132">
        <f t="shared" si="72"/>
        <v>0</v>
      </c>
      <c r="AM86" s="131"/>
      <c r="AQ86" s="137"/>
    </row>
    <row r="87" spans="1:43">
      <c r="A87" s="12">
        <v>4</v>
      </c>
      <c r="B87" s="126" t="str">
        <f>VLOOKUP(A87,'Overzicht locaties'!B:D,2,0)</f>
        <v>CE03 + SE25</v>
      </c>
      <c r="C87" s="107" t="s">
        <v>145</v>
      </c>
      <c r="D87" s="6">
        <v>27</v>
      </c>
      <c r="E87" s="107" t="s">
        <v>322</v>
      </c>
      <c r="F87" s="107">
        <v>6</v>
      </c>
      <c r="G87" s="127" t="str">
        <f t="shared" si="34"/>
        <v>Overig / Magazijn / Archief / Berging / Technische ruimte</v>
      </c>
      <c r="H87" s="107" t="s">
        <v>6</v>
      </c>
      <c r="I87" s="128">
        <v>1</v>
      </c>
      <c r="J87" s="127" t="str">
        <f t="shared" si="73"/>
        <v>Vloerafwerking met polymeer beschermlaag</v>
      </c>
      <c r="K87" s="130">
        <v>19.600000000000001</v>
      </c>
      <c r="L87" s="129">
        <f t="shared" si="47"/>
        <v>19.600000000000001</v>
      </c>
      <c r="M87" s="164">
        <f t="shared" si="48"/>
        <v>0</v>
      </c>
      <c r="N87" s="131"/>
      <c r="O87" s="107" t="s">
        <v>97</v>
      </c>
      <c r="P87" s="107"/>
      <c r="Q87" s="107"/>
      <c r="R87" s="107"/>
      <c r="S87" s="131"/>
      <c r="T87" s="126" t="str">
        <f t="shared" si="61"/>
        <v>Verkeer</v>
      </c>
      <c r="U87" s="126" t="str">
        <f t="shared" si="62"/>
        <v>AQL 7%</v>
      </c>
      <c r="V87" s="131"/>
      <c r="W87" s="113">
        <v>100</v>
      </c>
      <c r="X87" s="131"/>
      <c r="Y87" s="129">
        <f t="shared" si="63"/>
        <v>49.980000000000004</v>
      </c>
      <c r="Z87" s="132">
        <f t="shared" si="64"/>
        <v>0</v>
      </c>
      <c r="AA87" s="131"/>
      <c r="AB87" s="129" t="str">
        <f t="shared" si="65"/>
        <v>_</v>
      </c>
      <c r="AC87" s="132" t="str">
        <f t="shared" si="66"/>
        <v>_</v>
      </c>
      <c r="AD87" s="131"/>
      <c r="AE87" s="129" t="str">
        <f t="shared" si="67"/>
        <v>_</v>
      </c>
      <c r="AF87" s="132" t="str">
        <f t="shared" si="68"/>
        <v>_</v>
      </c>
      <c r="AG87" s="131"/>
      <c r="AH87" s="129" t="str">
        <f t="shared" si="69"/>
        <v>_</v>
      </c>
      <c r="AI87" s="132" t="str">
        <f t="shared" si="70"/>
        <v>_</v>
      </c>
      <c r="AJ87" s="131"/>
      <c r="AK87" s="129">
        <f t="shared" si="71"/>
        <v>49.980000000000004</v>
      </c>
      <c r="AL87" s="132">
        <f t="shared" si="72"/>
        <v>0</v>
      </c>
      <c r="AM87" s="131"/>
      <c r="AQ87" s="137"/>
    </row>
    <row r="88" spans="1:43">
      <c r="A88" s="12">
        <v>4</v>
      </c>
      <c r="B88" s="126" t="str">
        <f>VLOOKUP(A88,'Overzicht locaties'!B:D,2,0)</f>
        <v>CE03 + SE25</v>
      </c>
      <c r="C88" s="107" t="s">
        <v>145</v>
      </c>
      <c r="D88" s="6">
        <v>28</v>
      </c>
      <c r="E88" s="107" t="s">
        <v>278</v>
      </c>
      <c r="F88" s="107">
        <v>1</v>
      </c>
      <c r="G88" s="127" t="str">
        <f t="shared" si="34"/>
        <v xml:space="preserve">Kantoorruimte / vergaderruimte </v>
      </c>
      <c r="H88" s="107" t="s">
        <v>6</v>
      </c>
      <c r="I88" s="128">
        <v>1</v>
      </c>
      <c r="J88" s="127" t="str">
        <f t="shared" si="73"/>
        <v>Vloerafwerking met polymeer beschermlaag</v>
      </c>
      <c r="K88" s="130">
        <v>36.5</v>
      </c>
      <c r="L88" s="129">
        <f t="shared" si="47"/>
        <v>36.5</v>
      </c>
      <c r="M88" s="164">
        <f t="shared" si="48"/>
        <v>0</v>
      </c>
      <c r="N88" s="131"/>
      <c r="O88" s="107" t="s">
        <v>101</v>
      </c>
      <c r="P88" s="107"/>
      <c r="Q88" s="107"/>
      <c r="R88" s="107"/>
      <c r="S88" s="131"/>
      <c r="T88" s="126" t="str">
        <f t="shared" si="61"/>
        <v>Bureau</v>
      </c>
      <c r="U88" s="126" t="str">
        <f t="shared" si="62"/>
        <v>AQL 7%</v>
      </c>
      <c r="V88" s="131"/>
      <c r="W88" s="113">
        <v>100</v>
      </c>
      <c r="X88" s="131"/>
      <c r="Y88" s="129">
        <f t="shared" si="63"/>
        <v>56.94</v>
      </c>
      <c r="Z88" s="132">
        <f t="shared" si="64"/>
        <v>0</v>
      </c>
      <c r="AA88" s="131"/>
      <c r="AB88" s="129" t="str">
        <f t="shared" si="65"/>
        <v>_</v>
      </c>
      <c r="AC88" s="132" t="str">
        <f t="shared" si="66"/>
        <v>_</v>
      </c>
      <c r="AD88" s="131"/>
      <c r="AE88" s="129" t="str">
        <f t="shared" si="67"/>
        <v>_</v>
      </c>
      <c r="AF88" s="132" t="str">
        <f t="shared" si="68"/>
        <v>_</v>
      </c>
      <c r="AG88" s="131"/>
      <c r="AH88" s="129" t="str">
        <f t="shared" si="69"/>
        <v>_</v>
      </c>
      <c r="AI88" s="132" t="str">
        <f t="shared" si="70"/>
        <v>_</v>
      </c>
      <c r="AJ88" s="131"/>
      <c r="AK88" s="129">
        <f t="shared" si="71"/>
        <v>56.94</v>
      </c>
      <c r="AL88" s="132">
        <f t="shared" si="72"/>
        <v>0</v>
      </c>
      <c r="AM88" s="131"/>
      <c r="AQ88" s="137"/>
    </row>
    <row r="89" spans="1:43">
      <c r="A89" s="12">
        <v>4</v>
      </c>
      <c r="B89" s="126" t="str">
        <f>VLOOKUP(A89,'Overzicht locaties'!B:D,2,0)</f>
        <v>CE03 + SE25</v>
      </c>
      <c r="C89" s="107" t="s">
        <v>145</v>
      </c>
      <c r="D89" s="6">
        <v>29</v>
      </c>
      <c r="E89" s="107" t="s">
        <v>278</v>
      </c>
      <c r="F89" s="107">
        <v>1</v>
      </c>
      <c r="G89" s="127" t="str">
        <f t="shared" si="34"/>
        <v xml:space="preserve">Kantoorruimte / vergaderruimte </v>
      </c>
      <c r="H89" s="107" t="s">
        <v>6</v>
      </c>
      <c r="I89" s="128">
        <v>1</v>
      </c>
      <c r="J89" s="127" t="str">
        <f t="shared" si="73"/>
        <v>Vloerafwerking met polymeer beschermlaag</v>
      </c>
      <c r="K89" s="130">
        <v>36.5</v>
      </c>
      <c r="L89" s="129">
        <f t="shared" si="47"/>
        <v>36.5</v>
      </c>
      <c r="M89" s="164">
        <f t="shared" si="48"/>
        <v>0</v>
      </c>
      <c r="N89" s="131"/>
      <c r="O89" s="107" t="s">
        <v>101</v>
      </c>
      <c r="P89" s="107"/>
      <c r="Q89" s="107"/>
      <c r="R89" s="107"/>
      <c r="S89" s="131"/>
      <c r="T89" s="126" t="str">
        <f t="shared" si="61"/>
        <v>Bureau</v>
      </c>
      <c r="U89" s="126" t="str">
        <f t="shared" si="62"/>
        <v>AQL 7%</v>
      </c>
      <c r="V89" s="131"/>
      <c r="W89" s="113">
        <v>100</v>
      </c>
      <c r="X89" s="131"/>
      <c r="Y89" s="129">
        <f t="shared" si="63"/>
        <v>56.94</v>
      </c>
      <c r="Z89" s="132">
        <f t="shared" si="64"/>
        <v>0</v>
      </c>
      <c r="AA89" s="131"/>
      <c r="AB89" s="129" t="str">
        <f t="shared" si="65"/>
        <v>_</v>
      </c>
      <c r="AC89" s="132" t="str">
        <f t="shared" si="66"/>
        <v>_</v>
      </c>
      <c r="AD89" s="131"/>
      <c r="AE89" s="129" t="str">
        <f t="shared" si="67"/>
        <v>_</v>
      </c>
      <c r="AF89" s="132" t="str">
        <f t="shared" si="68"/>
        <v>_</v>
      </c>
      <c r="AG89" s="131"/>
      <c r="AH89" s="129" t="str">
        <f t="shared" si="69"/>
        <v>_</v>
      </c>
      <c r="AI89" s="132" t="str">
        <f t="shared" si="70"/>
        <v>_</v>
      </c>
      <c r="AJ89" s="131"/>
      <c r="AK89" s="129">
        <f t="shared" si="71"/>
        <v>56.94</v>
      </c>
      <c r="AL89" s="132">
        <f t="shared" si="72"/>
        <v>0</v>
      </c>
      <c r="AM89" s="131"/>
      <c r="AQ89" s="137"/>
    </row>
    <row r="90" spans="1:43">
      <c r="A90" s="12">
        <v>4</v>
      </c>
      <c r="B90" s="126" t="str">
        <f>VLOOKUP(A90,'Overzicht locaties'!B:D,2,0)</f>
        <v>CE03 + SE25</v>
      </c>
      <c r="C90" s="107" t="s">
        <v>145</v>
      </c>
      <c r="D90" s="6">
        <v>32</v>
      </c>
      <c r="E90" s="107" t="s">
        <v>321</v>
      </c>
      <c r="F90" s="107">
        <v>4</v>
      </c>
      <c r="G90" s="127" t="str">
        <f t="shared" si="34"/>
        <v>Medische ruimte</v>
      </c>
      <c r="H90" s="107" t="s">
        <v>6</v>
      </c>
      <c r="I90" s="128">
        <v>1</v>
      </c>
      <c r="J90" s="127" t="str">
        <f t="shared" si="73"/>
        <v>Vloerafwerking met polymeer beschermlaag</v>
      </c>
      <c r="K90" s="130">
        <v>14.9</v>
      </c>
      <c r="L90" s="129">
        <f t="shared" si="47"/>
        <v>14.9</v>
      </c>
      <c r="M90" s="164">
        <f t="shared" si="48"/>
        <v>0</v>
      </c>
      <c r="N90" s="131"/>
      <c r="O90" s="107" t="s">
        <v>97</v>
      </c>
      <c r="P90" s="107"/>
      <c r="Q90" s="107"/>
      <c r="R90" s="107"/>
      <c r="S90" s="131"/>
      <c r="T90" s="126" t="str">
        <f t="shared" si="61"/>
        <v>Behandel</v>
      </c>
      <c r="U90" s="126" t="str">
        <f t="shared" si="62"/>
        <v>AQL 3%</v>
      </c>
      <c r="V90" s="131"/>
      <c r="W90" s="113">
        <v>100</v>
      </c>
      <c r="X90" s="131"/>
      <c r="Y90" s="129">
        <f t="shared" si="63"/>
        <v>37.994999999999997</v>
      </c>
      <c r="Z90" s="132">
        <f t="shared" si="64"/>
        <v>0</v>
      </c>
      <c r="AA90" s="131"/>
      <c r="AB90" s="129" t="str">
        <f t="shared" si="65"/>
        <v>_</v>
      </c>
      <c r="AC90" s="132" t="str">
        <f t="shared" si="66"/>
        <v>_</v>
      </c>
      <c r="AD90" s="131"/>
      <c r="AE90" s="129" t="str">
        <f t="shared" si="67"/>
        <v>_</v>
      </c>
      <c r="AF90" s="132" t="str">
        <f t="shared" si="68"/>
        <v>_</v>
      </c>
      <c r="AG90" s="131"/>
      <c r="AH90" s="129" t="str">
        <f t="shared" si="69"/>
        <v>_</v>
      </c>
      <c r="AI90" s="132" t="str">
        <f t="shared" si="70"/>
        <v>_</v>
      </c>
      <c r="AJ90" s="131"/>
      <c r="AK90" s="129">
        <f t="shared" si="71"/>
        <v>37.994999999999997</v>
      </c>
      <c r="AL90" s="132">
        <f t="shared" si="72"/>
        <v>0</v>
      </c>
      <c r="AM90" s="131"/>
      <c r="AQ90" s="137"/>
    </row>
    <row r="91" spans="1:43">
      <c r="A91" s="12">
        <v>4</v>
      </c>
      <c r="B91" s="126" t="str">
        <f>VLOOKUP(A91,'Overzicht locaties'!B:D,2,0)</f>
        <v>CE03 + SE25</v>
      </c>
      <c r="C91" s="107" t="s">
        <v>145</v>
      </c>
      <c r="D91" s="6"/>
      <c r="E91" s="107" t="s">
        <v>323</v>
      </c>
      <c r="F91" s="107">
        <v>2</v>
      </c>
      <c r="G91" s="127" t="str">
        <f t="shared" si="34"/>
        <v>Sanitaire ruimte</v>
      </c>
      <c r="H91" s="107" t="s">
        <v>6</v>
      </c>
      <c r="I91" s="128">
        <v>1</v>
      </c>
      <c r="J91" s="127" t="str">
        <f t="shared" si="73"/>
        <v>Vloerafwerking met polymeer beschermlaag</v>
      </c>
      <c r="K91" s="130">
        <v>1.3</v>
      </c>
      <c r="L91" s="129">
        <f t="shared" si="47"/>
        <v>1.3</v>
      </c>
      <c r="M91" s="164">
        <f t="shared" si="48"/>
        <v>0</v>
      </c>
      <c r="N91" s="131"/>
      <c r="O91" s="107" t="s">
        <v>97</v>
      </c>
      <c r="P91" s="107"/>
      <c r="Q91" s="107"/>
      <c r="R91" s="107"/>
      <c r="S91" s="131"/>
      <c r="T91" s="126" t="str">
        <f t="shared" si="61"/>
        <v>Sanitair</v>
      </c>
      <c r="U91" s="126" t="str">
        <f t="shared" si="62"/>
        <v>AQL 4%</v>
      </c>
      <c r="V91" s="131"/>
      <c r="W91" s="113">
        <v>100</v>
      </c>
      <c r="X91" s="131"/>
      <c r="Y91" s="129">
        <f t="shared" si="63"/>
        <v>3.3150000000000004</v>
      </c>
      <c r="Z91" s="132">
        <f t="shared" si="64"/>
        <v>0</v>
      </c>
      <c r="AA91" s="131"/>
      <c r="AB91" s="129" t="str">
        <f t="shared" si="65"/>
        <v>_</v>
      </c>
      <c r="AC91" s="132" t="str">
        <f t="shared" si="66"/>
        <v>_</v>
      </c>
      <c r="AD91" s="131"/>
      <c r="AE91" s="129" t="str">
        <f t="shared" si="67"/>
        <v>_</v>
      </c>
      <c r="AF91" s="132" t="str">
        <f t="shared" si="68"/>
        <v>_</v>
      </c>
      <c r="AG91" s="131"/>
      <c r="AH91" s="129" t="str">
        <f t="shared" si="69"/>
        <v>_</v>
      </c>
      <c r="AI91" s="132" t="str">
        <f t="shared" si="70"/>
        <v>_</v>
      </c>
      <c r="AJ91" s="131"/>
      <c r="AK91" s="129">
        <f t="shared" si="71"/>
        <v>3.3150000000000004</v>
      </c>
      <c r="AL91" s="132">
        <f t="shared" si="72"/>
        <v>0</v>
      </c>
      <c r="AM91" s="131"/>
      <c r="AQ91" s="137"/>
    </row>
    <row r="92" spans="1:43">
      <c r="A92" s="12">
        <v>4</v>
      </c>
      <c r="B92" s="126" t="str">
        <f>VLOOKUP(A92,'Overzicht locaties'!B:D,2,0)</f>
        <v>CE03 + SE25</v>
      </c>
      <c r="C92" s="107" t="s">
        <v>145</v>
      </c>
      <c r="D92" s="6"/>
      <c r="E92" s="107" t="s">
        <v>324</v>
      </c>
      <c r="F92" s="107">
        <v>2</v>
      </c>
      <c r="G92" s="127" t="str">
        <f t="shared" si="34"/>
        <v>Sanitaire ruimte</v>
      </c>
      <c r="H92" s="107" t="s">
        <v>6</v>
      </c>
      <c r="I92" s="128">
        <v>1</v>
      </c>
      <c r="J92" s="127" t="str">
        <f t="shared" si="73"/>
        <v>Vloerafwerking met polymeer beschermlaag</v>
      </c>
      <c r="K92" s="130">
        <v>1.3</v>
      </c>
      <c r="L92" s="129">
        <f t="shared" si="47"/>
        <v>1.3</v>
      </c>
      <c r="M92" s="164">
        <f t="shared" si="48"/>
        <v>0</v>
      </c>
      <c r="N92" s="131"/>
      <c r="O92" s="107" t="s">
        <v>97</v>
      </c>
      <c r="P92" s="107"/>
      <c r="Q92" s="107"/>
      <c r="R92" s="107"/>
      <c r="S92" s="131"/>
      <c r="T92" s="126" t="str">
        <f t="shared" si="61"/>
        <v>Sanitair</v>
      </c>
      <c r="U92" s="126" t="str">
        <f t="shared" si="62"/>
        <v>AQL 4%</v>
      </c>
      <c r="V92" s="131"/>
      <c r="W92" s="113">
        <v>100</v>
      </c>
      <c r="X92" s="131"/>
      <c r="Y92" s="129">
        <f t="shared" si="63"/>
        <v>3.3150000000000004</v>
      </c>
      <c r="Z92" s="132">
        <f t="shared" si="64"/>
        <v>0</v>
      </c>
      <c r="AA92" s="131"/>
      <c r="AB92" s="129" t="str">
        <f t="shared" si="65"/>
        <v>_</v>
      </c>
      <c r="AC92" s="132" t="str">
        <f t="shared" si="66"/>
        <v>_</v>
      </c>
      <c r="AD92" s="131"/>
      <c r="AE92" s="129" t="str">
        <f t="shared" si="67"/>
        <v>_</v>
      </c>
      <c r="AF92" s="132" t="str">
        <f t="shared" si="68"/>
        <v>_</v>
      </c>
      <c r="AG92" s="131"/>
      <c r="AH92" s="129" t="str">
        <f t="shared" si="69"/>
        <v>_</v>
      </c>
      <c r="AI92" s="132" t="str">
        <f t="shared" si="70"/>
        <v>_</v>
      </c>
      <c r="AJ92" s="131"/>
      <c r="AK92" s="129">
        <f t="shared" si="71"/>
        <v>3.3150000000000004</v>
      </c>
      <c r="AL92" s="132">
        <f t="shared" si="72"/>
        <v>0</v>
      </c>
      <c r="AM92" s="131"/>
      <c r="AQ92" s="137"/>
    </row>
    <row r="93" spans="1:43">
      <c r="A93" s="12">
        <v>4</v>
      </c>
      <c r="B93" s="126" t="str">
        <f>VLOOKUP(A93,'Overzicht locaties'!B:D,2,0)</f>
        <v>CE03 + SE25</v>
      </c>
      <c r="C93" s="107" t="s">
        <v>145</v>
      </c>
      <c r="D93" s="6">
        <v>34</v>
      </c>
      <c r="E93" s="107" t="s">
        <v>321</v>
      </c>
      <c r="F93" s="107">
        <v>4</v>
      </c>
      <c r="G93" s="127" t="str">
        <f t="shared" si="34"/>
        <v>Medische ruimte</v>
      </c>
      <c r="H93" s="107" t="s">
        <v>6</v>
      </c>
      <c r="I93" s="128">
        <v>1</v>
      </c>
      <c r="J93" s="127" t="str">
        <f t="shared" si="73"/>
        <v>Vloerafwerking met polymeer beschermlaag</v>
      </c>
      <c r="K93" s="130">
        <v>19.600000000000001</v>
      </c>
      <c r="L93" s="129">
        <f t="shared" si="47"/>
        <v>19.600000000000001</v>
      </c>
      <c r="M93" s="164">
        <f t="shared" si="48"/>
        <v>0</v>
      </c>
      <c r="N93" s="131"/>
      <c r="O93" s="107" t="s">
        <v>97</v>
      </c>
      <c r="P93" s="107"/>
      <c r="Q93" s="107"/>
      <c r="R93" s="107"/>
      <c r="S93" s="131"/>
      <c r="T93" s="126" t="str">
        <f t="shared" si="61"/>
        <v>Behandel</v>
      </c>
      <c r="U93" s="126" t="str">
        <f t="shared" si="62"/>
        <v>AQL 3%</v>
      </c>
      <c r="V93" s="131"/>
      <c r="W93" s="113">
        <v>100</v>
      </c>
      <c r="X93" s="131"/>
      <c r="Y93" s="129">
        <f t="shared" si="63"/>
        <v>49.980000000000004</v>
      </c>
      <c r="Z93" s="132">
        <f t="shared" si="64"/>
        <v>0</v>
      </c>
      <c r="AA93" s="131"/>
      <c r="AB93" s="129" t="str">
        <f t="shared" si="65"/>
        <v>_</v>
      </c>
      <c r="AC93" s="132" t="str">
        <f t="shared" si="66"/>
        <v>_</v>
      </c>
      <c r="AD93" s="131"/>
      <c r="AE93" s="129" t="str">
        <f t="shared" si="67"/>
        <v>_</v>
      </c>
      <c r="AF93" s="132" t="str">
        <f t="shared" si="68"/>
        <v>_</v>
      </c>
      <c r="AG93" s="131"/>
      <c r="AH93" s="129" t="str">
        <f t="shared" si="69"/>
        <v>_</v>
      </c>
      <c r="AI93" s="132" t="str">
        <f t="shared" si="70"/>
        <v>_</v>
      </c>
      <c r="AJ93" s="131"/>
      <c r="AK93" s="129">
        <f t="shared" si="71"/>
        <v>49.980000000000004</v>
      </c>
      <c r="AL93" s="132">
        <f t="shared" si="72"/>
        <v>0</v>
      </c>
      <c r="AM93" s="131"/>
      <c r="AQ93" s="137"/>
    </row>
    <row r="94" spans="1:43">
      <c r="A94" s="12">
        <v>4</v>
      </c>
      <c r="B94" s="126" t="str">
        <f>VLOOKUP(A94,'Overzicht locaties'!B:D,2,0)</f>
        <v>CE03 + SE25</v>
      </c>
      <c r="C94" s="107" t="s">
        <v>145</v>
      </c>
      <c r="D94" s="6">
        <v>33</v>
      </c>
      <c r="E94" s="107" t="s">
        <v>295</v>
      </c>
      <c r="F94" s="107">
        <v>1</v>
      </c>
      <c r="G94" s="127" t="str">
        <f t="shared" si="34"/>
        <v xml:space="preserve">Kantoorruimte / vergaderruimte </v>
      </c>
      <c r="H94" s="107" t="s">
        <v>6</v>
      </c>
      <c r="I94" s="128">
        <v>1</v>
      </c>
      <c r="J94" s="127" t="str">
        <f t="shared" si="73"/>
        <v>Vloerafwerking met polymeer beschermlaag</v>
      </c>
      <c r="K94" s="130">
        <v>22.5</v>
      </c>
      <c r="L94" s="129">
        <f t="shared" si="47"/>
        <v>22.5</v>
      </c>
      <c r="M94" s="164">
        <f t="shared" si="48"/>
        <v>0</v>
      </c>
      <c r="N94" s="131"/>
      <c r="O94" s="107" t="s">
        <v>97</v>
      </c>
      <c r="P94" s="107"/>
      <c r="Q94" s="107"/>
      <c r="R94" s="107"/>
      <c r="S94" s="131"/>
      <c r="T94" s="126" t="str">
        <f t="shared" si="61"/>
        <v>Bureau</v>
      </c>
      <c r="U94" s="126" t="str">
        <f t="shared" si="62"/>
        <v>AQL 7%</v>
      </c>
      <c r="V94" s="131"/>
      <c r="W94" s="113">
        <v>100</v>
      </c>
      <c r="X94" s="131"/>
      <c r="Y94" s="129">
        <f t="shared" si="63"/>
        <v>57.375</v>
      </c>
      <c r="Z94" s="132">
        <f t="shared" si="64"/>
        <v>0</v>
      </c>
      <c r="AA94" s="131"/>
      <c r="AB94" s="129" t="str">
        <f t="shared" si="65"/>
        <v>_</v>
      </c>
      <c r="AC94" s="132" t="str">
        <f t="shared" si="66"/>
        <v>_</v>
      </c>
      <c r="AD94" s="131"/>
      <c r="AE94" s="129" t="str">
        <f t="shared" si="67"/>
        <v>_</v>
      </c>
      <c r="AF94" s="132" t="str">
        <f t="shared" si="68"/>
        <v>_</v>
      </c>
      <c r="AG94" s="131"/>
      <c r="AH94" s="129" t="str">
        <f t="shared" si="69"/>
        <v>_</v>
      </c>
      <c r="AI94" s="132" t="str">
        <f t="shared" si="70"/>
        <v>_</v>
      </c>
      <c r="AJ94" s="131"/>
      <c r="AK94" s="129">
        <f t="shared" si="71"/>
        <v>57.375</v>
      </c>
      <c r="AL94" s="132">
        <f t="shared" si="72"/>
        <v>0</v>
      </c>
      <c r="AM94" s="131"/>
      <c r="AQ94" s="137"/>
    </row>
    <row r="95" spans="1:43">
      <c r="A95" s="12">
        <v>4</v>
      </c>
      <c r="B95" s="126" t="str">
        <f>VLOOKUP(A95,'Overzicht locaties'!B:D,2,0)</f>
        <v>CE03 + SE25</v>
      </c>
      <c r="C95" s="107" t="s">
        <v>145</v>
      </c>
      <c r="D95" s="6"/>
      <c r="E95" s="107" t="s">
        <v>325</v>
      </c>
      <c r="F95" s="107">
        <v>2</v>
      </c>
      <c r="G95" s="127" t="str">
        <f t="shared" si="34"/>
        <v>Sanitaire ruimte</v>
      </c>
      <c r="H95" s="107" t="s">
        <v>6</v>
      </c>
      <c r="I95" s="128">
        <v>1</v>
      </c>
      <c r="J95" s="127" t="str">
        <f t="shared" si="73"/>
        <v>Vloerafwerking met polymeer beschermlaag</v>
      </c>
      <c r="K95" s="130">
        <v>1.3</v>
      </c>
      <c r="L95" s="129">
        <f t="shared" si="47"/>
        <v>1.3</v>
      </c>
      <c r="M95" s="164">
        <f t="shared" si="48"/>
        <v>0</v>
      </c>
      <c r="N95" s="131"/>
      <c r="O95" s="107" t="s">
        <v>97</v>
      </c>
      <c r="P95" s="107"/>
      <c r="Q95" s="107"/>
      <c r="R95" s="107"/>
      <c r="S95" s="131"/>
      <c r="T95" s="126" t="str">
        <f t="shared" si="61"/>
        <v>Sanitair</v>
      </c>
      <c r="U95" s="126" t="str">
        <f t="shared" si="62"/>
        <v>AQL 4%</v>
      </c>
      <c r="V95" s="131"/>
      <c r="W95" s="113">
        <v>100</v>
      </c>
      <c r="X95" s="131"/>
      <c r="Y95" s="129">
        <f t="shared" si="63"/>
        <v>3.3150000000000004</v>
      </c>
      <c r="Z95" s="132">
        <f t="shared" si="64"/>
        <v>0</v>
      </c>
      <c r="AA95" s="131"/>
      <c r="AB95" s="129" t="str">
        <f t="shared" si="65"/>
        <v>_</v>
      </c>
      <c r="AC95" s="132" t="str">
        <f t="shared" si="66"/>
        <v>_</v>
      </c>
      <c r="AD95" s="131"/>
      <c r="AE95" s="129" t="str">
        <f t="shared" si="67"/>
        <v>_</v>
      </c>
      <c r="AF95" s="132" t="str">
        <f t="shared" si="68"/>
        <v>_</v>
      </c>
      <c r="AG95" s="131"/>
      <c r="AH95" s="129" t="str">
        <f t="shared" si="69"/>
        <v>_</v>
      </c>
      <c r="AI95" s="132" t="str">
        <f t="shared" si="70"/>
        <v>_</v>
      </c>
      <c r="AJ95" s="131"/>
      <c r="AK95" s="129">
        <f t="shared" si="71"/>
        <v>3.3150000000000004</v>
      </c>
      <c r="AL95" s="132">
        <f t="shared" si="72"/>
        <v>0</v>
      </c>
      <c r="AM95" s="131"/>
      <c r="AQ95" s="137"/>
    </row>
    <row r="96" spans="1:43">
      <c r="A96" s="12">
        <v>4</v>
      </c>
      <c r="B96" s="126" t="str">
        <f>VLOOKUP(A96,'Overzicht locaties'!B:D,2,0)</f>
        <v>CE03 + SE25</v>
      </c>
      <c r="C96" s="107" t="s">
        <v>145</v>
      </c>
      <c r="D96" s="6"/>
      <c r="E96" s="107" t="s">
        <v>326</v>
      </c>
      <c r="F96" s="107">
        <v>2</v>
      </c>
      <c r="G96" s="127" t="str">
        <f t="shared" si="34"/>
        <v>Sanitaire ruimte</v>
      </c>
      <c r="H96" s="107" t="s">
        <v>6</v>
      </c>
      <c r="I96" s="128">
        <v>1</v>
      </c>
      <c r="J96" s="127" t="str">
        <f t="shared" si="73"/>
        <v>Vloerafwerking met polymeer beschermlaag</v>
      </c>
      <c r="K96" s="130">
        <v>1.3</v>
      </c>
      <c r="L96" s="129">
        <f t="shared" si="47"/>
        <v>1.3</v>
      </c>
      <c r="M96" s="164">
        <f t="shared" si="48"/>
        <v>0</v>
      </c>
      <c r="N96" s="131"/>
      <c r="O96" s="107" t="s">
        <v>97</v>
      </c>
      <c r="P96" s="107"/>
      <c r="Q96" s="107"/>
      <c r="R96" s="107"/>
      <c r="S96" s="131"/>
      <c r="T96" s="126" t="str">
        <f t="shared" si="61"/>
        <v>Sanitair</v>
      </c>
      <c r="U96" s="126" t="str">
        <f t="shared" si="62"/>
        <v>AQL 4%</v>
      </c>
      <c r="V96" s="131"/>
      <c r="W96" s="113">
        <v>100</v>
      </c>
      <c r="X96" s="131"/>
      <c r="Y96" s="129">
        <f t="shared" si="63"/>
        <v>3.3150000000000004</v>
      </c>
      <c r="Z96" s="132">
        <f t="shared" si="64"/>
        <v>0</v>
      </c>
      <c r="AA96" s="131"/>
      <c r="AB96" s="129" t="str">
        <f t="shared" si="65"/>
        <v>_</v>
      </c>
      <c r="AC96" s="132" t="str">
        <f t="shared" si="66"/>
        <v>_</v>
      </c>
      <c r="AD96" s="131"/>
      <c r="AE96" s="129" t="str">
        <f t="shared" si="67"/>
        <v>_</v>
      </c>
      <c r="AF96" s="132" t="str">
        <f t="shared" si="68"/>
        <v>_</v>
      </c>
      <c r="AG96" s="131"/>
      <c r="AH96" s="129" t="str">
        <f t="shared" si="69"/>
        <v>_</v>
      </c>
      <c r="AI96" s="132" t="str">
        <f t="shared" si="70"/>
        <v>_</v>
      </c>
      <c r="AJ96" s="131"/>
      <c r="AK96" s="129">
        <f t="shared" si="71"/>
        <v>3.3150000000000004</v>
      </c>
      <c r="AL96" s="132">
        <f t="shared" si="72"/>
        <v>0</v>
      </c>
      <c r="AM96" s="131"/>
      <c r="AQ96" s="137"/>
    </row>
    <row r="97" spans="1:43">
      <c r="A97" s="12">
        <v>4</v>
      </c>
      <c r="B97" s="126" t="str">
        <f>VLOOKUP(A97,'Overzicht locaties'!B:D,2,0)</f>
        <v>CE03 + SE25</v>
      </c>
      <c r="C97" s="107" t="s">
        <v>145</v>
      </c>
      <c r="D97" s="6"/>
      <c r="E97" s="107" t="s">
        <v>327</v>
      </c>
      <c r="F97" s="107">
        <v>2</v>
      </c>
      <c r="G97" s="127" t="str">
        <f t="shared" si="34"/>
        <v>Sanitaire ruimte</v>
      </c>
      <c r="H97" s="107" t="s">
        <v>6</v>
      </c>
      <c r="I97" s="128">
        <v>1</v>
      </c>
      <c r="J97" s="127" t="str">
        <f t="shared" si="73"/>
        <v>Vloerafwerking met polymeer beschermlaag</v>
      </c>
      <c r="K97" s="130">
        <v>1.3</v>
      </c>
      <c r="L97" s="129">
        <f t="shared" si="47"/>
        <v>1.3</v>
      </c>
      <c r="M97" s="164">
        <f t="shared" si="48"/>
        <v>0</v>
      </c>
      <c r="N97" s="131"/>
      <c r="O97" s="107" t="s">
        <v>97</v>
      </c>
      <c r="P97" s="107"/>
      <c r="Q97" s="107"/>
      <c r="R97" s="107"/>
      <c r="S97" s="131"/>
      <c r="T97" s="126" t="str">
        <f t="shared" si="61"/>
        <v>Sanitair</v>
      </c>
      <c r="U97" s="126" t="str">
        <f t="shared" si="62"/>
        <v>AQL 4%</v>
      </c>
      <c r="V97" s="131"/>
      <c r="W97" s="113">
        <v>100</v>
      </c>
      <c r="X97" s="131"/>
      <c r="Y97" s="129">
        <f t="shared" si="63"/>
        <v>3.3150000000000004</v>
      </c>
      <c r="Z97" s="132">
        <f t="shared" si="64"/>
        <v>0</v>
      </c>
      <c r="AA97" s="131"/>
      <c r="AB97" s="129" t="str">
        <f t="shared" si="65"/>
        <v>_</v>
      </c>
      <c r="AC97" s="132" t="str">
        <f t="shared" si="66"/>
        <v>_</v>
      </c>
      <c r="AD97" s="131"/>
      <c r="AE97" s="129" t="str">
        <f t="shared" si="67"/>
        <v>_</v>
      </c>
      <c r="AF97" s="132" t="str">
        <f t="shared" si="68"/>
        <v>_</v>
      </c>
      <c r="AG97" s="131"/>
      <c r="AH97" s="129" t="str">
        <f t="shared" si="69"/>
        <v>_</v>
      </c>
      <c r="AI97" s="132" t="str">
        <f t="shared" si="70"/>
        <v>_</v>
      </c>
      <c r="AJ97" s="131"/>
      <c r="AK97" s="129">
        <f t="shared" si="71"/>
        <v>3.3150000000000004</v>
      </c>
      <c r="AL97" s="132">
        <f t="shared" si="72"/>
        <v>0</v>
      </c>
      <c r="AM97" s="131"/>
      <c r="AQ97" s="137"/>
    </row>
    <row r="98" spans="1:43">
      <c r="A98" s="12">
        <v>4</v>
      </c>
      <c r="B98" s="126" t="str">
        <f>VLOOKUP(A98,'Overzicht locaties'!B:D,2,0)</f>
        <v>CE03 + SE25</v>
      </c>
      <c r="C98" s="107" t="s">
        <v>145</v>
      </c>
      <c r="D98" s="6">
        <v>35</v>
      </c>
      <c r="E98" s="107" t="s">
        <v>148</v>
      </c>
      <c r="F98" s="107">
        <v>2</v>
      </c>
      <c r="G98" s="127" t="str">
        <f t="shared" si="34"/>
        <v>Sanitaire ruimte</v>
      </c>
      <c r="H98" s="107" t="s">
        <v>246</v>
      </c>
      <c r="I98" s="128">
        <v>2</v>
      </c>
      <c r="J98" s="127" t="str">
        <f t="shared" si="73"/>
        <v>Harde vloeren zonder extra behandeling</v>
      </c>
      <c r="K98" s="130">
        <v>7.9</v>
      </c>
      <c r="L98" s="129">
        <f t="shared" si="47"/>
        <v>7.9</v>
      </c>
      <c r="M98" s="164">
        <f t="shared" si="48"/>
        <v>0</v>
      </c>
      <c r="N98" s="131"/>
      <c r="O98" s="107" t="s">
        <v>97</v>
      </c>
      <c r="P98" s="107"/>
      <c r="Q98" s="107"/>
      <c r="R98" s="107"/>
      <c r="S98" s="131"/>
      <c r="T98" s="126" t="str">
        <f t="shared" si="61"/>
        <v>Sanitair</v>
      </c>
      <c r="U98" s="126" t="str">
        <f t="shared" si="62"/>
        <v>AQL 4%</v>
      </c>
      <c r="V98" s="131"/>
      <c r="W98" s="113">
        <v>100</v>
      </c>
      <c r="X98" s="131"/>
      <c r="Y98" s="129">
        <f t="shared" si="63"/>
        <v>20.145</v>
      </c>
      <c r="Z98" s="132">
        <f t="shared" si="64"/>
        <v>0</v>
      </c>
      <c r="AA98" s="131"/>
      <c r="AB98" s="129" t="str">
        <f t="shared" si="65"/>
        <v>_</v>
      </c>
      <c r="AC98" s="132" t="str">
        <f t="shared" si="66"/>
        <v>_</v>
      </c>
      <c r="AD98" s="131"/>
      <c r="AE98" s="129" t="str">
        <f t="shared" si="67"/>
        <v>_</v>
      </c>
      <c r="AF98" s="132" t="str">
        <f t="shared" si="68"/>
        <v>_</v>
      </c>
      <c r="AG98" s="131"/>
      <c r="AH98" s="129" t="str">
        <f t="shared" si="69"/>
        <v>_</v>
      </c>
      <c r="AI98" s="132" t="str">
        <f t="shared" si="70"/>
        <v>_</v>
      </c>
      <c r="AJ98" s="131"/>
      <c r="AK98" s="129">
        <f t="shared" si="71"/>
        <v>20.145</v>
      </c>
      <c r="AL98" s="132">
        <f t="shared" si="72"/>
        <v>0</v>
      </c>
      <c r="AM98" s="131"/>
      <c r="AQ98" s="137"/>
    </row>
    <row r="99" spans="1:43">
      <c r="A99" s="12">
        <v>4</v>
      </c>
      <c r="B99" s="126" t="str">
        <f>VLOOKUP(A99,'Overzicht locaties'!B:D,2,0)</f>
        <v>CE03 + SE25</v>
      </c>
      <c r="C99" s="107" t="s">
        <v>145</v>
      </c>
      <c r="D99" s="6"/>
      <c r="E99" s="107" t="s">
        <v>147</v>
      </c>
      <c r="F99" s="107">
        <v>3</v>
      </c>
      <c r="G99" s="127" t="str">
        <f t="shared" si="34"/>
        <v>Verkeersruimte / Garderobe / Wachtruimte</v>
      </c>
      <c r="H99" s="107" t="s">
        <v>7</v>
      </c>
      <c r="I99" s="128">
        <v>4</v>
      </c>
      <c r="J99" s="127" t="str">
        <f t="shared" si="73"/>
        <v>Tapijt</v>
      </c>
      <c r="K99" s="130">
        <v>116.1</v>
      </c>
      <c r="L99" s="129">
        <f t="shared" si="47"/>
        <v>116.1</v>
      </c>
      <c r="M99" s="164">
        <f t="shared" si="48"/>
        <v>0</v>
      </c>
      <c r="N99" s="131"/>
      <c r="O99" s="107" t="s">
        <v>101</v>
      </c>
      <c r="P99" s="107"/>
      <c r="Q99" s="107"/>
      <c r="R99" s="107"/>
      <c r="S99" s="131"/>
      <c r="T99" s="126" t="str">
        <f t="shared" si="61"/>
        <v>Verkeer</v>
      </c>
      <c r="U99" s="126" t="str">
        <f t="shared" si="62"/>
        <v>AQL 7%</v>
      </c>
      <c r="V99" s="131"/>
      <c r="W99" s="113">
        <v>100</v>
      </c>
      <c r="X99" s="131"/>
      <c r="Y99" s="129">
        <f t="shared" si="63"/>
        <v>181.11600000000001</v>
      </c>
      <c r="Z99" s="132">
        <f t="shared" si="64"/>
        <v>0</v>
      </c>
      <c r="AA99" s="131"/>
      <c r="AB99" s="129" t="str">
        <f t="shared" si="65"/>
        <v>_</v>
      </c>
      <c r="AC99" s="132" t="str">
        <f t="shared" si="66"/>
        <v>_</v>
      </c>
      <c r="AD99" s="131"/>
      <c r="AE99" s="129" t="str">
        <f t="shared" si="67"/>
        <v>_</v>
      </c>
      <c r="AF99" s="132" t="str">
        <f t="shared" si="68"/>
        <v>_</v>
      </c>
      <c r="AG99" s="131"/>
      <c r="AH99" s="129" t="str">
        <f t="shared" si="69"/>
        <v>_</v>
      </c>
      <c r="AI99" s="132" t="str">
        <f t="shared" si="70"/>
        <v>_</v>
      </c>
      <c r="AJ99" s="131"/>
      <c r="AK99" s="129">
        <f t="shared" si="71"/>
        <v>181.11600000000001</v>
      </c>
      <c r="AL99" s="132">
        <f t="shared" si="72"/>
        <v>0</v>
      </c>
      <c r="AM99" s="131"/>
      <c r="AQ99" s="137"/>
    </row>
    <row r="100" spans="1:43">
      <c r="A100" s="12">
        <v>4</v>
      </c>
      <c r="B100" s="126" t="str">
        <f>VLOOKUP(A100,'Overzicht locaties'!B:D,2,0)</f>
        <v>CE03 + SE25</v>
      </c>
      <c r="C100" s="107" t="s">
        <v>145</v>
      </c>
      <c r="D100" s="6">
        <v>31</v>
      </c>
      <c r="E100" s="107" t="s">
        <v>254</v>
      </c>
      <c r="F100" s="107">
        <v>6</v>
      </c>
      <c r="G100" s="127" t="str">
        <f t="shared" si="34"/>
        <v>Overig / Magazijn / Archief / Berging / Technische ruimte</v>
      </c>
      <c r="H100" s="107" t="s">
        <v>6</v>
      </c>
      <c r="I100" s="128">
        <v>1</v>
      </c>
      <c r="J100" s="127" t="str">
        <f t="shared" si="73"/>
        <v>Vloerafwerking met polymeer beschermlaag</v>
      </c>
      <c r="K100" s="130">
        <v>19.600000000000001</v>
      </c>
      <c r="L100" s="129">
        <f t="shared" si="47"/>
        <v>19.600000000000001</v>
      </c>
      <c r="M100" s="164">
        <f t="shared" si="48"/>
        <v>0</v>
      </c>
      <c r="N100" s="131"/>
      <c r="O100" s="107" t="s">
        <v>121</v>
      </c>
      <c r="P100" s="107"/>
      <c r="Q100" s="107"/>
      <c r="R100" s="107"/>
      <c r="S100" s="131"/>
      <c r="T100" s="126" t="str">
        <f t="shared" si="61"/>
        <v>Verkeer</v>
      </c>
      <c r="U100" s="126" t="str">
        <f t="shared" si="62"/>
        <v>AQL 7%</v>
      </c>
      <c r="V100" s="131"/>
      <c r="W100" s="113">
        <v>100</v>
      </c>
      <c r="X100" s="131"/>
      <c r="Y100" s="129">
        <f t="shared" si="63"/>
        <v>0.19600000000000001</v>
      </c>
      <c r="Z100" s="132">
        <f t="shared" si="64"/>
        <v>0</v>
      </c>
      <c r="AA100" s="131"/>
      <c r="AB100" s="129" t="str">
        <f t="shared" si="65"/>
        <v>_</v>
      </c>
      <c r="AC100" s="132" t="str">
        <f t="shared" si="66"/>
        <v>_</v>
      </c>
      <c r="AD100" s="131"/>
      <c r="AE100" s="129" t="str">
        <f t="shared" si="67"/>
        <v>_</v>
      </c>
      <c r="AF100" s="132" t="str">
        <f t="shared" si="68"/>
        <v>_</v>
      </c>
      <c r="AG100" s="131"/>
      <c r="AH100" s="129" t="str">
        <f t="shared" si="69"/>
        <v>_</v>
      </c>
      <c r="AI100" s="132" t="str">
        <f t="shared" si="70"/>
        <v>_</v>
      </c>
      <c r="AJ100" s="131"/>
      <c r="AK100" s="129">
        <f t="shared" si="71"/>
        <v>0.19600000000000001</v>
      </c>
      <c r="AL100" s="132">
        <f t="shared" si="72"/>
        <v>0</v>
      </c>
      <c r="AM100" s="131"/>
      <c r="AQ100" s="137"/>
    </row>
    <row r="101" spans="1:43">
      <c r="A101" s="12">
        <v>4</v>
      </c>
      <c r="B101" s="126" t="str">
        <f>VLOOKUP(A101,'Overzicht locaties'!B:D,2,0)</f>
        <v>CE03 + SE25</v>
      </c>
      <c r="C101" s="107" t="s">
        <v>145</v>
      </c>
      <c r="D101" s="6">
        <v>30</v>
      </c>
      <c r="E101" s="107" t="s">
        <v>328</v>
      </c>
      <c r="F101" s="107">
        <v>6</v>
      </c>
      <c r="G101" s="127" t="str">
        <f t="shared" si="34"/>
        <v>Overig / Magazijn / Archief / Berging / Technische ruimte</v>
      </c>
      <c r="H101" s="107" t="s">
        <v>7</v>
      </c>
      <c r="I101" s="128">
        <v>4</v>
      </c>
      <c r="J101" s="127" t="str">
        <f t="shared" si="73"/>
        <v>Tapijt</v>
      </c>
      <c r="K101" s="130">
        <v>58.8</v>
      </c>
      <c r="L101" s="129">
        <f t="shared" si="47"/>
        <v>58.8</v>
      </c>
      <c r="M101" s="164">
        <f t="shared" si="48"/>
        <v>0</v>
      </c>
      <c r="N101" s="131"/>
      <c r="O101" s="107" t="s">
        <v>101</v>
      </c>
      <c r="P101" s="107"/>
      <c r="Q101" s="107"/>
      <c r="R101" s="107"/>
      <c r="S101" s="131"/>
      <c r="T101" s="126" t="str">
        <f t="shared" si="61"/>
        <v>Verkeer</v>
      </c>
      <c r="U101" s="126" t="str">
        <f t="shared" si="62"/>
        <v>AQL 7%</v>
      </c>
      <c r="V101" s="131"/>
      <c r="W101" s="113">
        <v>100</v>
      </c>
      <c r="X101" s="131"/>
      <c r="Y101" s="129">
        <f t="shared" si="63"/>
        <v>91.727999999999994</v>
      </c>
      <c r="Z101" s="132">
        <f t="shared" si="64"/>
        <v>0</v>
      </c>
      <c r="AA101" s="131"/>
      <c r="AB101" s="129" t="str">
        <f t="shared" si="65"/>
        <v>_</v>
      </c>
      <c r="AC101" s="132" t="str">
        <f t="shared" si="66"/>
        <v>_</v>
      </c>
      <c r="AD101" s="131"/>
      <c r="AE101" s="129" t="str">
        <f t="shared" si="67"/>
        <v>_</v>
      </c>
      <c r="AF101" s="132" t="str">
        <f t="shared" si="68"/>
        <v>_</v>
      </c>
      <c r="AG101" s="131"/>
      <c r="AH101" s="129" t="str">
        <f t="shared" si="69"/>
        <v>_</v>
      </c>
      <c r="AI101" s="132" t="str">
        <f t="shared" si="70"/>
        <v>_</v>
      </c>
      <c r="AJ101" s="131"/>
      <c r="AK101" s="129">
        <f t="shared" si="71"/>
        <v>91.727999999999994</v>
      </c>
      <c r="AL101" s="132">
        <f t="shared" si="72"/>
        <v>0</v>
      </c>
      <c r="AM101" s="131"/>
      <c r="AQ101" s="137"/>
    </row>
    <row r="102" spans="1:43">
      <c r="A102" s="12">
        <v>5</v>
      </c>
      <c r="B102" s="126" t="str">
        <f>VLOOKUP(A102,'Overzicht locaties'!B:D,2,0)</f>
        <v>SE29</v>
      </c>
      <c r="C102" s="107" t="s">
        <v>337</v>
      </c>
      <c r="D102" s="6">
        <v>1</v>
      </c>
      <c r="E102" s="107" t="s">
        <v>248</v>
      </c>
      <c r="F102" s="107">
        <v>1</v>
      </c>
      <c r="G102" s="127" t="str">
        <f t="shared" si="34"/>
        <v xml:space="preserve">Kantoorruimte / vergaderruimte </v>
      </c>
      <c r="H102" s="107" t="s">
        <v>6</v>
      </c>
      <c r="I102" s="128">
        <v>1</v>
      </c>
      <c r="J102" s="127" t="str">
        <f t="shared" si="73"/>
        <v>Vloerafwerking met polymeer beschermlaag</v>
      </c>
      <c r="K102" s="130">
        <v>8</v>
      </c>
      <c r="L102" s="129">
        <f t="shared" si="47"/>
        <v>8</v>
      </c>
      <c r="M102" s="164">
        <f t="shared" si="48"/>
        <v>0</v>
      </c>
      <c r="N102" s="131"/>
      <c r="O102" s="107" t="s">
        <v>101</v>
      </c>
      <c r="P102" s="107"/>
      <c r="Q102" s="107"/>
      <c r="R102" s="107"/>
      <c r="S102" s="131"/>
      <c r="T102" s="126" t="str">
        <f t="shared" si="61"/>
        <v>Bureau</v>
      </c>
      <c r="U102" s="126" t="str">
        <f t="shared" si="62"/>
        <v>AQL 7%</v>
      </c>
      <c r="V102" s="131"/>
      <c r="W102" s="113">
        <v>100</v>
      </c>
      <c r="X102" s="131"/>
      <c r="Y102" s="129">
        <f t="shared" ref="Y102:Y111" si="74">IF(F102="nio","_",(L102/W102)*VLOOKUP(O102,Aanpassing_frequenties,3,0))</f>
        <v>12.48</v>
      </c>
      <c r="Z102" s="132">
        <f t="shared" si="64"/>
        <v>0</v>
      </c>
      <c r="AA102" s="131"/>
      <c r="AB102" s="129" t="str">
        <f t="shared" si="65"/>
        <v>_</v>
      </c>
      <c r="AC102" s="132" t="str">
        <f t="shared" si="66"/>
        <v>_</v>
      </c>
      <c r="AD102" s="131"/>
      <c r="AE102" s="129" t="str">
        <f t="shared" si="67"/>
        <v>_</v>
      </c>
      <c r="AF102" s="132" t="str">
        <f t="shared" si="68"/>
        <v>_</v>
      </c>
      <c r="AG102" s="131"/>
      <c r="AH102" s="129" t="str">
        <f t="shared" si="69"/>
        <v>_</v>
      </c>
      <c r="AI102" s="132" t="str">
        <f t="shared" si="70"/>
        <v>_</v>
      </c>
      <c r="AJ102" s="131"/>
      <c r="AK102" s="129">
        <f t="shared" si="71"/>
        <v>12.48</v>
      </c>
      <c r="AL102" s="132">
        <f t="shared" si="72"/>
        <v>0</v>
      </c>
      <c r="AM102" s="131"/>
      <c r="AQ102" s="137"/>
    </row>
    <row r="103" spans="1:43">
      <c r="A103" s="12">
        <v>5</v>
      </c>
      <c r="B103" s="126" t="str">
        <f>VLOOKUP(A103,'Overzicht locaties'!B:D,2,0)</f>
        <v>SE29</v>
      </c>
      <c r="C103" s="107" t="s">
        <v>337</v>
      </c>
      <c r="D103" s="6">
        <v>2</v>
      </c>
      <c r="E103" s="107" t="s">
        <v>249</v>
      </c>
      <c r="F103" s="107">
        <v>1</v>
      </c>
      <c r="G103" s="127" t="str">
        <f t="shared" si="34"/>
        <v xml:space="preserve">Kantoorruimte / vergaderruimte </v>
      </c>
      <c r="H103" s="107" t="s">
        <v>6</v>
      </c>
      <c r="I103" s="128">
        <v>1</v>
      </c>
      <c r="J103" s="127" t="str">
        <f t="shared" si="73"/>
        <v>Vloerafwerking met polymeer beschermlaag</v>
      </c>
      <c r="K103" s="130">
        <v>5</v>
      </c>
      <c r="L103" s="129">
        <f t="shared" si="47"/>
        <v>5</v>
      </c>
      <c r="M103" s="164">
        <f t="shared" si="48"/>
        <v>0</v>
      </c>
      <c r="N103" s="131"/>
      <c r="O103" s="107" t="s">
        <v>101</v>
      </c>
      <c r="P103" s="107"/>
      <c r="Q103" s="107"/>
      <c r="R103" s="107"/>
      <c r="S103" s="131"/>
      <c r="T103" s="126" t="str">
        <f t="shared" si="61"/>
        <v>Bureau</v>
      </c>
      <c r="U103" s="126" t="str">
        <f t="shared" si="62"/>
        <v>AQL 7%</v>
      </c>
      <c r="V103" s="131"/>
      <c r="W103" s="113">
        <v>100</v>
      </c>
      <c r="X103" s="131"/>
      <c r="Y103" s="129">
        <f t="shared" si="74"/>
        <v>7.8000000000000007</v>
      </c>
      <c r="Z103" s="132">
        <f t="shared" si="64"/>
        <v>0</v>
      </c>
      <c r="AA103" s="131"/>
      <c r="AB103" s="129" t="str">
        <f t="shared" si="65"/>
        <v>_</v>
      </c>
      <c r="AC103" s="132" t="str">
        <f t="shared" si="66"/>
        <v>_</v>
      </c>
      <c r="AD103" s="131"/>
      <c r="AE103" s="129" t="str">
        <f t="shared" si="67"/>
        <v>_</v>
      </c>
      <c r="AF103" s="132" t="str">
        <f t="shared" si="68"/>
        <v>_</v>
      </c>
      <c r="AG103" s="131"/>
      <c r="AH103" s="129" t="str">
        <f t="shared" si="69"/>
        <v>_</v>
      </c>
      <c r="AI103" s="132" t="str">
        <f t="shared" si="70"/>
        <v>_</v>
      </c>
      <c r="AJ103" s="131"/>
      <c r="AK103" s="129">
        <f t="shared" si="71"/>
        <v>7.8000000000000007</v>
      </c>
      <c r="AL103" s="132">
        <f t="shared" si="72"/>
        <v>0</v>
      </c>
      <c r="AM103" s="131"/>
      <c r="AQ103" s="137"/>
    </row>
    <row r="104" spans="1:43">
      <c r="A104" s="12">
        <v>5</v>
      </c>
      <c r="B104" s="126" t="str">
        <f>VLOOKUP(A104,'Overzicht locaties'!B:D,2,0)</f>
        <v>SE29</v>
      </c>
      <c r="C104" s="107" t="s">
        <v>337</v>
      </c>
      <c r="D104" s="6">
        <v>3</v>
      </c>
      <c r="E104" s="107" t="s">
        <v>250</v>
      </c>
      <c r="F104" s="107">
        <v>4</v>
      </c>
      <c r="G104" s="127" t="str">
        <f t="shared" si="34"/>
        <v>Medische ruimte</v>
      </c>
      <c r="H104" s="107" t="s">
        <v>6</v>
      </c>
      <c r="I104" s="128">
        <v>1</v>
      </c>
      <c r="J104" s="127" t="str">
        <f t="shared" si="73"/>
        <v>Vloerafwerking met polymeer beschermlaag</v>
      </c>
      <c r="K104" s="130">
        <v>14</v>
      </c>
      <c r="L104" s="129">
        <f t="shared" si="47"/>
        <v>14</v>
      </c>
      <c r="M104" s="164">
        <f t="shared" si="48"/>
        <v>0</v>
      </c>
      <c r="N104" s="131"/>
      <c r="O104" s="107" t="s">
        <v>101</v>
      </c>
      <c r="P104" s="107"/>
      <c r="Q104" s="107"/>
      <c r="R104" s="107"/>
      <c r="S104" s="131"/>
      <c r="T104" s="126" t="str">
        <f t="shared" si="61"/>
        <v>Behandel</v>
      </c>
      <c r="U104" s="126" t="str">
        <f t="shared" si="62"/>
        <v>AQL 3%</v>
      </c>
      <c r="V104" s="131"/>
      <c r="W104" s="113">
        <v>100</v>
      </c>
      <c r="X104" s="131"/>
      <c r="Y104" s="129">
        <f t="shared" si="74"/>
        <v>21.840000000000003</v>
      </c>
      <c r="Z104" s="132">
        <f t="shared" si="64"/>
        <v>0</v>
      </c>
      <c r="AA104" s="131"/>
      <c r="AB104" s="129" t="str">
        <f t="shared" si="65"/>
        <v>_</v>
      </c>
      <c r="AC104" s="132" t="str">
        <f t="shared" si="66"/>
        <v>_</v>
      </c>
      <c r="AD104" s="131"/>
      <c r="AE104" s="129" t="str">
        <f t="shared" si="67"/>
        <v>_</v>
      </c>
      <c r="AF104" s="132" t="str">
        <f t="shared" si="68"/>
        <v>_</v>
      </c>
      <c r="AG104" s="131"/>
      <c r="AH104" s="129" t="str">
        <f t="shared" si="69"/>
        <v>_</v>
      </c>
      <c r="AI104" s="132" t="str">
        <f t="shared" si="70"/>
        <v>_</v>
      </c>
      <c r="AJ104" s="131"/>
      <c r="AK104" s="129">
        <f t="shared" si="71"/>
        <v>21.840000000000003</v>
      </c>
      <c r="AL104" s="132">
        <f t="shared" si="72"/>
        <v>0</v>
      </c>
      <c r="AM104" s="131"/>
      <c r="AQ104" s="137"/>
    </row>
    <row r="105" spans="1:43">
      <c r="A105" s="12">
        <v>5</v>
      </c>
      <c r="B105" s="126" t="str">
        <f>VLOOKUP(A105,'Overzicht locaties'!B:D,2,0)</f>
        <v>SE29</v>
      </c>
      <c r="C105" s="107" t="s">
        <v>337</v>
      </c>
      <c r="D105" s="6">
        <v>4</v>
      </c>
      <c r="E105" s="107" t="s">
        <v>251</v>
      </c>
      <c r="F105" s="107">
        <v>2</v>
      </c>
      <c r="G105" s="127" t="str">
        <f t="shared" si="34"/>
        <v>Sanitaire ruimte</v>
      </c>
      <c r="H105" s="107" t="s">
        <v>6</v>
      </c>
      <c r="I105" s="128">
        <v>1</v>
      </c>
      <c r="J105" s="127" t="str">
        <f t="shared" si="73"/>
        <v>Vloerafwerking met polymeer beschermlaag</v>
      </c>
      <c r="K105" s="130">
        <v>3</v>
      </c>
      <c r="L105" s="129">
        <f t="shared" si="47"/>
        <v>3</v>
      </c>
      <c r="M105" s="164">
        <f t="shared" si="48"/>
        <v>0</v>
      </c>
      <c r="N105" s="131"/>
      <c r="O105" s="107" t="s">
        <v>101</v>
      </c>
      <c r="P105" s="107"/>
      <c r="Q105" s="107"/>
      <c r="R105" s="107"/>
      <c r="S105" s="131"/>
      <c r="T105" s="126" t="str">
        <f t="shared" si="61"/>
        <v>Sanitair</v>
      </c>
      <c r="U105" s="126" t="str">
        <f t="shared" si="62"/>
        <v>AQL 4%</v>
      </c>
      <c r="V105" s="131"/>
      <c r="W105" s="113">
        <v>100</v>
      </c>
      <c r="X105" s="131"/>
      <c r="Y105" s="129">
        <f t="shared" si="74"/>
        <v>4.68</v>
      </c>
      <c r="Z105" s="132">
        <f t="shared" si="64"/>
        <v>0</v>
      </c>
      <c r="AA105" s="131"/>
      <c r="AB105" s="129" t="str">
        <f t="shared" si="65"/>
        <v>_</v>
      </c>
      <c r="AC105" s="132" t="str">
        <f t="shared" si="66"/>
        <v>_</v>
      </c>
      <c r="AD105" s="131"/>
      <c r="AE105" s="129" t="str">
        <f t="shared" si="67"/>
        <v>_</v>
      </c>
      <c r="AF105" s="132" t="str">
        <f t="shared" si="68"/>
        <v>_</v>
      </c>
      <c r="AG105" s="131"/>
      <c r="AH105" s="129" t="str">
        <f t="shared" si="69"/>
        <v>_</v>
      </c>
      <c r="AI105" s="132" t="str">
        <f t="shared" si="70"/>
        <v>_</v>
      </c>
      <c r="AJ105" s="131"/>
      <c r="AK105" s="129">
        <f t="shared" si="71"/>
        <v>4.68</v>
      </c>
      <c r="AL105" s="132">
        <f t="shared" si="72"/>
        <v>0</v>
      </c>
      <c r="AM105" s="131"/>
      <c r="AQ105" s="137"/>
    </row>
    <row r="106" spans="1:43">
      <c r="A106" s="12">
        <v>5</v>
      </c>
      <c r="B106" s="126" t="str">
        <f>VLOOKUP(A106,'Overzicht locaties'!B:D,2,0)</f>
        <v>SE29</v>
      </c>
      <c r="C106" s="107" t="s">
        <v>337</v>
      </c>
      <c r="D106" s="6">
        <v>5</v>
      </c>
      <c r="E106" s="107" t="s">
        <v>147</v>
      </c>
      <c r="F106" s="107">
        <v>3</v>
      </c>
      <c r="G106" s="127" t="str">
        <f t="shared" si="34"/>
        <v>Verkeersruimte / Garderobe / Wachtruimte</v>
      </c>
      <c r="H106" s="107" t="s">
        <v>6</v>
      </c>
      <c r="I106" s="128">
        <v>1</v>
      </c>
      <c r="J106" s="127" t="str">
        <f t="shared" si="73"/>
        <v>Vloerafwerking met polymeer beschermlaag</v>
      </c>
      <c r="K106" s="130">
        <v>6</v>
      </c>
      <c r="L106" s="129">
        <f t="shared" si="47"/>
        <v>6</v>
      </c>
      <c r="M106" s="164">
        <f t="shared" si="48"/>
        <v>0</v>
      </c>
      <c r="N106" s="131"/>
      <c r="O106" s="107" t="s">
        <v>101</v>
      </c>
      <c r="P106" s="107"/>
      <c r="Q106" s="107"/>
      <c r="R106" s="107"/>
      <c r="S106" s="131"/>
      <c r="T106" s="126" t="str">
        <f t="shared" si="61"/>
        <v>Verkeer</v>
      </c>
      <c r="U106" s="126" t="str">
        <f t="shared" si="62"/>
        <v>AQL 7%</v>
      </c>
      <c r="V106" s="131"/>
      <c r="W106" s="113">
        <v>100</v>
      </c>
      <c r="X106" s="131"/>
      <c r="Y106" s="129">
        <f t="shared" si="74"/>
        <v>9.36</v>
      </c>
      <c r="Z106" s="132">
        <f t="shared" si="64"/>
        <v>0</v>
      </c>
      <c r="AA106" s="131"/>
      <c r="AB106" s="129" t="str">
        <f t="shared" si="65"/>
        <v>_</v>
      </c>
      <c r="AC106" s="132" t="str">
        <f t="shared" si="66"/>
        <v>_</v>
      </c>
      <c r="AD106" s="131"/>
      <c r="AE106" s="129" t="str">
        <f t="shared" si="67"/>
        <v>_</v>
      </c>
      <c r="AF106" s="132" t="str">
        <f t="shared" si="68"/>
        <v>_</v>
      </c>
      <c r="AG106" s="131"/>
      <c r="AH106" s="129" t="str">
        <f t="shared" si="69"/>
        <v>_</v>
      </c>
      <c r="AI106" s="132" t="str">
        <f t="shared" si="70"/>
        <v>_</v>
      </c>
      <c r="AJ106" s="131"/>
      <c r="AK106" s="129">
        <f t="shared" si="71"/>
        <v>9.36</v>
      </c>
      <c r="AL106" s="132">
        <f t="shared" si="72"/>
        <v>0</v>
      </c>
      <c r="AM106" s="131"/>
      <c r="AQ106" s="137"/>
    </row>
    <row r="107" spans="1:43">
      <c r="A107" s="12">
        <v>5</v>
      </c>
      <c r="B107" s="126" t="str">
        <f>VLOOKUP(A107,'Overzicht locaties'!B:D,2,0)</f>
        <v>SE29</v>
      </c>
      <c r="C107" s="107" t="s">
        <v>337</v>
      </c>
      <c r="D107" s="6">
        <v>6</v>
      </c>
      <c r="E107" s="107" t="s">
        <v>252</v>
      </c>
      <c r="F107" s="107">
        <v>3</v>
      </c>
      <c r="G107" s="127" t="str">
        <f t="shared" si="34"/>
        <v>Verkeersruimte / Garderobe / Wachtruimte</v>
      </c>
      <c r="H107" s="107" t="s">
        <v>6</v>
      </c>
      <c r="I107" s="128">
        <v>1</v>
      </c>
      <c r="J107" s="127" t="str">
        <f t="shared" si="73"/>
        <v>Vloerafwerking met polymeer beschermlaag</v>
      </c>
      <c r="K107" s="130">
        <v>14</v>
      </c>
      <c r="L107" s="129">
        <f t="shared" si="47"/>
        <v>14</v>
      </c>
      <c r="M107" s="164">
        <f t="shared" si="48"/>
        <v>0</v>
      </c>
      <c r="N107" s="131"/>
      <c r="O107" s="107" t="s">
        <v>101</v>
      </c>
      <c r="P107" s="107"/>
      <c r="Q107" s="107"/>
      <c r="R107" s="107"/>
      <c r="S107" s="131"/>
      <c r="T107" s="126" t="str">
        <f t="shared" si="61"/>
        <v>Verkeer</v>
      </c>
      <c r="U107" s="126" t="str">
        <f t="shared" si="62"/>
        <v>AQL 7%</v>
      </c>
      <c r="V107" s="131"/>
      <c r="W107" s="113">
        <v>100</v>
      </c>
      <c r="X107" s="131"/>
      <c r="Y107" s="129">
        <f t="shared" si="74"/>
        <v>21.840000000000003</v>
      </c>
      <c r="Z107" s="132">
        <f t="shared" si="64"/>
        <v>0</v>
      </c>
      <c r="AA107" s="131"/>
      <c r="AB107" s="129" t="str">
        <f t="shared" si="65"/>
        <v>_</v>
      </c>
      <c r="AC107" s="132" t="str">
        <f t="shared" si="66"/>
        <v>_</v>
      </c>
      <c r="AD107" s="131"/>
      <c r="AE107" s="129" t="str">
        <f t="shared" si="67"/>
        <v>_</v>
      </c>
      <c r="AF107" s="132" t="str">
        <f t="shared" si="68"/>
        <v>_</v>
      </c>
      <c r="AG107" s="131"/>
      <c r="AH107" s="129" t="str">
        <f t="shared" si="69"/>
        <v>_</v>
      </c>
      <c r="AI107" s="132" t="str">
        <f t="shared" si="70"/>
        <v>_</v>
      </c>
      <c r="AJ107" s="131"/>
      <c r="AK107" s="129">
        <f t="shared" si="71"/>
        <v>21.840000000000003</v>
      </c>
      <c r="AL107" s="132">
        <f t="shared" si="72"/>
        <v>0</v>
      </c>
      <c r="AM107" s="131"/>
      <c r="AQ107" s="137"/>
    </row>
    <row r="108" spans="1:43">
      <c r="A108" s="12">
        <v>5</v>
      </c>
      <c r="B108" s="126" t="str">
        <f>VLOOKUP(A108,'Overzicht locaties'!B:D,2,0)</f>
        <v>SE29</v>
      </c>
      <c r="C108" s="107" t="s">
        <v>337</v>
      </c>
      <c r="D108" s="6">
        <v>7</v>
      </c>
      <c r="E108" s="107" t="s">
        <v>253</v>
      </c>
      <c r="F108" s="107">
        <v>3</v>
      </c>
      <c r="G108" s="127" t="str">
        <f t="shared" si="34"/>
        <v>Verkeersruimte / Garderobe / Wachtruimte</v>
      </c>
      <c r="H108" s="107" t="s">
        <v>6</v>
      </c>
      <c r="I108" s="128">
        <v>1</v>
      </c>
      <c r="J108" s="127" t="str">
        <f t="shared" si="73"/>
        <v>Vloerafwerking met polymeer beschermlaag</v>
      </c>
      <c r="K108" s="130">
        <v>1</v>
      </c>
      <c r="L108" s="129">
        <f t="shared" si="47"/>
        <v>1</v>
      </c>
      <c r="M108" s="164">
        <f t="shared" si="48"/>
        <v>0</v>
      </c>
      <c r="N108" s="131"/>
      <c r="O108" s="107" t="s">
        <v>101</v>
      </c>
      <c r="P108" s="107"/>
      <c r="Q108" s="107"/>
      <c r="R108" s="107"/>
      <c r="S108" s="131"/>
      <c r="T108" s="126" t="str">
        <f t="shared" si="61"/>
        <v>Verkeer</v>
      </c>
      <c r="U108" s="126" t="str">
        <f t="shared" si="62"/>
        <v>AQL 7%</v>
      </c>
      <c r="V108" s="131"/>
      <c r="W108" s="113">
        <v>100</v>
      </c>
      <c r="X108" s="131"/>
      <c r="Y108" s="129">
        <f t="shared" si="74"/>
        <v>1.56</v>
      </c>
      <c r="Z108" s="132">
        <f t="shared" si="64"/>
        <v>0</v>
      </c>
      <c r="AA108" s="131"/>
      <c r="AB108" s="129" t="str">
        <f t="shared" si="65"/>
        <v>_</v>
      </c>
      <c r="AC108" s="132" t="str">
        <f t="shared" si="66"/>
        <v>_</v>
      </c>
      <c r="AD108" s="131"/>
      <c r="AE108" s="129" t="str">
        <f t="shared" si="67"/>
        <v>_</v>
      </c>
      <c r="AF108" s="132" t="str">
        <f t="shared" si="68"/>
        <v>_</v>
      </c>
      <c r="AG108" s="131"/>
      <c r="AH108" s="129" t="str">
        <f t="shared" si="69"/>
        <v>_</v>
      </c>
      <c r="AI108" s="132" t="str">
        <f t="shared" si="70"/>
        <v>_</v>
      </c>
      <c r="AJ108" s="131"/>
      <c r="AK108" s="129">
        <f t="shared" si="71"/>
        <v>1.56</v>
      </c>
      <c r="AL108" s="132">
        <f t="shared" si="72"/>
        <v>0</v>
      </c>
      <c r="AM108" s="131"/>
      <c r="AQ108" s="137"/>
    </row>
    <row r="109" spans="1:43">
      <c r="A109" s="12">
        <v>5</v>
      </c>
      <c r="B109" s="126" t="str">
        <f>VLOOKUP(A109,'Overzicht locaties'!B:D,2,0)</f>
        <v>SE29</v>
      </c>
      <c r="C109" s="107" t="s">
        <v>337</v>
      </c>
      <c r="D109" s="6">
        <v>8</v>
      </c>
      <c r="E109" s="107" t="s">
        <v>148</v>
      </c>
      <c r="F109" s="107">
        <v>2</v>
      </c>
      <c r="G109" s="127" t="str">
        <f t="shared" si="34"/>
        <v>Sanitaire ruimte</v>
      </c>
      <c r="H109" s="107" t="s">
        <v>6</v>
      </c>
      <c r="I109" s="128">
        <v>1</v>
      </c>
      <c r="J109" s="127" t="str">
        <f t="shared" si="73"/>
        <v>Vloerafwerking met polymeer beschermlaag</v>
      </c>
      <c r="K109" s="130">
        <v>1</v>
      </c>
      <c r="L109" s="129">
        <f t="shared" si="47"/>
        <v>1</v>
      </c>
      <c r="M109" s="164">
        <f t="shared" si="48"/>
        <v>0</v>
      </c>
      <c r="N109" s="131"/>
      <c r="O109" s="107" t="s">
        <v>101</v>
      </c>
      <c r="P109" s="107"/>
      <c r="Q109" s="107"/>
      <c r="R109" s="107"/>
      <c r="S109" s="131"/>
      <c r="T109" s="126" t="str">
        <f t="shared" si="61"/>
        <v>Sanitair</v>
      </c>
      <c r="U109" s="126" t="str">
        <f t="shared" si="62"/>
        <v>AQL 4%</v>
      </c>
      <c r="V109" s="131"/>
      <c r="W109" s="113">
        <v>100</v>
      </c>
      <c r="X109" s="131"/>
      <c r="Y109" s="129">
        <f t="shared" si="74"/>
        <v>1.56</v>
      </c>
      <c r="Z109" s="132">
        <f t="shared" si="64"/>
        <v>0</v>
      </c>
      <c r="AA109" s="131"/>
      <c r="AB109" s="129" t="str">
        <f t="shared" si="65"/>
        <v>_</v>
      </c>
      <c r="AC109" s="132" t="str">
        <f t="shared" si="66"/>
        <v>_</v>
      </c>
      <c r="AD109" s="131"/>
      <c r="AE109" s="129" t="str">
        <f t="shared" si="67"/>
        <v>_</v>
      </c>
      <c r="AF109" s="132" t="str">
        <f t="shared" si="68"/>
        <v>_</v>
      </c>
      <c r="AG109" s="131"/>
      <c r="AH109" s="129" t="str">
        <f t="shared" si="69"/>
        <v>_</v>
      </c>
      <c r="AI109" s="132" t="str">
        <f t="shared" si="70"/>
        <v>_</v>
      </c>
      <c r="AJ109" s="131"/>
      <c r="AK109" s="129">
        <f t="shared" si="71"/>
        <v>1.56</v>
      </c>
      <c r="AL109" s="132">
        <f t="shared" si="72"/>
        <v>0</v>
      </c>
      <c r="AM109" s="131"/>
      <c r="AQ109" s="137"/>
    </row>
    <row r="110" spans="1:43">
      <c r="A110" s="12">
        <v>5</v>
      </c>
      <c r="B110" s="126" t="str">
        <f>VLOOKUP(A110,'Overzicht locaties'!B:D,2,0)</f>
        <v>SE29</v>
      </c>
      <c r="C110" s="107" t="s">
        <v>337</v>
      </c>
      <c r="D110" s="6">
        <v>9</v>
      </c>
      <c r="E110" s="107" t="s">
        <v>254</v>
      </c>
      <c r="F110" s="107">
        <v>6</v>
      </c>
      <c r="G110" s="127" t="str">
        <f t="shared" si="34"/>
        <v>Overig / Magazijn / Archief / Berging / Technische ruimte</v>
      </c>
      <c r="H110" s="107" t="s">
        <v>6</v>
      </c>
      <c r="I110" s="128">
        <v>1</v>
      </c>
      <c r="J110" s="127" t="str">
        <f t="shared" si="73"/>
        <v>Vloerafwerking met polymeer beschermlaag</v>
      </c>
      <c r="K110" s="130">
        <v>1</v>
      </c>
      <c r="L110" s="129">
        <f t="shared" si="47"/>
        <v>1</v>
      </c>
      <c r="M110" s="164">
        <f t="shared" si="48"/>
        <v>0</v>
      </c>
      <c r="N110" s="131"/>
      <c r="O110" s="107" t="s">
        <v>101</v>
      </c>
      <c r="P110" s="107"/>
      <c r="Q110" s="107"/>
      <c r="R110" s="107"/>
      <c r="S110" s="131"/>
      <c r="T110" s="126" t="str">
        <f t="shared" si="61"/>
        <v>Verkeer</v>
      </c>
      <c r="U110" s="126" t="str">
        <f t="shared" si="62"/>
        <v>AQL 7%</v>
      </c>
      <c r="V110" s="131"/>
      <c r="W110" s="113">
        <v>100</v>
      </c>
      <c r="X110" s="131"/>
      <c r="Y110" s="129">
        <f t="shared" si="74"/>
        <v>1.56</v>
      </c>
      <c r="Z110" s="132">
        <f t="shared" si="64"/>
        <v>0</v>
      </c>
      <c r="AA110" s="131"/>
      <c r="AB110" s="129" t="str">
        <f t="shared" si="65"/>
        <v>_</v>
      </c>
      <c r="AC110" s="132" t="str">
        <f t="shared" si="66"/>
        <v>_</v>
      </c>
      <c r="AD110" s="131"/>
      <c r="AE110" s="129" t="str">
        <f t="shared" si="67"/>
        <v>_</v>
      </c>
      <c r="AF110" s="132" t="str">
        <f t="shared" si="68"/>
        <v>_</v>
      </c>
      <c r="AG110" s="131"/>
      <c r="AH110" s="129" t="str">
        <f t="shared" si="69"/>
        <v>_</v>
      </c>
      <c r="AI110" s="132" t="str">
        <f t="shared" si="70"/>
        <v>_</v>
      </c>
      <c r="AJ110" s="131"/>
      <c r="AK110" s="129">
        <f t="shared" si="71"/>
        <v>1.56</v>
      </c>
      <c r="AL110" s="132">
        <f t="shared" si="72"/>
        <v>0</v>
      </c>
      <c r="AM110" s="131"/>
      <c r="AQ110" s="137"/>
    </row>
    <row r="111" spans="1:43">
      <c r="A111" s="12">
        <v>6</v>
      </c>
      <c r="B111" s="126" t="str">
        <f>VLOOKUP(A111,'Overzicht locaties'!B:D,2,0)</f>
        <v>SE30</v>
      </c>
      <c r="C111" s="107" t="s">
        <v>337</v>
      </c>
      <c r="D111" s="6">
        <v>1</v>
      </c>
      <c r="E111" s="107" t="s">
        <v>248</v>
      </c>
      <c r="F111" s="107">
        <v>1</v>
      </c>
      <c r="G111" s="127" t="str">
        <f t="shared" si="34"/>
        <v xml:space="preserve">Kantoorruimte / vergaderruimte </v>
      </c>
      <c r="H111" s="107" t="s">
        <v>6</v>
      </c>
      <c r="I111" s="128">
        <v>1</v>
      </c>
      <c r="J111" s="127" t="str">
        <f t="shared" si="73"/>
        <v>Vloerafwerking met polymeer beschermlaag</v>
      </c>
      <c r="K111" s="130">
        <v>8</v>
      </c>
      <c r="L111" s="129">
        <f t="shared" ref="L111:L218" si="75">K111-M111</f>
        <v>8</v>
      </c>
      <c r="M111" s="164">
        <f t="shared" ref="M111:M218" si="76">IF(F111="nio",K111,0)</f>
        <v>0</v>
      </c>
      <c r="N111" s="131"/>
      <c r="O111" s="107" t="s">
        <v>101</v>
      </c>
      <c r="P111" s="107"/>
      <c r="Q111" s="107"/>
      <c r="R111" s="107"/>
      <c r="S111" s="131"/>
      <c r="T111" s="126" t="str">
        <f t="shared" si="61"/>
        <v>Bureau</v>
      </c>
      <c r="U111" s="126" t="str">
        <f t="shared" si="62"/>
        <v>AQL 7%</v>
      </c>
      <c r="V111" s="131"/>
      <c r="W111" s="113">
        <v>100</v>
      </c>
      <c r="X111" s="131"/>
      <c r="Y111" s="129">
        <f t="shared" si="74"/>
        <v>12.48</v>
      </c>
      <c r="Z111" s="132">
        <f t="shared" si="64"/>
        <v>0</v>
      </c>
      <c r="AA111" s="131"/>
      <c r="AB111" s="129" t="str">
        <f t="shared" si="65"/>
        <v>_</v>
      </c>
      <c r="AC111" s="132" t="str">
        <f t="shared" si="66"/>
        <v>_</v>
      </c>
      <c r="AD111" s="131"/>
      <c r="AE111" s="129" t="str">
        <f t="shared" si="67"/>
        <v>_</v>
      </c>
      <c r="AF111" s="132" t="str">
        <f t="shared" si="68"/>
        <v>_</v>
      </c>
      <c r="AG111" s="131"/>
      <c r="AH111" s="129" t="str">
        <f t="shared" si="69"/>
        <v>_</v>
      </c>
      <c r="AI111" s="132" t="str">
        <f t="shared" si="70"/>
        <v>_</v>
      </c>
      <c r="AJ111" s="131"/>
      <c r="AK111" s="129">
        <f t="shared" si="71"/>
        <v>12.48</v>
      </c>
      <c r="AL111" s="132">
        <f t="shared" si="72"/>
        <v>0</v>
      </c>
      <c r="AM111" s="131"/>
      <c r="AQ111" s="137"/>
    </row>
    <row r="112" spans="1:43">
      <c r="A112" s="12">
        <v>6</v>
      </c>
      <c r="B112" s="126" t="str">
        <f>VLOOKUP(A112,'Overzicht locaties'!B:D,2,0)</f>
        <v>SE30</v>
      </c>
      <c r="C112" s="107" t="s">
        <v>337</v>
      </c>
      <c r="D112" s="6">
        <v>2</v>
      </c>
      <c r="E112" s="107" t="s">
        <v>249</v>
      </c>
      <c r="F112" s="107">
        <v>1</v>
      </c>
      <c r="G112" s="127" t="str">
        <f t="shared" si="34"/>
        <v xml:space="preserve">Kantoorruimte / vergaderruimte </v>
      </c>
      <c r="H112" s="107" t="s">
        <v>6</v>
      </c>
      <c r="I112" s="128">
        <v>1</v>
      </c>
      <c r="J112" s="127" t="str">
        <f t="shared" si="73"/>
        <v>Vloerafwerking met polymeer beschermlaag</v>
      </c>
      <c r="K112" s="130">
        <v>5</v>
      </c>
      <c r="L112" s="129">
        <f t="shared" si="75"/>
        <v>5</v>
      </c>
      <c r="M112" s="164">
        <f t="shared" si="76"/>
        <v>0</v>
      </c>
      <c r="N112" s="131"/>
      <c r="O112" s="107" t="s">
        <v>101</v>
      </c>
      <c r="P112" s="107"/>
      <c r="Q112" s="107"/>
      <c r="R112" s="107"/>
      <c r="S112" s="131"/>
      <c r="T112" s="126" t="str">
        <f t="shared" si="61"/>
        <v>Bureau</v>
      </c>
      <c r="U112" s="126" t="str">
        <f t="shared" si="62"/>
        <v>AQL 7%</v>
      </c>
      <c r="V112" s="131"/>
      <c r="W112" s="113">
        <v>100</v>
      </c>
      <c r="X112" s="131"/>
      <c r="Y112" s="129">
        <f t="shared" si="63"/>
        <v>7.8000000000000007</v>
      </c>
      <c r="Z112" s="132">
        <f t="shared" si="64"/>
        <v>0</v>
      </c>
      <c r="AA112" s="131"/>
      <c r="AB112" s="129" t="str">
        <f t="shared" si="65"/>
        <v>_</v>
      </c>
      <c r="AC112" s="132" t="str">
        <f t="shared" si="66"/>
        <v>_</v>
      </c>
      <c r="AD112" s="131"/>
      <c r="AE112" s="129" t="str">
        <f t="shared" si="67"/>
        <v>_</v>
      </c>
      <c r="AF112" s="132" t="str">
        <f t="shared" si="68"/>
        <v>_</v>
      </c>
      <c r="AG112" s="131"/>
      <c r="AH112" s="129" t="str">
        <f t="shared" si="69"/>
        <v>_</v>
      </c>
      <c r="AI112" s="132" t="str">
        <f t="shared" si="70"/>
        <v>_</v>
      </c>
      <c r="AJ112" s="131"/>
      <c r="AK112" s="129">
        <f t="shared" si="71"/>
        <v>7.8000000000000007</v>
      </c>
      <c r="AL112" s="132">
        <f t="shared" si="72"/>
        <v>0</v>
      </c>
      <c r="AM112" s="131"/>
      <c r="AQ112" s="137"/>
    </row>
    <row r="113" spans="1:43">
      <c r="A113" s="12">
        <v>6</v>
      </c>
      <c r="B113" s="126" t="str">
        <f>VLOOKUP(A113,'Overzicht locaties'!B:D,2,0)</f>
        <v>SE30</v>
      </c>
      <c r="C113" s="107" t="s">
        <v>337</v>
      </c>
      <c r="D113" s="6">
        <v>3</v>
      </c>
      <c r="E113" s="107" t="s">
        <v>250</v>
      </c>
      <c r="F113" s="107">
        <v>4</v>
      </c>
      <c r="G113" s="127" t="str">
        <f t="shared" si="34"/>
        <v>Medische ruimte</v>
      </c>
      <c r="H113" s="107" t="s">
        <v>6</v>
      </c>
      <c r="I113" s="128">
        <v>1</v>
      </c>
      <c r="J113" s="127" t="str">
        <f t="shared" si="73"/>
        <v>Vloerafwerking met polymeer beschermlaag</v>
      </c>
      <c r="K113" s="130">
        <v>14</v>
      </c>
      <c r="L113" s="129">
        <f t="shared" si="75"/>
        <v>14</v>
      </c>
      <c r="M113" s="164">
        <f t="shared" si="76"/>
        <v>0</v>
      </c>
      <c r="N113" s="131"/>
      <c r="O113" s="107" t="s">
        <v>101</v>
      </c>
      <c r="P113" s="107"/>
      <c r="Q113" s="107"/>
      <c r="R113" s="107"/>
      <c r="S113" s="131"/>
      <c r="T113" s="126" t="str">
        <f t="shared" si="61"/>
        <v>Behandel</v>
      </c>
      <c r="U113" s="126" t="str">
        <f t="shared" si="62"/>
        <v>AQL 3%</v>
      </c>
      <c r="V113" s="131"/>
      <c r="W113" s="113">
        <v>100</v>
      </c>
      <c r="X113" s="131"/>
      <c r="Y113" s="129">
        <f t="shared" si="63"/>
        <v>21.840000000000003</v>
      </c>
      <c r="Z113" s="132">
        <f t="shared" si="64"/>
        <v>0</v>
      </c>
      <c r="AA113" s="131"/>
      <c r="AB113" s="129" t="str">
        <f t="shared" si="65"/>
        <v>_</v>
      </c>
      <c r="AC113" s="132" t="str">
        <f t="shared" si="66"/>
        <v>_</v>
      </c>
      <c r="AD113" s="131"/>
      <c r="AE113" s="129" t="str">
        <f t="shared" si="67"/>
        <v>_</v>
      </c>
      <c r="AF113" s="132" t="str">
        <f t="shared" si="68"/>
        <v>_</v>
      </c>
      <c r="AG113" s="131"/>
      <c r="AH113" s="129" t="str">
        <f t="shared" si="69"/>
        <v>_</v>
      </c>
      <c r="AI113" s="132" t="str">
        <f t="shared" si="70"/>
        <v>_</v>
      </c>
      <c r="AJ113" s="131"/>
      <c r="AK113" s="129">
        <f t="shared" si="71"/>
        <v>21.840000000000003</v>
      </c>
      <c r="AL113" s="132">
        <f t="shared" si="72"/>
        <v>0</v>
      </c>
      <c r="AM113" s="131"/>
      <c r="AQ113" s="137"/>
    </row>
    <row r="114" spans="1:43">
      <c r="A114" s="12">
        <v>6</v>
      </c>
      <c r="B114" s="126" t="str">
        <f>VLOOKUP(A114,'Overzicht locaties'!B:D,2,0)</f>
        <v>SE30</v>
      </c>
      <c r="C114" s="107" t="s">
        <v>337</v>
      </c>
      <c r="D114" s="6">
        <v>4</v>
      </c>
      <c r="E114" s="107" t="s">
        <v>251</v>
      </c>
      <c r="F114" s="107">
        <v>2</v>
      </c>
      <c r="G114" s="127" t="str">
        <f t="shared" si="34"/>
        <v>Sanitaire ruimte</v>
      </c>
      <c r="H114" s="107" t="s">
        <v>6</v>
      </c>
      <c r="I114" s="128">
        <v>1</v>
      </c>
      <c r="J114" s="127" t="str">
        <f t="shared" si="73"/>
        <v>Vloerafwerking met polymeer beschermlaag</v>
      </c>
      <c r="K114" s="130">
        <v>3</v>
      </c>
      <c r="L114" s="129">
        <f t="shared" si="75"/>
        <v>3</v>
      </c>
      <c r="M114" s="164">
        <f t="shared" si="76"/>
        <v>0</v>
      </c>
      <c r="N114" s="131"/>
      <c r="O114" s="107" t="s">
        <v>101</v>
      </c>
      <c r="P114" s="107"/>
      <c r="Q114" s="107"/>
      <c r="R114" s="107"/>
      <c r="S114" s="131"/>
      <c r="T114" s="126" t="str">
        <f t="shared" si="61"/>
        <v>Sanitair</v>
      </c>
      <c r="U114" s="126" t="str">
        <f t="shared" si="62"/>
        <v>AQL 4%</v>
      </c>
      <c r="V114" s="131"/>
      <c r="W114" s="113">
        <v>100</v>
      </c>
      <c r="X114" s="131"/>
      <c r="Y114" s="129">
        <f t="shared" si="63"/>
        <v>4.68</v>
      </c>
      <c r="Z114" s="132">
        <f t="shared" si="64"/>
        <v>0</v>
      </c>
      <c r="AA114" s="131"/>
      <c r="AB114" s="129" t="str">
        <f t="shared" si="65"/>
        <v>_</v>
      </c>
      <c r="AC114" s="132" t="str">
        <f t="shared" si="66"/>
        <v>_</v>
      </c>
      <c r="AD114" s="131"/>
      <c r="AE114" s="129" t="str">
        <f t="shared" si="67"/>
        <v>_</v>
      </c>
      <c r="AF114" s="132" t="str">
        <f t="shared" si="68"/>
        <v>_</v>
      </c>
      <c r="AG114" s="131"/>
      <c r="AH114" s="129" t="str">
        <f t="shared" si="69"/>
        <v>_</v>
      </c>
      <c r="AI114" s="132" t="str">
        <f t="shared" si="70"/>
        <v>_</v>
      </c>
      <c r="AJ114" s="131"/>
      <c r="AK114" s="129">
        <f t="shared" si="71"/>
        <v>4.68</v>
      </c>
      <c r="AL114" s="132">
        <f t="shared" si="72"/>
        <v>0</v>
      </c>
      <c r="AM114" s="131"/>
      <c r="AQ114" s="137"/>
    </row>
    <row r="115" spans="1:43">
      <c r="A115" s="12">
        <v>6</v>
      </c>
      <c r="B115" s="126" t="str">
        <f>VLOOKUP(A115,'Overzicht locaties'!B:D,2,0)</f>
        <v>SE30</v>
      </c>
      <c r="C115" s="107" t="s">
        <v>337</v>
      </c>
      <c r="D115" s="6">
        <v>5</v>
      </c>
      <c r="E115" s="107" t="s">
        <v>147</v>
      </c>
      <c r="F115" s="107">
        <v>3</v>
      </c>
      <c r="G115" s="127" t="str">
        <f t="shared" si="34"/>
        <v>Verkeersruimte / Garderobe / Wachtruimte</v>
      </c>
      <c r="H115" s="107" t="s">
        <v>6</v>
      </c>
      <c r="I115" s="128">
        <v>1</v>
      </c>
      <c r="J115" s="127" t="str">
        <f t="shared" si="73"/>
        <v>Vloerafwerking met polymeer beschermlaag</v>
      </c>
      <c r="K115" s="130">
        <v>6</v>
      </c>
      <c r="L115" s="129">
        <f t="shared" si="75"/>
        <v>6</v>
      </c>
      <c r="M115" s="164">
        <f t="shared" si="76"/>
        <v>0</v>
      </c>
      <c r="N115" s="131"/>
      <c r="O115" s="107" t="s">
        <v>101</v>
      </c>
      <c r="P115" s="107"/>
      <c r="Q115" s="107"/>
      <c r="R115" s="107"/>
      <c r="S115" s="131"/>
      <c r="T115" s="126" t="str">
        <f t="shared" si="61"/>
        <v>Verkeer</v>
      </c>
      <c r="U115" s="126" t="str">
        <f t="shared" si="62"/>
        <v>AQL 7%</v>
      </c>
      <c r="V115" s="131"/>
      <c r="W115" s="113">
        <v>100</v>
      </c>
      <c r="X115" s="131"/>
      <c r="Y115" s="129">
        <f t="shared" si="63"/>
        <v>9.36</v>
      </c>
      <c r="Z115" s="132">
        <f t="shared" si="64"/>
        <v>0</v>
      </c>
      <c r="AA115" s="131"/>
      <c r="AB115" s="129" t="str">
        <f t="shared" si="65"/>
        <v>_</v>
      </c>
      <c r="AC115" s="132" t="str">
        <f t="shared" si="66"/>
        <v>_</v>
      </c>
      <c r="AD115" s="131"/>
      <c r="AE115" s="129" t="str">
        <f t="shared" si="67"/>
        <v>_</v>
      </c>
      <c r="AF115" s="132" t="str">
        <f t="shared" si="68"/>
        <v>_</v>
      </c>
      <c r="AG115" s="131"/>
      <c r="AH115" s="129" t="str">
        <f t="shared" si="69"/>
        <v>_</v>
      </c>
      <c r="AI115" s="132" t="str">
        <f t="shared" si="70"/>
        <v>_</v>
      </c>
      <c r="AJ115" s="131"/>
      <c r="AK115" s="129">
        <f t="shared" si="71"/>
        <v>9.36</v>
      </c>
      <c r="AL115" s="132">
        <f t="shared" si="72"/>
        <v>0</v>
      </c>
      <c r="AM115" s="131"/>
      <c r="AQ115" s="137"/>
    </row>
    <row r="116" spans="1:43">
      <c r="A116" s="12">
        <v>6</v>
      </c>
      <c r="B116" s="126" t="str">
        <f>VLOOKUP(A116,'Overzicht locaties'!B:D,2,0)</f>
        <v>SE30</v>
      </c>
      <c r="C116" s="107" t="s">
        <v>337</v>
      </c>
      <c r="D116" s="6">
        <v>6</v>
      </c>
      <c r="E116" s="107" t="s">
        <v>252</v>
      </c>
      <c r="F116" s="107">
        <v>3</v>
      </c>
      <c r="G116" s="127" t="str">
        <f t="shared" si="34"/>
        <v>Verkeersruimte / Garderobe / Wachtruimte</v>
      </c>
      <c r="H116" s="107" t="s">
        <v>6</v>
      </c>
      <c r="I116" s="128">
        <v>1</v>
      </c>
      <c r="J116" s="127" t="str">
        <f t="shared" si="73"/>
        <v>Vloerafwerking met polymeer beschermlaag</v>
      </c>
      <c r="K116" s="130">
        <v>14</v>
      </c>
      <c r="L116" s="129">
        <f t="shared" si="75"/>
        <v>14</v>
      </c>
      <c r="M116" s="164">
        <f t="shared" si="76"/>
        <v>0</v>
      </c>
      <c r="N116" s="131"/>
      <c r="O116" s="107" t="s">
        <v>101</v>
      </c>
      <c r="P116" s="107"/>
      <c r="Q116" s="107"/>
      <c r="R116" s="107"/>
      <c r="S116" s="131"/>
      <c r="T116" s="126" t="str">
        <f t="shared" si="61"/>
        <v>Verkeer</v>
      </c>
      <c r="U116" s="126" t="str">
        <f t="shared" si="62"/>
        <v>AQL 7%</v>
      </c>
      <c r="V116" s="131"/>
      <c r="W116" s="113">
        <v>100</v>
      </c>
      <c r="X116" s="131"/>
      <c r="Y116" s="129">
        <f t="shared" si="63"/>
        <v>21.840000000000003</v>
      </c>
      <c r="Z116" s="132">
        <f t="shared" si="64"/>
        <v>0</v>
      </c>
      <c r="AA116" s="131"/>
      <c r="AB116" s="129" t="str">
        <f t="shared" si="65"/>
        <v>_</v>
      </c>
      <c r="AC116" s="132" t="str">
        <f t="shared" si="66"/>
        <v>_</v>
      </c>
      <c r="AD116" s="131"/>
      <c r="AE116" s="129" t="str">
        <f t="shared" si="67"/>
        <v>_</v>
      </c>
      <c r="AF116" s="132" t="str">
        <f t="shared" si="68"/>
        <v>_</v>
      </c>
      <c r="AG116" s="131"/>
      <c r="AH116" s="129" t="str">
        <f t="shared" si="69"/>
        <v>_</v>
      </c>
      <c r="AI116" s="132" t="str">
        <f t="shared" si="70"/>
        <v>_</v>
      </c>
      <c r="AJ116" s="131"/>
      <c r="AK116" s="129">
        <f t="shared" si="71"/>
        <v>21.840000000000003</v>
      </c>
      <c r="AL116" s="132">
        <f t="shared" si="72"/>
        <v>0</v>
      </c>
      <c r="AM116" s="131"/>
      <c r="AQ116" s="137"/>
    </row>
    <row r="117" spans="1:43">
      <c r="A117" s="12">
        <v>6</v>
      </c>
      <c r="B117" s="126" t="str">
        <f>VLOOKUP(A117,'Overzicht locaties'!B:D,2,0)</f>
        <v>SE30</v>
      </c>
      <c r="C117" s="107" t="s">
        <v>337</v>
      </c>
      <c r="D117" s="6">
        <v>7</v>
      </c>
      <c r="E117" s="107" t="s">
        <v>253</v>
      </c>
      <c r="F117" s="107">
        <v>3</v>
      </c>
      <c r="G117" s="127" t="str">
        <f t="shared" si="34"/>
        <v>Verkeersruimte / Garderobe / Wachtruimte</v>
      </c>
      <c r="H117" s="107" t="s">
        <v>6</v>
      </c>
      <c r="I117" s="128">
        <v>1</v>
      </c>
      <c r="J117" s="127" t="str">
        <f t="shared" si="73"/>
        <v>Vloerafwerking met polymeer beschermlaag</v>
      </c>
      <c r="K117" s="130">
        <v>1</v>
      </c>
      <c r="L117" s="129">
        <f t="shared" si="75"/>
        <v>1</v>
      </c>
      <c r="M117" s="164">
        <f t="shared" si="76"/>
        <v>0</v>
      </c>
      <c r="N117" s="131"/>
      <c r="O117" s="107" t="s">
        <v>101</v>
      </c>
      <c r="P117" s="107"/>
      <c r="Q117" s="107"/>
      <c r="R117" s="107"/>
      <c r="S117" s="131"/>
      <c r="T117" s="126" t="str">
        <f t="shared" si="61"/>
        <v>Verkeer</v>
      </c>
      <c r="U117" s="126" t="str">
        <f t="shared" si="62"/>
        <v>AQL 7%</v>
      </c>
      <c r="V117" s="131"/>
      <c r="W117" s="113">
        <v>100</v>
      </c>
      <c r="X117" s="131"/>
      <c r="Y117" s="129">
        <f t="shared" si="63"/>
        <v>1.56</v>
      </c>
      <c r="Z117" s="132">
        <f t="shared" si="64"/>
        <v>0</v>
      </c>
      <c r="AA117" s="131"/>
      <c r="AB117" s="129" t="str">
        <f t="shared" si="65"/>
        <v>_</v>
      </c>
      <c r="AC117" s="132" t="str">
        <f t="shared" si="66"/>
        <v>_</v>
      </c>
      <c r="AD117" s="131"/>
      <c r="AE117" s="129" t="str">
        <f t="shared" si="67"/>
        <v>_</v>
      </c>
      <c r="AF117" s="132" t="str">
        <f t="shared" si="68"/>
        <v>_</v>
      </c>
      <c r="AG117" s="131"/>
      <c r="AH117" s="129" t="str">
        <f t="shared" si="69"/>
        <v>_</v>
      </c>
      <c r="AI117" s="132" t="str">
        <f t="shared" si="70"/>
        <v>_</v>
      </c>
      <c r="AJ117" s="131"/>
      <c r="AK117" s="129">
        <f t="shared" si="71"/>
        <v>1.56</v>
      </c>
      <c r="AL117" s="132">
        <f t="shared" si="72"/>
        <v>0</v>
      </c>
      <c r="AM117" s="131"/>
      <c r="AQ117" s="137"/>
    </row>
    <row r="118" spans="1:43">
      <c r="A118" s="12">
        <v>6</v>
      </c>
      <c r="B118" s="126" t="str">
        <f>VLOOKUP(A118,'Overzicht locaties'!B:D,2,0)</f>
        <v>SE30</v>
      </c>
      <c r="C118" s="107" t="s">
        <v>337</v>
      </c>
      <c r="D118" s="6">
        <v>8</v>
      </c>
      <c r="E118" s="107" t="s">
        <v>148</v>
      </c>
      <c r="F118" s="107">
        <v>2</v>
      </c>
      <c r="G118" s="127" t="str">
        <f t="shared" si="34"/>
        <v>Sanitaire ruimte</v>
      </c>
      <c r="H118" s="107" t="s">
        <v>6</v>
      </c>
      <c r="I118" s="128">
        <v>1</v>
      </c>
      <c r="J118" s="127" t="str">
        <f t="shared" si="73"/>
        <v>Vloerafwerking met polymeer beschermlaag</v>
      </c>
      <c r="K118" s="130">
        <v>1</v>
      </c>
      <c r="L118" s="129">
        <f t="shared" si="75"/>
        <v>1</v>
      </c>
      <c r="M118" s="164">
        <f t="shared" si="76"/>
        <v>0</v>
      </c>
      <c r="N118" s="131"/>
      <c r="O118" s="107" t="s">
        <v>101</v>
      </c>
      <c r="P118" s="107"/>
      <c r="Q118" s="107"/>
      <c r="R118" s="107"/>
      <c r="S118" s="131"/>
      <c r="T118" s="126" t="str">
        <f t="shared" si="61"/>
        <v>Sanitair</v>
      </c>
      <c r="U118" s="126" t="str">
        <f t="shared" si="62"/>
        <v>AQL 4%</v>
      </c>
      <c r="V118" s="131"/>
      <c r="W118" s="113">
        <v>100</v>
      </c>
      <c r="X118" s="131"/>
      <c r="Y118" s="129">
        <f t="shared" si="63"/>
        <v>1.56</v>
      </c>
      <c r="Z118" s="132">
        <f t="shared" si="64"/>
        <v>0</v>
      </c>
      <c r="AA118" s="131"/>
      <c r="AB118" s="129" t="str">
        <f t="shared" si="65"/>
        <v>_</v>
      </c>
      <c r="AC118" s="132" t="str">
        <f t="shared" si="66"/>
        <v>_</v>
      </c>
      <c r="AD118" s="131"/>
      <c r="AE118" s="129" t="str">
        <f t="shared" si="67"/>
        <v>_</v>
      </c>
      <c r="AF118" s="132" t="str">
        <f t="shared" si="68"/>
        <v>_</v>
      </c>
      <c r="AG118" s="131"/>
      <c r="AH118" s="129" t="str">
        <f t="shared" si="69"/>
        <v>_</v>
      </c>
      <c r="AI118" s="132" t="str">
        <f t="shared" si="70"/>
        <v>_</v>
      </c>
      <c r="AJ118" s="131"/>
      <c r="AK118" s="129">
        <f t="shared" si="71"/>
        <v>1.56</v>
      </c>
      <c r="AL118" s="132">
        <f t="shared" si="72"/>
        <v>0</v>
      </c>
      <c r="AM118" s="131"/>
      <c r="AQ118" s="137"/>
    </row>
    <row r="119" spans="1:43">
      <c r="A119" s="12">
        <v>6</v>
      </c>
      <c r="B119" s="126" t="str">
        <f>VLOOKUP(A119,'Overzicht locaties'!B:D,2,0)</f>
        <v>SE30</v>
      </c>
      <c r="C119" s="107" t="s">
        <v>337</v>
      </c>
      <c r="D119" s="6">
        <v>9</v>
      </c>
      <c r="E119" s="107" t="s">
        <v>254</v>
      </c>
      <c r="F119" s="107">
        <v>6</v>
      </c>
      <c r="G119" s="127" t="str">
        <f t="shared" si="34"/>
        <v>Overig / Magazijn / Archief / Berging / Technische ruimte</v>
      </c>
      <c r="H119" s="107" t="s">
        <v>6</v>
      </c>
      <c r="I119" s="128">
        <v>1</v>
      </c>
      <c r="J119" s="127" t="str">
        <f t="shared" si="73"/>
        <v>Vloerafwerking met polymeer beschermlaag</v>
      </c>
      <c r="K119" s="130">
        <v>1</v>
      </c>
      <c r="L119" s="129">
        <f t="shared" si="75"/>
        <v>1</v>
      </c>
      <c r="M119" s="164">
        <f t="shared" si="76"/>
        <v>0</v>
      </c>
      <c r="N119" s="131"/>
      <c r="O119" s="107" t="s">
        <v>101</v>
      </c>
      <c r="P119" s="107"/>
      <c r="Q119" s="107"/>
      <c r="R119" s="107"/>
      <c r="S119" s="131"/>
      <c r="T119" s="126" t="str">
        <f t="shared" si="61"/>
        <v>Verkeer</v>
      </c>
      <c r="U119" s="126" t="str">
        <f t="shared" si="62"/>
        <v>AQL 7%</v>
      </c>
      <c r="V119" s="131"/>
      <c r="W119" s="113">
        <v>100</v>
      </c>
      <c r="X119" s="131"/>
      <c r="Y119" s="129">
        <f t="shared" si="63"/>
        <v>1.56</v>
      </c>
      <c r="Z119" s="132">
        <f t="shared" si="64"/>
        <v>0</v>
      </c>
      <c r="AA119" s="131"/>
      <c r="AB119" s="129" t="str">
        <f t="shared" si="65"/>
        <v>_</v>
      </c>
      <c r="AC119" s="132" t="str">
        <f t="shared" si="66"/>
        <v>_</v>
      </c>
      <c r="AD119" s="131"/>
      <c r="AE119" s="129" t="str">
        <f t="shared" si="67"/>
        <v>_</v>
      </c>
      <c r="AF119" s="132" t="str">
        <f t="shared" si="68"/>
        <v>_</v>
      </c>
      <c r="AG119" s="131"/>
      <c r="AH119" s="129" t="str">
        <f t="shared" si="69"/>
        <v>_</v>
      </c>
      <c r="AI119" s="132" t="str">
        <f t="shared" si="70"/>
        <v>_</v>
      </c>
      <c r="AJ119" s="131"/>
      <c r="AK119" s="129">
        <f t="shared" si="71"/>
        <v>1.56</v>
      </c>
      <c r="AL119" s="132">
        <f t="shared" si="72"/>
        <v>0</v>
      </c>
      <c r="AM119" s="131"/>
      <c r="AQ119" s="137"/>
    </row>
    <row r="120" spans="1:43">
      <c r="A120" s="12">
        <v>7</v>
      </c>
      <c r="B120" s="126" t="str">
        <f>VLOOKUP(A120,'Overzicht locaties'!B:D,2,0)</f>
        <v>SE32</v>
      </c>
      <c r="C120" s="107" t="s">
        <v>337</v>
      </c>
      <c r="D120" s="6">
        <v>1</v>
      </c>
      <c r="E120" s="107" t="s">
        <v>248</v>
      </c>
      <c r="F120" s="107">
        <v>1</v>
      </c>
      <c r="G120" s="127" t="str">
        <f t="shared" si="34"/>
        <v xml:space="preserve">Kantoorruimte / vergaderruimte </v>
      </c>
      <c r="H120" s="107" t="s">
        <v>6</v>
      </c>
      <c r="I120" s="128">
        <v>1</v>
      </c>
      <c r="J120" s="127" t="str">
        <f t="shared" si="73"/>
        <v>Vloerafwerking met polymeer beschermlaag</v>
      </c>
      <c r="K120" s="130">
        <v>8</v>
      </c>
      <c r="L120" s="129">
        <f t="shared" si="75"/>
        <v>8</v>
      </c>
      <c r="M120" s="164">
        <f t="shared" si="76"/>
        <v>0</v>
      </c>
      <c r="N120" s="131"/>
      <c r="O120" s="107" t="s">
        <v>101</v>
      </c>
      <c r="P120" s="107"/>
      <c r="Q120" s="107"/>
      <c r="R120" s="107"/>
      <c r="S120" s="131"/>
      <c r="T120" s="126" t="str">
        <f t="shared" ref="T120:T173" si="77">IF(F120="nio","_",VLOOKUP(F120,cat_omschrijving,3,0))</f>
        <v>Bureau</v>
      </c>
      <c r="U120" s="126" t="str">
        <f t="shared" ref="U120:U173" si="78">IF(F120="nio","_",VLOOKUP(F120,cat_omschrijving,4,0))</f>
        <v>AQL 7%</v>
      </c>
      <c r="V120" s="131"/>
      <c r="W120" s="113">
        <v>100</v>
      </c>
      <c r="X120" s="131"/>
      <c r="Y120" s="129">
        <f t="shared" ref="Y120:Y173" si="79">IF(F120="nio","_",(L120/W120)*VLOOKUP(O120,Aanpassing_frequenties,3,0))</f>
        <v>12.48</v>
      </c>
      <c r="Z120" s="132">
        <f t="shared" ref="Z120:Z173" si="80">IF(F120="nio","_",Y120*Rekentarief)</f>
        <v>0</v>
      </c>
      <c r="AA120" s="131"/>
      <c r="AB120" s="129" t="str">
        <f t="shared" ref="AB120:AB173" si="81">IF(OR($F120="nio",P120=""),"_",($L120/$W120)*VLOOKUP(P120,Aanpassing_frequenties,3,0))</f>
        <v>_</v>
      </c>
      <c r="AC120" s="132" t="str">
        <f t="shared" ref="AC120:AC173" si="82">IF(OR($F120="nio",P120=""),"_",AB120*Rekentarief30)</f>
        <v>_</v>
      </c>
      <c r="AD120" s="131"/>
      <c r="AE120" s="129" t="str">
        <f t="shared" ref="AE120:AE173" si="83">IF(OR($F120="nio",Q120=""),"_",($L120/$W120)*VLOOKUP(Q120,Aanpassing_frequenties,3,0))</f>
        <v>_</v>
      </c>
      <c r="AF120" s="132" t="str">
        <f t="shared" ref="AF120:AF173" si="84">IF(OR($F120="nio",Q120=""),"_",AE120*Rekentarief50)</f>
        <v>_</v>
      </c>
      <c r="AG120" s="131"/>
      <c r="AH120" s="129" t="str">
        <f t="shared" ref="AH120:AH173" si="85">IF(OR($F120="nio",R120=""),"_",($L120/$W120)*VLOOKUP(R120,Aanpassing_frequenties,3,0))</f>
        <v>_</v>
      </c>
      <c r="AI120" s="132" t="str">
        <f t="shared" ref="AI120:AI173" si="86">IF(OR($F120="nio",R120=""),"_",AH120*rekentarief150)</f>
        <v>_</v>
      </c>
      <c r="AJ120" s="131"/>
      <c r="AK120" s="129">
        <f t="shared" ref="AK120:AK173" si="87">IF(F120="nio","_",SUM(Y120,AB120,AE120,AH120))</f>
        <v>12.48</v>
      </c>
      <c r="AL120" s="132">
        <f t="shared" ref="AL120:AL173" si="88">IF(F120="nio","_",SUM(Z120,AC120,AF120,AI120))</f>
        <v>0</v>
      </c>
      <c r="AM120" s="131"/>
      <c r="AQ120" s="137"/>
    </row>
    <row r="121" spans="1:43">
      <c r="A121" s="12">
        <v>7</v>
      </c>
      <c r="B121" s="126" t="str">
        <f>VLOOKUP(A121,'Overzicht locaties'!B:D,2,0)</f>
        <v>SE32</v>
      </c>
      <c r="C121" s="107" t="s">
        <v>337</v>
      </c>
      <c r="D121" s="6">
        <v>2</v>
      </c>
      <c r="E121" s="107" t="s">
        <v>249</v>
      </c>
      <c r="F121" s="107">
        <v>1</v>
      </c>
      <c r="G121" s="127" t="str">
        <f t="shared" si="34"/>
        <v xml:space="preserve">Kantoorruimte / vergaderruimte </v>
      </c>
      <c r="H121" s="107" t="s">
        <v>6</v>
      </c>
      <c r="I121" s="128">
        <v>1</v>
      </c>
      <c r="J121" s="127" t="str">
        <f t="shared" si="73"/>
        <v>Vloerafwerking met polymeer beschermlaag</v>
      </c>
      <c r="K121" s="130">
        <v>5</v>
      </c>
      <c r="L121" s="129">
        <f t="shared" si="75"/>
        <v>5</v>
      </c>
      <c r="M121" s="164">
        <f t="shared" si="76"/>
        <v>0</v>
      </c>
      <c r="N121" s="131"/>
      <c r="O121" s="107" t="s">
        <v>101</v>
      </c>
      <c r="P121" s="107"/>
      <c r="Q121" s="107"/>
      <c r="R121" s="107"/>
      <c r="S121" s="131"/>
      <c r="T121" s="126" t="str">
        <f t="shared" si="77"/>
        <v>Bureau</v>
      </c>
      <c r="U121" s="126" t="str">
        <f t="shared" si="78"/>
        <v>AQL 7%</v>
      </c>
      <c r="V121" s="131"/>
      <c r="W121" s="113">
        <v>100</v>
      </c>
      <c r="X121" s="131"/>
      <c r="Y121" s="129">
        <f t="shared" si="79"/>
        <v>7.8000000000000007</v>
      </c>
      <c r="Z121" s="132">
        <f t="shared" si="80"/>
        <v>0</v>
      </c>
      <c r="AA121" s="131"/>
      <c r="AB121" s="129" t="str">
        <f t="shared" si="81"/>
        <v>_</v>
      </c>
      <c r="AC121" s="132" t="str">
        <f t="shared" si="82"/>
        <v>_</v>
      </c>
      <c r="AD121" s="131"/>
      <c r="AE121" s="129" t="str">
        <f t="shared" si="83"/>
        <v>_</v>
      </c>
      <c r="AF121" s="132" t="str">
        <f t="shared" si="84"/>
        <v>_</v>
      </c>
      <c r="AG121" s="131"/>
      <c r="AH121" s="129" t="str">
        <f t="shared" si="85"/>
        <v>_</v>
      </c>
      <c r="AI121" s="132" t="str">
        <f t="shared" si="86"/>
        <v>_</v>
      </c>
      <c r="AJ121" s="131"/>
      <c r="AK121" s="129">
        <f t="shared" si="87"/>
        <v>7.8000000000000007</v>
      </c>
      <c r="AL121" s="132">
        <f t="shared" si="88"/>
        <v>0</v>
      </c>
      <c r="AM121" s="131"/>
      <c r="AQ121" s="137"/>
    </row>
    <row r="122" spans="1:43">
      <c r="A122" s="12">
        <v>7</v>
      </c>
      <c r="B122" s="126" t="str">
        <f>VLOOKUP(A122,'Overzicht locaties'!B:D,2,0)</f>
        <v>SE32</v>
      </c>
      <c r="C122" s="107" t="s">
        <v>337</v>
      </c>
      <c r="D122" s="6">
        <v>3</v>
      </c>
      <c r="E122" s="107" t="s">
        <v>250</v>
      </c>
      <c r="F122" s="107">
        <v>4</v>
      </c>
      <c r="G122" s="127" t="str">
        <f t="shared" si="34"/>
        <v>Medische ruimte</v>
      </c>
      <c r="H122" s="107" t="s">
        <v>6</v>
      </c>
      <c r="I122" s="128">
        <v>1</v>
      </c>
      <c r="J122" s="127" t="str">
        <f t="shared" si="73"/>
        <v>Vloerafwerking met polymeer beschermlaag</v>
      </c>
      <c r="K122" s="130">
        <v>14</v>
      </c>
      <c r="L122" s="129">
        <f t="shared" si="75"/>
        <v>14</v>
      </c>
      <c r="M122" s="164">
        <f t="shared" si="76"/>
        <v>0</v>
      </c>
      <c r="N122" s="131"/>
      <c r="O122" s="107" t="s">
        <v>101</v>
      </c>
      <c r="P122" s="107"/>
      <c r="Q122" s="107"/>
      <c r="R122" s="107"/>
      <c r="S122" s="131"/>
      <c r="T122" s="126" t="str">
        <f t="shared" si="77"/>
        <v>Behandel</v>
      </c>
      <c r="U122" s="126" t="str">
        <f t="shared" si="78"/>
        <v>AQL 3%</v>
      </c>
      <c r="V122" s="131"/>
      <c r="W122" s="113">
        <v>100</v>
      </c>
      <c r="X122" s="131"/>
      <c r="Y122" s="129">
        <f t="shared" si="79"/>
        <v>21.840000000000003</v>
      </c>
      <c r="Z122" s="132">
        <f t="shared" si="80"/>
        <v>0</v>
      </c>
      <c r="AA122" s="131"/>
      <c r="AB122" s="129" t="str">
        <f t="shared" si="81"/>
        <v>_</v>
      </c>
      <c r="AC122" s="132" t="str">
        <f t="shared" si="82"/>
        <v>_</v>
      </c>
      <c r="AD122" s="131"/>
      <c r="AE122" s="129" t="str">
        <f t="shared" si="83"/>
        <v>_</v>
      </c>
      <c r="AF122" s="132" t="str">
        <f t="shared" si="84"/>
        <v>_</v>
      </c>
      <c r="AG122" s="131"/>
      <c r="AH122" s="129" t="str">
        <f t="shared" si="85"/>
        <v>_</v>
      </c>
      <c r="AI122" s="132" t="str">
        <f t="shared" si="86"/>
        <v>_</v>
      </c>
      <c r="AJ122" s="131"/>
      <c r="AK122" s="129">
        <f t="shared" si="87"/>
        <v>21.840000000000003</v>
      </c>
      <c r="AL122" s="132">
        <f t="shared" si="88"/>
        <v>0</v>
      </c>
      <c r="AM122" s="131"/>
      <c r="AQ122" s="137"/>
    </row>
    <row r="123" spans="1:43">
      <c r="A123" s="12">
        <v>7</v>
      </c>
      <c r="B123" s="126" t="str">
        <f>VLOOKUP(A123,'Overzicht locaties'!B:D,2,0)</f>
        <v>SE32</v>
      </c>
      <c r="C123" s="107" t="s">
        <v>337</v>
      </c>
      <c r="D123" s="6">
        <v>4</v>
      </c>
      <c r="E123" s="107" t="s">
        <v>251</v>
      </c>
      <c r="F123" s="107">
        <v>2</v>
      </c>
      <c r="G123" s="127" t="str">
        <f t="shared" si="34"/>
        <v>Sanitaire ruimte</v>
      </c>
      <c r="H123" s="107" t="s">
        <v>6</v>
      </c>
      <c r="I123" s="128">
        <v>1</v>
      </c>
      <c r="J123" s="127" t="str">
        <f t="shared" si="73"/>
        <v>Vloerafwerking met polymeer beschermlaag</v>
      </c>
      <c r="K123" s="130">
        <v>3</v>
      </c>
      <c r="L123" s="129">
        <f t="shared" si="75"/>
        <v>3</v>
      </c>
      <c r="M123" s="164">
        <f t="shared" si="76"/>
        <v>0</v>
      </c>
      <c r="N123" s="131"/>
      <c r="O123" s="107" t="s">
        <v>101</v>
      </c>
      <c r="P123" s="107"/>
      <c r="Q123" s="107"/>
      <c r="R123" s="107"/>
      <c r="S123" s="131"/>
      <c r="T123" s="126" t="str">
        <f t="shared" si="77"/>
        <v>Sanitair</v>
      </c>
      <c r="U123" s="126" t="str">
        <f t="shared" si="78"/>
        <v>AQL 4%</v>
      </c>
      <c r="V123" s="131"/>
      <c r="W123" s="113">
        <v>100</v>
      </c>
      <c r="X123" s="131"/>
      <c r="Y123" s="129">
        <f t="shared" si="79"/>
        <v>4.68</v>
      </c>
      <c r="Z123" s="132">
        <f t="shared" si="80"/>
        <v>0</v>
      </c>
      <c r="AA123" s="131"/>
      <c r="AB123" s="129" t="str">
        <f t="shared" si="81"/>
        <v>_</v>
      </c>
      <c r="AC123" s="132" t="str">
        <f t="shared" si="82"/>
        <v>_</v>
      </c>
      <c r="AD123" s="131"/>
      <c r="AE123" s="129" t="str">
        <f t="shared" si="83"/>
        <v>_</v>
      </c>
      <c r="AF123" s="132" t="str">
        <f t="shared" si="84"/>
        <v>_</v>
      </c>
      <c r="AG123" s="131"/>
      <c r="AH123" s="129" t="str">
        <f t="shared" si="85"/>
        <v>_</v>
      </c>
      <c r="AI123" s="132" t="str">
        <f t="shared" si="86"/>
        <v>_</v>
      </c>
      <c r="AJ123" s="131"/>
      <c r="AK123" s="129">
        <f t="shared" si="87"/>
        <v>4.68</v>
      </c>
      <c r="AL123" s="132">
        <f t="shared" si="88"/>
        <v>0</v>
      </c>
      <c r="AM123" s="131"/>
      <c r="AQ123" s="137"/>
    </row>
    <row r="124" spans="1:43">
      <c r="A124" s="12">
        <v>7</v>
      </c>
      <c r="B124" s="126" t="str">
        <f>VLOOKUP(A124,'Overzicht locaties'!B:D,2,0)</f>
        <v>SE32</v>
      </c>
      <c r="C124" s="107" t="s">
        <v>337</v>
      </c>
      <c r="D124" s="6">
        <v>5</v>
      </c>
      <c r="E124" s="107" t="s">
        <v>147</v>
      </c>
      <c r="F124" s="107">
        <v>3</v>
      </c>
      <c r="G124" s="127" t="str">
        <f t="shared" si="34"/>
        <v>Verkeersruimte / Garderobe / Wachtruimte</v>
      </c>
      <c r="H124" s="107" t="s">
        <v>6</v>
      </c>
      <c r="I124" s="128">
        <v>1</v>
      </c>
      <c r="J124" s="127" t="str">
        <f t="shared" si="73"/>
        <v>Vloerafwerking met polymeer beschermlaag</v>
      </c>
      <c r="K124" s="130">
        <v>6</v>
      </c>
      <c r="L124" s="129">
        <f t="shared" si="75"/>
        <v>6</v>
      </c>
      <c r="M124" s="164">
        <f t="shared" si="76"/>
        <v>0</v>
      </c>
      <c r="N124" s="131"/>
      <c r="O124" s="107" t="s">
        <v>101</v>
      </c>
      <c r="P124" s="107"/>
      <c r="Q124" s="107"/>
      <c r="R124" s="107"/>
      <c r="S124" s="131"/>
      <c r="T124" s="126" t="str">
        <f t="shared" si="77"/>
        <v>Verkeer</v>
      </c>
      <c r="U124" s="126" t="str">
        <f t="shared" si="78"/>
        <v>AQL 7%</v>
      </c>
      <c r="V124" s="131"/>
      <c r="W124" s="113">
        <v>100</v>
      </c>
      <c r="X124" s="131"/>
      <c r="Y124" s="129">
        <f t="shared" si="79"/>
        <v>9.36</v>
      </c>
      <c r="Z124" s="132">
        <f t="shared" si="80"/>
        <v>0</v>
      </c>
      <c r="AA124" s="131"/>
      <c r="AB124" s="129" t="str">
        <f t="shared" si="81"/>
        <v>_</v>
      </c>
      <c r="AC124" s="132" t="str">
        <f t="shared" si="82"/>
        <v>_</v>
      </c>
      <c r="AD124" s="131"/>
      <c r="AE124" s="129" t="str">
        <f t="shared" si="83"/>
        <v>_</v>
      </c>
      <c r="AF124" s="132" t="str">
        <f t="shared" si="84"/>
        <v>_</v>
      </c>
      <c r="AG124" s="131"/>
      <c r="AH124" s="129" t="str">
        <f t="shared" si="85"/>
        <v>_</v>
      </c>
      <c r="AI124" s="132" t="str">
        <f t="shared" si="86"/>
        <v>_</v>
      </c>
      <c r="AJ124" s="131"/>
      <c r="AK124" s="129">
        <f t="shared" si="87"/>
        <v>9.36</v>
      </c>
      <c r="AL124" s="132">
        <f t="shared" si="88"/>
        <v>0</v>
      </c>
      <c r="AM124" s="131"/>
      <c r="AQ124" s="137"/>
    </row>
    <row r="125" spans="1:43">
      <c r="A125" s="12">
        <v>7</v>
      </c>
      <c r="B125" s="126" t="str">
        <f>VLOOKUP(A125,'Overzicht locaties'!B:D,2,0)</f>
        <v>SE32</v>
      </c>
      <c r="C125" s="107" t="s">
        <v>337</v>
      </c>
      <c r="D125" s="6">
        <v>6</v>
      </c>
      <c r="E125" s="107" t="s">
        <v>252</v>
      </c>
      <c r="F125" s="107">
        <v>3</v>
      </c>
      <c r="G125" s="127" t="str">
        <f t="shared" si="34"/>
        <v>Verkeersruimte / Garderobe / Wachtruimte</v>
      </c>
      <c r="H125" s="107" t="s">
        <v>6</v>
      </c>
      <c r="I125" s="128">
        <v>1</v>
      </c>
      <c r="J125" s="127" t="str">
        <f t="shared" si="73"/>
        <v>Vloerafwerking met polymeer beschermlaag</v>
      </c>
      <c r="K125" s="130">
        <v>14</v>
      </c>
      <c r="L125" s="129">
        <f t="shared" si="75"/>
        <v>14</v>
      </c>
      <c r="M125" s="164">
        <f t="shared" si="76"/>
        <v>0</v>
      </c>
      <c r="N125" s="131"/>
      <c r="O125" s="107" t="s">
        <v>101</v>
      </c>
      <c r="P125" s="107"/>
      <c r="Q125" s="107"/>
      <c r="R125" s="107"/>
      <c r="S125" s="131"/>
      <c r="T125" s="126" t="str">
        <f t="shared" si="77"/>
        <v>Verkeer</v>
      </c>
      <c r="U125" s="126" t="str">
        <f t="shared" si="78"/>
        <v>AQL 7%</v>
      </c>
      <c r="V125" s="131"/>
      <c r="W125" s="113">
        <v>100</v>
      </c>
      <c r="X125" s="131"/>
      <c r="Y125" s="129">
        <f t="shared" si="79"/>
        <v>21.840000000000003</v>
      </c>
      <c r="Z125" s="132">
        <f t="shared" si="80"/>
        <v>0</v>
      </c>
      <c r="AA125" s="131"/>
      <c r="AB125" s="129" t="str">
        <f t="shared" si="81"/>
        <v>_</v>
      </c>
      <c r="AC125" s="132" t="str">
        <f t="shared" si="82"/>
        <v>_</v>
      </c>
      <c r="AD125" s="131"/>
      <c r="AE125" s="129" t="str">
        <f t="shared" si="83"/>
        <v>_</v>
      </c>
      <c r="AF125" s="132" t="str">
        <f t="shared" si="84"/>
        <v>_</v>
      </c>
      <c r="AG125" s="131"/>
      <c r="AH125" s="129" t="str">
        <f t="shared" si="85"/>
        <v>_</v>
      </c>
      <c r="AI125" s="132" t="str">
        <f t="shared" si="86"/>
        <v>_</v>
      </c>
      <c r="AJ125" s="131"/>
      <c r="AK125" s="129">
        <f t="shared" si="87"/>
        <v>21.840000000000003</v>
      </c>
      <c r="AL125" s="132">
        <f t="shared" si="88"/>
        <v>0</v>
      </c>
      <c r="AM125" s="131"/>
      <c r="AQ125" s="137"/>
    </row>
    <row r="126" spans="1:43">
      <c r="A126" s="12">
        <v>7</v>
      </c>
      <c r="B126" s="126" t="str">
        <f>VLOOKUP(A126,'Overzicht locaties'!B:D,2,0)</f>
        <v>SE32</v>
      </c>
      <c r="C126" s="107" t="s">
        <v>337</v>
      </c>
      <c r="D126" s="6">
        <v>7</v>
      </c>
      <c r="E126" s="107" t="s">
        <v>253</v>
      </c>
      <c r="F126" s="107">
        <v>3</v>
      </c>
      <c r="G126" s="127" t="str">
        <f t="shared" si="34"/>
        <v>Verkeersruimte / Garderobe / Wachtruimte</v>
      </c>
      <c r="H126" s="107" t="s">
        <v>6</v>
      </c>
      <c r="I126" s="128">
        <v>1</v>
      </c>
      <c r="J126" s="127" t="str">
        <f t="shared" si="73"/>
        <v>Vloerafwerking met polymeer beschermlaag</v>
      </c>
      <c r="K126" s="130">
        <v>1</v>
      </c>
      <c r="L126" s="129">
        <f t="shared" si="75"/>
        <v>1</v>
      </c>
      <c r="M126" s="164">
        <f t="shared" si="76"/>
        <v>0</v>
      </c>
      <c r="N126" s="131"/>
      <c r="O126" s="107" t="s">
        <v>101</v>
      </c>
      <c r="P126" s="107"/>
      <c r="Q126" s="107"/>
      <c r="R126" s="107"/>
      <c r="S126" s="131"/>
      <c r="T126" s="126" t="str">
        <f t="shared" si="77"/>
        <v>Verkeer</v>
      </c>
      <c r="U126" s="126" t="str">
        <f t="shared" si="78"/>
        <v>AQL 7%</v>
      </c>
      <c r="V126" s="131"/>
      <c r="W126" s="113">
        <v>100</v>
      </c>
      <c r="X126" s="131"/>
      <c r="Y126" s="129">
        <f t="shared" si="79"/>
        <v>1.56</v>
      </c>
      <c r="Z126" s="132">
        <f t="shared" si="80"/>
        <v>0</v>
      </c>
      <c r="AA126" s="131"/>
      <c r="AB126" s="129" t="str">
        <f t="shared" si="81"/>
        <v>_</v>
      </c>
      <c r="AC126" s="132" t="str">
        <f t="shared" si="82"/>
        <v>_</v>
      </c>
      <c r="AD126" s="131"/>
      <c r="AE126" s="129" t="str">
        <f t="shared" si="83"/>
        <v>_</v>
      </c>
      <c r="AF126" s="132" t="str">
        <f t="shared" si="84"/>
        <v>_</v>
      </c>
      <c r="AG126" s="131"/>
      <c r="AH126" s="129" t="str">
        <f t="shared" si="85"/>
        <v>_</v>
      </c>
      <c r="AI126" s="132" t="str">
        <f t="shared" si="86"/>
        <v>_</v>
      </c>
      <c r="AJ126" s="131"/>
      <c r="AK126" s="129">
        <f t="shared" si="87"/>
        <v>1.56</v>
      </c>
      <c r="AL126" s="132">
        <f t="shared" si="88"/>
        <v>0</v>
      </c>
      <c r="AM126" s="131"/>
      <c r="AQ126" s="137"/>
    </row>
    <row r="127" spans="1:43">
      <c r="A127" s="12">
        <v>7</v>
      </c>
      <c r="B127" s="126" t="str">
        <f>VLOOKUP(A127,'Overzicht locaties'!B:D,2,0)</f>
        <v>SE32</v>
      </c>
      <c r="C127" s="107" t="s">
        <v>337</v>
      </c>
      <c r="D127" s="6">
        <v>8</v>
      </c>
      <c r="E127" s="107" t="s">
        <v>148</v>
      </c>
      <c r="F127" s="107">
        <v>2</v>
      </c>
      <c r="G127" s="127" t="str">
        <f t="shared" si="34"/>
        <v>Sanitaire ruimte</v>
      </c>
      <c r="H127" s="107" t="s">
        <v>6</v>
      </c>
      <c r="I127" s="128">
        <v>1</v>
      </c>
      <c r="J127" s="127" t="str">
        <f t="shared" si="73"/>
        <v>Vloerafwerking met polymeer beschermlaag</v>
      </c>
      <c r="K127" s="130">
        <v>1</v>
      </c>
      <c r="L127" s="129">
        <f t="shared" si="75"/>
        <v>1</v>
      </c>
      <c r="M127" s="164">
        <f t="shared" si="76"/>
        <v>0</v>
      </c>
      <c r="N127" s="131"/>
      <c r="O127" s="107" t="s">
        <v>101</v>
      </c>
      <c r="P127" s="107"/>
      <c r="Q127" s="107"/>
      <c r="R127" s="107"/>
      <c r="S127" s="131"/>
      <c r="T127" s="126" t="str">
        <f t="shared" si="77"/>
        <v>Sanitair</v>
      </c>
      <c r="U127" s="126" t="str">
        <f t="shared" si="78"/>
        <v>AQL 4%</v>
      </c>
      <c r="V127" s="131"/>
      <c r="W127" s="113">
        <v>100</v>
      </c>
      <c r="X127" s="131"/>
      <c r="Y127" s="129">
        <f t="shared" si="79"/>
        <v>1.56</v>
      </c>
      <c r="Z127" s="132">
        <f t="shared" si="80"/>
        <v>0</v>
      </c>
      <c r="AA127" s="131"/>
      <c r="AB127" s="129" t="str">
        <f t="shared" si="81"/>
        <v>_</v>
      </c>
      <c r="AC127" s="132" t="str">
        <f t="shared" si="82"/>
        <v>_</v>
      </c>
      <c r="AD127" s="131"/>
      <c r="AE127" s="129" t="str">
        <f t="shared" si="83"/>
        <v>_</v>
      </c>
      <c r="AF127" s="132" t="str">
        <f t="shared" si="84"/>
        <v>_</v>
      </c>
      <c r="AG127" s="131"/>
      <c r="AH127" s="129" t="str">
        <f t="shared" si="85"/>
        <v>_</v>
      </c>
      <c r="AI127" s="132" t="str">
        <f t="shared" si="86"/>
        <v>_</v>
      </c>
      <c r="AJ127" s="131"/>
      <c r="AK127" s="129">
        <f t="shared" si="87"/>
        <v>1.56</v>
      </c>
      <c r="AL127" s="132">
        <f t="shared" si="88"/>
        <v>0</v>
      </c>
      <c r="AM127" s="131"/>
      <c r="AQ127" s="137"/>
    </row>
    <row r="128" spans="1:43">
      <c r="A128" s="12">
        <v>7</v>
      </c>
      <c r="B128" s="126" t="str">
        <f>VLOOKUP(A128,'Overzicht locaties'!B:D,2,0)</f>
        <v>SE32</v>
      </c>
      <c r="C128" s="107" t="s">
        <v>337</v>
      </c>
      <c r="D128" s="6">
        <v>9</v>
      </c>
      <c r="E128" s="107" t="s">
        <v>254</v>
      </c>
      <c r="F128" s="107">
        <v>6</v>
      </c>
      <c r="G128" s="127" t="str">
        <f t="shared" si="34"/>
        <v>Overig / Magazijn / Archief / Berging / Technische ruimte</v>
      </c>
      <c r="H128" s="107" t="s">
        <v>6</v>
      </c>
      <c r="I128" s="128">
        <v>1</v>
      </c>
      <c r="J128" s="127" t="str">
        <f t="shared" si="73"/>
        <v>Vloerafwerking met polymeer beschermlaag</v>
      </c>
      <c r="K128" s="130">
        <v>1</v>
      </c>
      <c r="L128" s="129">
        <f t="shared" si="75"/>
        <v>1</v>
      </c>
      <c r="M128" s="164">
        <f t="shared" si="76"/>
        <v>0</v>
      </c>
      <c r="N128" s="131"/>
      <c r="O128" s="107" t="s">
        <v>101</v>
      </c>
      <c r="P128" s="107"/>
      <c r="Q128" s="107"/>
      <c r="R128" s="107"/>
      <c r="S128" s="131"/>
      <c r="T128" s="126" t="str">
        <f t="shared" si="77"/>
        <v>Verkeer</v>
      </c>
      <c r="U128" s="126" t="str">
        <f t="shared" si="78"/>
        <v>AQL 7%</v>
      </c>
      <c r="V128" s="131"/>
      <c r="W128" s="113">
        <v>100</v>
      </c>
      <c r="X128" s="131"/>
      <c r="Y128" s="129">
        <f t="shared" si="79"/>
        <v>1.56</v>
      </c>
      <c r="Z128" s="132">
        <f t="shared" si="80"/>
        <v>0</v>
      </c>
      <c r="AA128" s="131"/>
      <c r="AB128" s="129" t="str">
        <f t="shared" si="81"/>
        <v>_</v>
      </c>
      <c r="AC128" s="132" t="str">
        <f t="shared" si="82"/>
        <v>_</v>
      </c>
      <c r="AD128" s="131"/>
      <c r="AE128" s="129" t="str">
        <f t="shared" si="83"/>
        <v>_</v>
      </c>
      <c r="AF128" s="132" t="str">
        <f t="shared" si="84"/>
        <v>_</v>
      </c>
      <c r="AG128" s="131"/>
      <c r="AH128" s="129" t="str">
        <f t="shared" si="85"/>
        <v>_</v>
      </c>
      <c r="AI128" s="132" t="str">
        <f t="shared" si="86"/>
        <v>_</v>
      </c>
      <c r="AJ128" s="131"/>
      <c r="AK128" s="129">
        <f t="shared" si="87"/>
        <v>1.56</v>
      </c>
      <c r="AL128" s="132">
        <f t="shared" si="88"/>
        <v>0</v>
      </c>
      <c r="AM128" s="131"/>
      <c r="AQ128" s="137"/>
    </row>
    <row r="129" spans="1:43">
      <c r="A129" s="12">
        <v>8</v>
      </c>
      <c r="B129" s="126" t="str">
        <f>VLOOKUP(A129,'Overzicht locaties'!B:D,2,0)</f>
        <v>SE27</v>
      </c>
      <c r="C129" s="107" t="s">
        <v>337</v>
      </c>
      <c r="D129" s="6">
        <v>1</v>
      </c>
      <c r="E129" s="107" t="s">
        <v>248</v>
      </c>
      <c r="F129" s="107">
        <v>1</v>
      </c>
      <c r="G129" s="127" t="str">
        <f t="shared" si="34"/>
        <v xml:space="preserve">Kantoorruimte / vergaderruimte </v>
      </c>
      <c r="H129" s="107" t="s">
        <v>6</v>
      </c>
      <c r="I129" s="128">
        <v>1</v>
      </c>
      <c r="J129" s="127" t="str">
        <f t="shared" si="73"/>
        <v>Vloerafwerking met polymeer beschermlaag</v>
      </c>
      <c r="K129" s="130">
        <v>8</v>
      </c>
      <c r="L129" s="129">
        <f t="shared" si="75"/>
        <v>8</v>
      </c>
      <c r="M129" s="164">
        <f t="shared" si="76"/>
        <v>0</v>
      </c>
      <c r="N129" s="131"/>
      <c r="O129" s="107" t="s">
        <v>101</v>
      </c>
      <c r="P129" s="107"/>
      <c r="Q129" s="107"/>
      <c r="R129" s="107"/>
      <c r="S129" s="131"/>
      <c r="T129" s="126" t="str">
        <f t="shared" si="77"/>
        <v>Bureau</v>
      </c>
      <c r="U129" s="126" t="str">
        <f t="shared" si="78"/>
        <v>AQL 7%</v>
      </c>
      <c r="V129" s="131"/>
      <c r="W129" s="113">
        <v>100</v>
      </c>
      <c r="X129" s="131"/>
      <c r="Y129" s="129">
        <f t="shared" si="79"/>
        <v>12.48</v>
      </c>
      <c r="Z129" s="132">
        <f t="shared" si="80"/>
        <v>0</v>
      </c>
      <c r="AA129" s="131"/>
      <c r="AB129" s="129" t="str">
        <f t="shared" si="81"/>
        <v>_</v>
      </c>
      <c r="AC129" s="132" t="str">
        <f t="shared" si="82"/>
        <v>_</v>
      </c>
      <c r="AD129" s="131"/>
      <c r="AE129" s="129" t="str">
        <f t="shared" si="83"/>
        <v>_</v>
      </c>
      <c r="AF129" s="132" t="str">
        <f t="shared" si="84"/>
        <v>_</v>
      </c>
      <c r="AG129" s="131"/>
      <c r="AH129" s="129" t="str">
        <f t="shared" si="85"/>
        <v>_</v>
      </c>
      <c r="AI129" s="132" t="str">
        <f t="shared" si="86"/>
        <v>_</v>
      </c>
      <c r="AJ129" s="131"/>
      <c r="AK129" s="129">
        <f t="shared" si="87"/>
        <v>12.48</v>
      </c>
      <c r="AL129" s="132">
        <f t="shared" si="88"/>
        <v>0</v>
      </c>
      <c r="AM129" s="131"/>
      <c r="AQ129" s="137"/>
    </row>
    <row r="130" spans="1:43">
      <c r="A130" s="12">
        <v>8</v>
      </c>
      <c r="B130" s="126" t="str">
        <f>VLOOKUP(A130,'Overzicht locaties'!B:D,2,0)</f>
        <v>SE27</v>
      </c>
      <c r="C130" s="107" t="s">
        <v>337</v>
      </c>
      <c r="D130" s="6">
        <v>2</v>
      </c>
      <c r="E130" s="107" t="s">
        <v>249</v>
      </c>
      <c r="F130" s="107">
        <v>1</v>
      </c>
      <c r="G130" s="127" t="str">
        <f t="shared" si="34"/>
        <v xml:space="preserve">Kantoorruimte / vergaderruimte </v>
      </c>
      <c r="H130" s="107" t="s">
        <v>6</v>
      </c>
      <c r="I130" s="128">
        <v>1</v>
      </c>
      <c r="J130" s="127" t="str">
        <f t="shared" si="73"/>
        <v>Vloerafwerking met polymeer beschermlaag</v>
      </c>
      <c r="K130" s="130">
        <v>5</v>
      </c>
      <c r="L130" s="129">
        <f t="shared" si="75"/>
        <v>5</v>
      </c>
      <c r="M130" s="164">
        <f t="shared" si="76"/>
        <v>0</v>
      </c>
      <c r="N130" s="131"/>
      <c r="O130" s="107" t="s">
        <v>101</v>
      </c>
      <c r="P130" s="107"/>
      <c r="Q130" s="107"/>
      <c r="R130" s="107"/>
      <c r="S130" s="131"/>
      <c r="T130" s="126" t="str">
        <f t="shared" si="77"/>
        <v>Bureau</v>
      </c>
      <c r="U130" s="126" t="str">
        <f t="shared" si="78"/>
        <v>AQL 7%</v>
      </c>
      <c r="V130" s="131"/>
      <c r="W130" s="113">
        <v>100</v>
      </c>
      <c r="X130" s="131"/>
      <c r="Y130" s="129">
        <f t="shared" si="79"/>
        <v>7.8000000000000007</v>
      </c>
      <c r="Z130" s="132">
        <f t="shared" si="80"/>
        <v>0</v>
      </c>
      <c r="AA130" s="131"/>
      <c r="AB130" s="129" t="str">
        <f t="shared" si="81"/>
        <v>_</v>
      </c>
      <c r="AC130" s="132" t="str">
        <f t="shared" si="82"/>
        <v>_</v>
      </c>
      <c r="AD130" s="131"/>
      <c r="AE130" s="129" t="str">
        <f t="shared" si="83"/>
        <v>_</v>
      </c>
      <c r="AF130" s="132" t="str">
        <f t="shared" si="84"/>
        <v>_</v>
      </c>
      <c r="AG130" s="131"/>
      <c r="AH130" s="129" t="str">
        <f t="shared" si="85"/>
        <v>_</v>
      </c>
      <c r="AI130" s="132" t="str">
        <f t="shared" si="86"/>
        <v>_</v>
      </c>
      <c r="AJ130" s="131"/>
      <c r="AK130" s="129">
        <f t="shared" si="87"/>
        <v>7.8000000000000007</v>
      </c>
      <c r="AL130" s="132">
        <f t="shared" si="88"/>
        <v>0</v>
      </c>
      <c r="AM130" s="131"/>
      <c r="AQ130" s="137"/>
    </row>
    <row r="131" spans="1:43">
      <c r="A131" s="12">
        <v>8</v>
      </c>
      <c r="B131" s="126" t="str">
        <f>VLOOKUP(A131,'Overzicht locaties'!B:D,2,0)</f>
        <v>SE27</v>
      </c>
      <c r="C131" s="107" t="s">
        <v>337</v>
      </c>
      <c r="D131" s="6">
        <v>3</v>
      </c>
      <c r="E131" s="107" t="s">
        <v>250</v>
      </c>
      <c r="F131" s="107">
        <v>4</v>
      </c>
      <c r="G131" s="127" t="str">
        <f t="shared" si="34"/>
        <v>Medische ruimte</v>
      </c>
      <c r="H131" s="107" t="s">
        <v>6</v>
      </c>
      <c r="I131" s="128">
        <v>1</v>
      </c>
      <c r="J131" s="127" t="str">
        <f t="shared" si="73"/>
        <v>Vloerafwerking met polymeer beschermlaag</v>
      </c>
      <c r="K131" s="130">
        <v>14</v>
      </c>
      <c r="L131" s="129">
        <f t="shared" si="75"/>
        <v>14</v>
      </c>
      <c r="M131" s="164">
        <f t="shared" si="76"/>
        <v>0</v>
      </c>
      <c r="N131" s="131"/>
      <c r="O131" s="107" t="s">
        <v>101</v>
      </c>
      <c r="P131" s="107"/>
      <c r="Q131" s="107"/>
      <c r="R131" s="107"/>
      <c r="S131" s="131"/>
      <c r="T131" s="126" t="str">
        <f t="shared" si="77"/>
        <v>Behandel</v>
      </c>
      <c r="U131" s="126" t="str">
        <f t="shared" si="78"/>
        <v>AQL 3%</v>
      </c>
      <c r="V131" s="131"/>
      <c r="W131" s="113">
        <v>100</v>
      </c>
      <c r="X131" s="131"/>
      <c r="Y131" s="129">
        <f t="shared" si="79"/>
        <v>21.840000000000003</v>
      </c>
      <c r="Z131" s="132">
        <f t="shared" si="80"/>
        <v>0</v>
      </c>
      <c r="AA131" s="131"/>
      <c r="AB131" s="129" t="str">
        <f t="shared" si="81"/>
        <v>_</v>
      </c>
      <c r="AC131" s="132" t="str">
        <f t="shared" si="82"/>
        <v>_</v>
      </c>
      <c r="AD131" s="131"/>
      <c r="AE131" s="129" t="str">
        <f t="shared" si="83"/>
        <v>_</v>
      </c>
      <c r="AF131" s="132" t="str">
        <f t="shared" si="84"/>
        <v>_</v>
      </c>
      <c r="AG131" s="131"/>
      <c r="AH131" s="129" t="str">
        <f t="shared" si="85"/>
        <v>_</v>
      </c>
      <c r="AI131" s="132" t="str">
        <f t="shared" si="86"/>
        <v>_</v>
      </c>
      <c r="AJ131" s="131"/>
      <c r="AK131" s="129">
        <f t="shared" si="87"/>
        <v>21.840000000000003</v>
      </c>
      <c r="AL131" s="132">
        <f t="shared" si="88"/>
        <v>0</v>
      </c>
      <c r="AM131" s="131"/>
      <c r="AQ131" s="137"/>
    </row>
    <row r="132" spans="1:43">
      <c r="A132" s="12">
        <v>8</v>
      </c>
      <c r="B132" s="126" t="str">
        <f>VLOOKUP(A132,'Overzicht locaties'!B:D,2,0)</f>
        <v>SE27</v>
      </c>
      <c r="C132" s="107" t="s">
        <v>337</v>
      </c>
      <c r="D132" s="6">
        <v>4</v>
      </c>
      <c r="E132" s="107" t="s">
        <v>251</v>
      </c>
      <c r="F132" s="107">
        <v>2</v>
      </c>
      <c r="G132" s="127" t="str">
        <f t="shared" si="34"/>
        <v>Sanitaire ruimte</v>
      </c>
      <c r="H132" s="107" t="s">
        <v>6</v>
      </c>
      <c r="I132" s="128">
        <v>1</v>
      </c>
      <c r="J132" s="127" t="str">
        <f t="shared" si="73"/>
        <v>Vloerafwerking met polymeer beschermlaag</v>
      </c>
      <c r="K132" s="130">
        <v>3</v>
      </c>
      <c r="L132" s="129">
        <f t="shared" si="75"/>
        <v>3</v>
      </c>
      <c r="M132" s="164">
        <f t="shared" si="76"/>
        <v>0</v>
      </c>
      <c r="N132" s="131"/>
      <c r="O132" s="107" t="s">
        <v>101</v>
      </c>
      <c r="P132" s="107"/>
      <c r="Q132" s="107"/>
      <c r="R132" s="107"/>
      <c r="S132" s="131"/>
      <c r="T132" s="126" t="str">
        <f t="shared" si="77"/>
        <v>Sanitair</v>
      </c>
      <c r="U132" s="126" t="str">
        <f t="shared" si="78"/>
        <v>AQL 4%</v>
      </c>
      <c r="V132" s="131"/>
      <c r="W132" s="113">
        <v>100</v>
      </c>
      <c r="X132" s="131"/>
      <c r="Y132" s="129">
        <f t="shared" si="79"/>
        <v>4.68</v>
      </c>
      <c r="Z132" s="132">
        <f t="shared" si="80"/>
        <v>0</v>
      </c>
      <c r="AA132" s="131"/>
      <c r="AB132" s="129" t="str">
        <f t="shared" si="81"/>
        <v>_</v>
      </c>
      <c r="AC132" s="132" t="str">
        <f t="shared" si="82"/>
        <v>_</v>
      </c>
      <c r="AD132" s="131"/>
      <c r="AE132" s="129" t="str">
        <f t="shared" si="83"/>
        <v>_</v>
      </c>
      <c r="AF132" s="132" t="str">
        <f t="shared" si="84"/>
        <v>_</v>
      </c>
      <c r="AG132" s="131"/>
      <c r="AH132" s="129" t="str">
        <f t="shared" si="85"/>
        <v>_</v>
      </c>
      <c r="AI132" s="132" t="str">
        <f t="shared" si="86"/>
        <v>_</v>
      </c>
      <c r="AJ132" s="131"/>
      <c r="AK132" s="129">
        <f t="shared" si="87"/>
        <v>4.68</v>
      </c>
      <c r="AL132" s="132">
        <f t="shared" si="88"/>
        <v>0</v>
      </c>
      <c r="AM132" s="131"/>
      <c r="AQ132" s="137"/>
    </row>
    <row r="133" spans="1:43">
      <c r="A133" s="12">
        <v>8</v>
      </c>
      <c r="B133" s="126" t="str">
        <f>VLOOKUP(A133,'Overzicht locaties'!B:D,2,0)</f>
        <v>SE27</v>
      </c>
      <c r="C133" s="107" t="s">
        <v>337</v>
      </c>
      <c r="D133" s="6">
        <v>5</v>
      </c>
      <c r="E133" s="107" t="s">
        <v>147</v>
      </c>
      <c r="F133" s="107">
        <v>3</v>
      </c>
      <c r="G133" s="127" t="str">
        <f t="shared" si="34"/>
        <v>Verkeersruimte / Garderobe / Wachtruimte</v>
      </c>
      <c r="H133" s="107" t="s">
        <v>6</v>
      </c>
      <c r="I133" s="128">
        <v>1</v>
      </c>
      <c r="J133" s="127" t="str">
        <f t="shared" si="73"/>
        <v>Vloerafwerking met polymeer beschermlaag</v>
      </c>
      <c r="K133" s="130">
        <v>6</v>
      </c>
      <c r="L133" s="129">
        <f t="shared" si="75"/>
        <v>6</v>
      </c>
      <c r="M133" s="164">
        <f t="shared" si="76"/>
        <v>0</v>
      </c>
      <c r="N133" s="131"/>
      <c r="O133" s="107" t="s">
        <v>101</v>
      </c>
      <c r="P133" s="107"/>
      <c r="Q133" s="107"/>
      <c r="R133" s="107"/>
      <c r="S133" s="131"/>
      <c r="T133" s="126" t="str">
        <f t="shared" si="77"/>
        <v>Verkeer</v>
      </c>
      <c r="U133" s="126" t="str">
        <f t="shared" si="78"/>
        <v>AQL 7%</v>
      </c>
      <c r="V133" s="131"/>
      <c r="W133" s="113">
        <v>100</v>
      </c>
      <c r="X133" s="131"/>
      <c r="Y133" s="129">
        <f t="shared" si="79"/>
        <v>9.36</v>
      </c>
      <c r="Z133" s="132">
        <f t="shared" si="80"/>
        <v>0</v>
      </c>
      <c r="AA133" s="131"/>
      <c r="AB133" s="129" t="str">
        <f t="shared" si="81"/>
        <v>_</v>
      </c>
      <c r="AC133" s="132" t="str">
        <f t="shared" si="82"/>
        <v>_</v>
      </c>
      <c r="AD133" s="131"/>
      <c r="AE133" s="129" t="str">
        <f t="shared" si="83"/>
        <v>_</v>
      </c>
      <c r="AF133" s="132" t="str">
        <f t="shared" si="84"/>
        <v>_</v>
      </c>
      <c r="AG133" s="131"/>
      <c r="AH133" s="129" t="str">
        <f t="shared" si="85"/>
        <v>_</v>
      </c>
      <c r="AI133" s="132" t="str">
        <f t="shared" si="86"/>
        <v>_</v>
      </c>
      <c r="AJ133" s="131"/>
      <c r="AK133" s="129">
        <f t="shared" si="87"/>
        <v>9.36</v>
      </c>
      <c r="AL133" s="132">
        <f t="shared" si="88"/>
        <v>0</v>
      </c>
      <c r="AM133" s="131"/>
      <c r="AQ133" s="137"/>
    </row>
    <row r="134" spans="1:43">
      <c r="A134" s="12">
        <v>8</v>
      </c>
      <c r="B134" s="126" t="str">
        <f>VLOOKUP(A134,'Overzicht locaties'!B:D,2,0)</f>
        <v>SE27</v>
      </c>
      <c r="C134" s="107" t="s">
        <v>337</v>
      </c>
      <c r="D134" s="6">
        <v>6</v>
      </c>
      <c r="E134" s="107" t="s">
        <v>252</v>
      </c>
      <c r="F134" s="107">
        <v>3</v>
      </c>
      <c r="G134" s="127" t="str">
        <f t="shared" si="34"/>
        <v>Verkeersruimte / Garderobe / Wachtruimte</v>
      </c>
      <c r="H134" s="107" t="s">
        <v>6</v>
      </c>
      <c r="I134" s="128">
        <v>1</v>
      </c>
      <c r="J134" s="127" t="str">
        <f t="shared" si="73"/>
        <v>Vloerafwerking met polymeer beschermlaag</v>
      </c>
      <c r="K134" s="130">
        <v>14</v>
      </c>
      <c r="L134" s="129">
        <f t="shared" si="75"/>
        <v>14</v>
      </c>
      <c r="M134" s="164">
        <f t="shared" si="76"/>
        <v>0</v>
      </c>
      <c r="N134" s="131"/>
      <c r="O134" s="107" t="s">
        <v>101</v>
      </c>
      <c r="P134" s="107"/>
      <c r="Q134" s="107"/>
      <c r="R134" s="107"/>
      <c r="S134" s="131"/>
      <c r="T134" s="126" t="str">
        <f t="shared" si="77"/>
        <v>Verkeer</v>
      </c>
      <c r="U134" s="126" t="str">
        <f t="shared" si="78"/>
        <v>AQL 7%</v>
      </c>
      <c r="V134" s="131"/>
      <c r="W134" s="113">
        <v>100</v>
      </c>
      <c r="X134" s="131"/>
      <c r="Y134" s="129">
        <f t="shared" si="79"/>
        <v>21.840000000000003</v>
      </c>
      <c r="Z134" s="132">
        <f t="shared" si="80"/>
        <v>0</v>
      </c>
      <c r="AA134" s="131"/>
      <c r="AB134" s="129" t="str">
        <f t="shared" si="81"/>
        <v>_</v>
      </c>
      <c r="AC134" s="132" t="str">
        <f t="shared" si="82"/>
        <v>_</v>
      </c>
      <c r="AD134" s="131"/>
      <c r="AE134" s="129" t="str">
        <f t="shared" si="83"/>
        <v>_</v>
      </c>
      <c r="AF134" s="132" t="str">
        <f t="shared" si="84"/>
        <v>_</v>
      </c>
      <c r="AG134" s="131"/>
      <c r="AH134" s="129" t="str">
        <f t="shared" si="85"/>
        <v>_</v>
      </c>
      <c r="AI134" s="132" t="str">
        <f t="shared" si="86"/>
        <v>_</v>
      </c>
      <c r="AJ134" s="131"/>
      <c r="AK134" s="129">
        <f t="shared" si="87"/>
        <v>21.840000000000003</v>
      </c>
      <c r="AL134" s="132">
        <f t="shared" si="88"/>
        <v>0</v>
      </c>
      <c r="AM134" s="131"/>
      <c r="AQ134" s="137"/>
    </row>
    <row r="135" spans="1:43">
      <c r="A135" s="12">
        <v>8</v>
      </c>
      <c r="B135" s="126" t="str">
        <f>VLOOKUP(A135,'Overzicht locaties'!B:D,2,0)</f>
        <v>SE27</v>
      </c>
      <c r="C135" s="107" t="s">
        <v>337</v>
      </c>
      <c r="D135" s="6">
        <v>7</v>
      </c>
      <c r="E135" s="107" t="s">
        <v>253</v>
      </c>
      <c r="F135" s="107">
        <v>3</v>
      </c>
      <c r="G135" s="127" t="str">
        <f t="shared" si="34"/>
        <v>Verkeersruimte / Garderobe / Wachtruimte</v>
      </c>
      <c r="H135" s="107" t="s">
        <v>6</v>
      </c>
      <c r="I135" s="128">
        <v>1</v>
      </c>
      <c r="J135" s="127" t="str">
        <f t="shared" si="73"/>
        <v>Vloerafwerking met polymeer beschermlaag</v>
      </c>
      <c r="K135" s="130">
        <v>1</v>
      </c>
      <c r="L135" s="129">
        <f t="shared" si="75"/>
        <v>1</v>
      </c>
      <c r="M135" s="164">
        <f t="shared" si="76"/>
        <v>0</v>
      </c>
      <c r="N135" s="131"/>
      <c r="O135" s="107" t="s">
        <v>101</v>
      </c>
      <c r="P135" s="107"/>
      <c r="Q135" s="107"/>
      <c r="R135" s="107"/>
      <c r="S135" s="131"/>
      <c r="T135" s="126" t="str">
        <f t="shared" si="77"/>
        <v>Verkeer</v>
      </c>
      <c r="U135" s="126" t="str">
        <f t="shared" si="78"/>
        <v>AQL 7%</v>
      </c>
      <c r="V135" s="131"/>
      <c r="W135" s="113">
        <v>100</v>
      </c>
      <c r="X135" s="131"/>
      <c r="Y135" s="129">
        <f t="shared" si="79"/>
        <v>1.56</v>
      </c>
      <c r="Z135" s="132">
        <f t="shared" si="80"/>
        <v>0</v>
      </c>
      <c r="AA135" s="131"/>
      <c r="AB135" s="129" t="str">
        <f t="shared" si="81"/>
        <v>_</v>
      </c>
      <c r="AC135" s="132" t="str">
        <f t="shared" si="82"/>
        <v>_</v>
      </c>
      <c r="AD135" s="131"/>
      <c r="AE135" s="129" t="str">
        <f t="shared" si="83"/>
        <v>_</v>
      </c>
      <c r="AF135" s="132" t="str">
        <f t="shared" si="84"/>
        <v>_</v>
      </c>
      <c r="AG135" s="131"/>
      <c r="AH135" s="129" t="str">
        <f t="shared" si="85"/>
        <v>_</v>
      </c>
      <c r="AI135" s="132" t="str">
        <f t="shared" si="86"/>
        <v>_</v>
      </c>
      <c r="AJ135" s="131"/>
      <c r="AK135" s="129">
        <f t="shared" si="87"/>
        <v>1.56</v>
      </c>
      <c r="AL135" s="132">
        <f t="shared" si="88"/>
        <v>0</v>
      </c>
      <c r="AM135" s="131"/>
      <c r="AQ135" s="137"/>
    </row>
    <row r="136" spans="1:43">
      <c r="A136" s="12">
        <v>8</v>
      </c>
      <c r="B136" s="126" t="str">
        <f>VLOOKUP(A136,'Overzicht locaties'!B:D,2,0)</f>
        <v>SE27</v>
      </c>
      <c r="C136" s="107" t="s">
        <v>337</v>
      </c>
      <c r="D136" s="6">
        <v>8</v>
      </c>
      <c r="E136" s="107" t="s">
        <v>148</v>
      </c>
      <c r="F136" s="107">
        <v>2</v>
      </c>
      <c r="G136" s="127" t="str">
        <f t="shared" si="34"/>
        <v>Sanitaire ruimte</v>
      </c>
      <c r="H136" s="107" t="s">
        <v>6</v>
      </c>
      <c r="I136" s="128">
        <v>1</v>
      </c>
      <c r="J136" s="127" t="str">
        <f t="shared" si="73"/>
        <v>Vloerafwerking met polymeer beschermlaag</v>
      </c>
      <c r="K136" s="130">
        <v>1</v>
      </c>
      <c r="L136" s="129">
        <f t="shared" si="75"/>
        <v>1</v>
      </c>
      <c r="M136" s="164">
        <f t="shared" si="76"/>
        <v>0</v>
      </c>
      <c r="N136" s="131"/>
      <c r="O136" s="107" t="s">
        <v>101</v>
      </c>
      <c r="P136" s="107"/>
      <c r="Q136" s="107"/>
      <c r="R136" s="107"/>
      <c r="S136" s="131"/>
      <c r="T136" s="126" t="str">
        <f t="shared" si="77"/>
        <v>Sanitair</v>
      </c>
      <c r="U136" s="126" t="str">
        <f t="shared" si="78"/>
        <v>AQL 4%</v>
      </c>
      <c r="V136" s="131"/>
      <c r="W136" s="113">
        <v>100</v>
      </c>
      <c r="X136" s="131"/>
      <c r="Y136" s="129">
        <f t="shared" si="79"/>
        <v>1.56</v>
      </c>
      <c r="Z136" s="132">
        <f t="shared" si="80"/>
        <v>0</v>
      </c>
      <c r="AA136" s="131"/>
      <c r="AB136" s="129" t="str">
        <f t="shared" si="81"/>
        <v>_</v>
      </c>
      <c r="AC136" s="132" t="str">
        <f t="shared" si="82"/>
        <v>_</v>
      </c>
      <c r="AD136" s="131"/>
      <c r="AE136" s="129" t="str">
        <f t="shared" si="83"/>
        <v>_</v>
      </c>
      <c r="AF136" s="132" t="str">
        <f t="shared" si="84"/>
        <v>_</v>
      </c>
      <c r="AG136" s="131"/>
      <c r="AH136" s="129" t="str">
        <f t="shared" si="85"/>
        <v>_</v>
      </c>
      <c r="AI136" s="132" t="str">
        <f t="shared" si="86"/>
        <v>_</v>
      </c>
      <c r="AJ136" s="131"/>
      <c r="AK136" s="129">
        <f t="shared" si="87"/>
        <v>1.56</v>
      </c>
      <c r="AL136" s="132">
        <f t="shared" si="88"/>
        <v>0</v>
      </c>
      <c r="AM136" s="131"/>
      <c r="AQ136" s="137"/>
    </row>
    <row r="137" spans="1:43">
      <c r="A137" s="12">
        <v>8</v>
      </c>
      <c r="B137" s="126" t="str">
        <f>VLOOKUP(A137,'Overzicht locaties'!B:D,2,0)</f>
        <v>SE27</v>
      </c>
      <c r="C137" s="107" t="s">
        <v>337</v>
      </c>
      <c r="D137" s="6">
        <v>9</v>
      </c>
      <c r="E137" s="107" t="s">
        <v>254</v>
      </c>
      <c r="F137" s="107">
        <v>6</v>
      </c>
      <c r="G137" s="127" t="str">
        <f t="shared" si="34"/>
        <v>Overig / Magazijn / Archief / Berging / Technische ruimte</v>
      </c>
      <c r="H137" s="107" t="s">
        <v>6</v>
      </c>
      <c r="I137" s="128">
        <v>1</v>
      </c>
      <c r="J137" s="127" t="str">
        <f t="shared" si="73"/>
        <v>Vloerafwerking met polymeer beschermlaag</v>
      </c>
      <c r="K137" s="130">
        <v>1</v>
      </c>
      <c r="L137" s="129">
        <f t="shared" si="75"/>
        <v>1</v>
      </c>
      <c r="M137" s="164">
        <f t="shared" si="76"/>
        <v>0</v>
      </c>
      <c r="N137" s="131"/>
      <c r="O137" s="107" t="s">
        <v>101</v>
      </c>
      <c r="P137" s="107"/>
      <c r="Q137" s="107"/>
      <c r="R137" s="107"/>
      <c r="S137" s="131"/>
      <c r="T137" s="126" t="str">
        <f t="shared" si="77"/>
        <v>Verkeer</v>
      </c>
      <c r="U137" s="126" t="str">
        <f t="shared" si="78"/>
        <v>AQL 7%</v>
      </c>
      <c r="V137" s="131"/>
      <c r="W137" s="113">
        <v>100</v>
      </c>
      <c r="X137" s="131"/>
      <c r="Y137" s="129">
        <f t="shared" si="79"/>
        <v>1.56</v>
      </c>
      <c r="Z137" s="132">
        <f t="shared" si="80"/>
        <v>0</v>
      </c>
      <c r="AA137" s="131"/>
      <c r="AB137" s="129" t="str">
        <f t="shared" si="81"/>
        <v>_</v>
      </c>
      <c r="AC137" s="132" t="str">
        <f t="shared" si="82"/>
        <v>_</v>
      </c>
      <c r="AD137" s="131"/>
      <c r="AE137" s="129" t="str">
        <f t="shared" si="83"/>
        <v>_</v>
      </c>
      <c r="AF137" s="132" t="str">
        <f t="shared" si="84"/>
        <v>_</v>
      </c>
      <c r="AG137" s="131"/>
      <c r="AH137" s="129" t="str">
        <f t="shared" si="85"/>
        <v>_</v>
      </c>
      <c r="AI137" s="132" t="str">
        <f t="shared" si="86"/>
        <v>_</v>
      </c>
      <c r="AJ137" s="131"/>
      <c r="AK137" s="129">
        <f t="shared" si="87"/>
        <v>1.56</v>
      </c>
      <c r="AL137" s="132">
        <f t="shared" si="88"/>
        <v>0</v>
      </c>
      <c r="AM137" s="131"/>
      <c r="AQ137" s="137"/>
    </row>
    <row r="138" spans="1:43">
      <c r="A138" s="12">
        <v>9</v>
      </c>
      <c r="B138" s="126" t="str">
        <f>VLOOKUP(A138,'Overzicht locaties'!B:D,2,0)</f>
        <v>SE28</v>
      </c>
      <c r="C138" s="107" t="s">
        <v>337</v>
      </c>
      <c r="D138" s="6">
        <v>1</v>
      </c>
      <c r="E138" s="107" t="s">
        <v>248</v>
      </c>
      <c r="F138" s="107">
        <v>1</v>
      </c>
      <c r="G138" s="127" t="str">
        <f t="shared" si="34"/>
        <v xml:space="preserve">Kantoorruimte / vergaderruimte </v>
      </c>
      <c r="H138" s="107" t="s">
        <v>6</v>
      </c>
      <c r="I138" s="128">
        <v>1</v>
      </c>
      <c r="J138" s="127" t="str">
        <f t="shared" si="73"/>
        <v>Vloerafwerking met polymeer beschermlaag</v>
      </c>
      <c r="K138" s="130">
        <v>8</v>
      </c>
      <c r="L138" s="129">
        <f t="shared" si="75"/>
        <v>8</v>
      </c>
      <c r="M138" s="164">
        <f t="shared" si="76"/>
        <v>0</v>
      </c>
      <c r="N138" s="131"/>
      <c r="O138" s="107" t="s">
        <v>101</v>
      </c>
      <c r="P138" s="107"/>
      <c r="Q138" s="107"/>
      <c r="R138" s="107"/>
      <c r="S138" s="131"/>
      <c r="T138" s="126" t="str">
        <f t="shared" si="77"/>
        <v>Bureau</v>
      </c>
      <c r="U138" s="126" t="str">
        <f t="shared" si="78"/>
        <v>AQL 7%</v>
      </c>
      <c r="V138" s="131"/>
      <c r="W138" s="113">
        <v>100</v>
      </c>
      <c r="X138" s="131"/>
      <c r="Y138" s="129">
        <f t="shared" si="79"/>
        <v>12.48</v>
      </c>
      <c r="Z138" s="132">
        <f t="shared" si="80"/>
        <v>0</v>
      </c>
      <c r="AA138" s="131"/>
      <c r="AB138" s="129" t="str">
        <f t="shared" si="81"/>
        <v>_</v>
      </c>
      <c r="AC138" s="132" t="str">
        <f t="shared" si="82"/>
        <v>_</v>
      </c>
      <c r="AD138" s="131"/>
      <c r="AE138" s="129" t="str">
        <f t="shared" si="83"/>
        <v>_</v>
      </c>
      <c r="AF138" s="132" t="str">
        <f t="shared" si="84"/>
        <v>_</v>
      </c>
      <c r="AG138" s="131"/>
      <c r="AH138" s="129" t="str">
        <f t="shared" si="85"/>
        <v>_</v>
      </c>
      <c r="AI138" s="132" t="str">
        <f t="shared" si="86"/>
        <v>_</v>
      </c>
      <c r="AJ138" s="131"/>
      <c r="AK138" s="129">
        <f t="shared" si="87"/>
        <v>12.48</v>
      </c>
      <c r="AL138" s="132">
        <f t="shared" si="88"/>
        <v>0</v>
      </c>
      <c r="AM138" s="131"/>
      <c r="AQ138" s="137"/>
    </row>
    <row r="139" spans="1:43">
      <c r="A139" s="12">
        <v>9</v>
      </c>
      <c r="B139" s="126" t="str">
        <f>VLOOKUP(A139,'Overzicht locaties'!B:D,2,0)</f>
        <v>SE28</v>
      </c>
      <c r="C139" s="107" t="s">
        <v>337</v>
      </c>
      <c r="D139" s="6">
        <v>2</v>
      </c>
      <c r="E139" s="107" t="s">
        <v>249</v>
      </c>
      <c r="F139" s="107">
        <v>1</v>
      </c>
      <c r="G139" s="127" t="str">
        <f t="shared" si="34"/>
        <v xml:space="preserve">Kantoorruimte / vergaderruimte </v>
      </c>
      <c r="H139" s="107" t="s">
        <v>6</v>
      </c>
      <c r="I139" s="128">
        <v>1</v>
      </c>
      <c r="J139" s="127" t="str">
        <f t="shared" si="73"/>
        <v>Vloerafwerking met polymeer beschermlaag</v>
      </c>
      <c r="K139" s="130">
        <v>5</v>
      </c>
      <c r="L139" s="129">
        <f t="shared" si="75"/>
        <v>5</v>
      </c>
      <c r="M139" s="164">
        <f t="shared" si="76"/>
        <v>0</v>
      </c>
      <c r="N139" s="131"/>
      <c r="O139" s="107" t="s">
        <v>101</v>
      </c>
      <c r="P139" s="107"/>
      <c r="Q139" s="107"/>
      <c r="R139" s="107"/>
      <c r="S139" s="131"/>
      <c r="T139" s="126" t="str">
        <f t="shared" si="77"/>
        <v>Bureau</v>
      </c>
      <c r="U139" s="126" t="str">
        <f t="shared" si="78"/>
        <v>AQL 7%</v>
      </c>
      <c r="V139" s="131"/>
      <c r="W139" s="113">
        <v>100</v>
      </c>
      <c r="X139" s="131"/>
      <c r="Y139" s="129">
        <f t="shared" si="79"/>
        <v>7.8000000000000007</v>
      </c>
      <c r="Z139" s="132">
        <f t="shared" si="80"/>
        <v>0</v>
      </c>
      <c r="AA139" s="131"/>
      <c r="AB139" s="129" t="str">
        <f t="shared" si="81"/>
        <v>_</v>
      </c>
      <c r="AC139" s="132" t="str">
        <f t="shared" si="82"/>
        <v>_</v>
      </c>
      <c r="AD139" s="131"/>
      <c r="AE139" s="129" t="str">
        <f t="shared" si="83"/>
        <v>_</v>
      </c>
      <c r="AF139" s="132" t="str">
        <f t="shared" si="84"/>
        <v>_</v>
      </c>
      <c r="AG139" s="131"/>
      <c r="AH139" s="129" t="str">
        <f t="shared" si="85"/>
        <v>_</v>
      </c>
      <c r="AI139" s="132" t="str">
        <f t="shared" si="86"/>
        <v>_</v>
      </c>
      <c r="AJ139" s="131"/>
      <c r="AK139" s="129">
        <f t="shared" si="87"/>
        <v>7.8000000000000007</v>
      </c>
      <c r="AL139" s="132">
        <f t="shared" si="88"/>
        <v>0</v>
      </c>
      <c r="AM139" s="131"/>
      <c r="AQ139" s="137"/>
    </row>
    <row r="140" spans="1:43">
      <c r="A140" s="12">
        <v>9</v>
      </c>
      <c r="B140" s="126" t="str">
        <f>VLOOKUP(A140,'Overzicht locaties'!B:D,2,0)</f>
        <v>SE28</v>
      </c>
      <c r="C140" s="107" t="s">
        <v>337</v>
      </c>
      <c r="D140" s="6">
        <v>3</v>
      </c>
      <c r="E140" s="107" t="s">
        <v>250</v>
      </c>
      <c r="F140" s="107">
        <v>4</v>
      </c>
      <c r="G140" s="127" t="str">
        <f t="shared" si="34"/>
        <v>Medische ruimte</v>
      </c>
      <c r="H140" s="107" t="s">
        <v>6</v>
      </c>
      <c r="I140" s="128">
        <v>1</v>
      </c>
      <c r="J140" s="127" t="str">
        <f t="shared" si="73"/>
        <v>Vloerafwerking met polymeer beschermlaag</v>
      </c>
      <c r="K140" s="130">
        <v>14</v>
      </c>
      <c r="L140" s="129">
        <f t="shared" si="75"/>
        <v>14</v>
      </c>
      <c r="M140" s="164">
        <f t="shared" si="76"/>
        <v>0</v>
      </c>
      <c r="N140" s="131"/>
      <c r="O140" s="107" t="s">
        <v>101</v>
      </c>
      <c r="P140" s="107"/>
      <c r="Q140" s="107"/>
      <c r="R140" s="107"/>
      <c r="S140" s="131"/>
      <c r="T140" s="126" t="str">
        <f t="shared" si="77"/>
        <v>Behandel</v>
      </c>
      <c r="U140" s="126" t="str">
        <f t="shared" si="78"/>
        <v>AQL 3%</v>
      </c>
      <c r="V140" s="131"/>
      <c r="W140" s="113">
        <v>100</v>
      </c>
      <c r="X140" s="131"/>
      <c r="Y140" s="129">
        <f t="shared" si="79"/>
        <v>21.840000000000003</v>
      </c>
      <c r="Z140" s="132">
        <f t="shared" si="80"/>
        <v>0</v>
      </c>
      <c r="AA140" s="131"/>
      <c r="AB140" s="129" t="str">
        <f t="shared" si="81"/>
        <v>_</v>
      </c>
      <c r="AC140" s="132" t="str">
        <f t="shared" si="82"/>
        <v>_</v>
      </c>
      <c r="AD140" s="131"/>
      <c r="AE140" s="129" t="str">
        <f t="shared" si="83"/>
        <v>_</v>
      </c>
      <c r="AF140" s="132" t="str">
        <f t="shared" si="84"/>
        <v>_</v>
      </c>
      <c r="AG140" s="131"/>
      <c r="AH140" s="129" t="str">
        <f t="shared" si="85"/>
        <v>_</v>
      </c>
      <c r="AI140" s="132" t="str">
        <f t="shared" si="86"/>
        <v>_</v>
      </c>
      <c r="AJ140" s="131"/>
      <c r="AK140" s="129">
        <f t="shared" si="87"/>
        <v>21.840000000000003</v>
      </c>
      <c r="AL140" s="132">
        <f t="shared" si="88"/>
        <v>0</v>
      </c>
      <c r="AM140" s="131"/>
      <c r="AQ140" s="137"/>
    </row>
    <row r="141" spans="1:43">
      <c r="A141" s="12">
        <v>9</v>
      </c>
      <c r="B141" s="126" t="str">
        <f>VLOOKUP(A141,'Overzicht locaties'!B:D,2,0)</f>
        <v>SE28</v>
      </c>
      <c r="C141" s="107" t="s">
        <v>337</v>
      </c>
      <c r="D141" s="6">
        <v>4</v>
      </c>
      <c r="E141" s="107" t="s">
        <v>251</v>
      </c>
      <c r="F141" s="107">
        <v>2</v>
      </c>
      <c r="G141" s="127" t="str">
        <f t="shared" si="34"/>
        <v>Sanitaire ruimte</v>
      </c>
      <c r="H141" s="107" t="s">
        <v>6</v>
      </c>
      <c r="I141" s="128">
        <v>1</v>
      </c>
      <c r="J141" s="127" t="str">
        <f t="shared" si="73"/>
        <v>Vloerafwerking met polymeer beschermlaag</v>
      </c>
      <c r="K141" s="130">
        <v>3</v>
      </c>
      <c r="L141" s="129">
        <f t="shared" si="75"/>
        <v>3</v>
      </c>
      <c r="M141" s="164">
        <f t="shared" si="76"/>
        <v>0</v>
      </c>
      <c r="N141" s="131"/>
      <c r="O141" s="107" t="s">
        <v>101</v>
      </c>
      <c r="P141" s="107"/>
      <c r="Q141" s="107"/>
      <c r="R141" s="107"/>
      <c r="S141" s="131"/>
      <c r="T141" s="126" t="str">
        <f t="shared" si="77"/>
        <v>Sanitair</v>
      </c>
      <c r="U141" s="126" t="str">
        <f t="shared" si="78"/>
        <v>AQL 4%</v>
      </c>
      <c r="V141" s="131"/>
      <c r="W141" s="113">
        <v>100</v>
      </c>
      <c r="X141" s="131"/>
      <c r="Y141" s="129">
        <f t="shared" si="79"/>
        <v>4.68</v>
      </c>
      <c r="Z141" s="132">
        <f t="shared" si="80"/>
        <v>0</v>
      </c>
      <c r="AA141" s="131"/>
      <c r="AB141" s="129" t="str">
        <f t="shared" si="81"/>
        <v>_</v>
      </c>
      <c r="AC141" s="132" t="str">
        <f t="shared" si="82"/>
        <v>_</v>
      </c>
      <c r="AD141" s="131"/>
      <c r="AE141" s="129" t="str">
        <f t="shared" si="83"/>
        <v>_</v>
      </c>
      <c r="AF141" s="132" t="str">
        <f t="shared" si="84"/>
        <v>_</v>
      </c>
      <c r="AG141" s="131"/>
      <c r="AH141" s="129" t="str">
        <f t="shared" si="85"/>
        <v>_</v>
      </c>
      <c r="AI141" s="132" t="str">
        <f t="shared" si="86"/>
        <v>_</v>
      </c>
      <c r="AJ141" s="131"/>
      <c r="AK141" s="129">
        <f t="shared" si="87"/>
        <v>4.68</v>
      </c>
      <c r="AL141" s="132">
        <f t="shared" si="88"/>
        <v>0</v>
      </c>
      <c r="AM141" s="131"/>
      <c r="AQ141" s="137"/>
    </row>
    <row r="142" spans="1:43">
      <c r="A142" s="12">
        <v>9</v>
      </c>
      <c r="B142" s="126" t="str">
        <f>VLOOKUP(A142,'Overzicht locaties'!B:D,2,0)</f>
        <v>SE28</v>
      </c>
      <c r="C142" s="107" t="s">
        <v>337</v>
      </c>
      <c r="D142" s="6">
        <v>5</v>
      </c>
      <c r="E142" s="107" t="s">
        <v>147</v>
      </c>
      <c r="F142" s="107">
        <v>3</v>
      </c>
      <c r="G142" s="127" t="str">
        <f t="shared" si="34"/>
        <v>Verkeersruimte / Garderobe / Wachtruimte</v>
      </c>
      <c r="H142" s="107" t="s">
        <v>6</v>
      </c>
      <c r="I142" s="128">
        <v>1</v>
      </c>
      <c r="J142" s="127" t="str">
        <f t="shared" si="73"/>
        <v>Vloerafwerking met polymeer beschermlaag</v>
      </c>
      <c r="K142" s="130">
        <v>6</v>
      </c>
      <c r="L142" s="129">
        <f t="shared" si="75"/>
        <v>6</v>
      </c>
      <c r="M142" s="164">
        <f t="shared" si="76"/>
        <v>0</v>
      </c>
      <c r="N142" s="131"/>
      <c r="O142" s="107" t="s">
        <v>101</v>
      </c>
      <c r="P142" s="107"/>
      <c r="Q142" s="107"/>
      <c r="R142" s="107"/>
      <c r="S142" s="131"/>
      <c r="T142" s="126" t="str">
        <f t="shared" si="77"/>
        <v>Verkeer</v>
      </c>
      <c r="U142" s="126" t="str">
        <f t="shared" si="78"/>
        <v>AQL 7%</v>
      </c>
      <c r="V142" s="131"/>
      <c r="W142" s="113">
        <v>100</v>
      </c>
      <c r="X142" s="131"/>
      <c r="Y142" s="129">
        <f t="shared" si="79"/>
        <v>9.36</v>
      </c>
      <c r="Z142" s="132">
        <f t="shared" si="80"/>
        <v>0</v>
      </c>
      <c r="AA142" s="131"/>
      <c r="AB142" s="129" t="str">
        <f t="shared" si="81"/>
        <v>_</v>
      </c>
      <c r="AC142" s="132" t="str">
        <f t="shared" si="82"/>
        <v>_</v>
      </c>
      <c r="AD142" s="131"/>
      <c r="AE142" s="129" t="str">
        <f t="shared" si="83"/>
        <v>_</v>
      </c>
      <c r="AF142" s="132" t="str">
        <f t="shared" si="84"/>
        <v>_</v>
      </c>
      <c r="AG142" s="131"/>
      <c r="AH142" s="129" t="str">
        <f t="shared" si="85"/>
        <v>_</v>
      </c>
      <c r="AI142" s="132" t="str">
        <f t="shared" si="86"/>
        <v>_</v>
      </c>
      <c r="AJ142" s="131"/>
      <c r="AK142" s="129">
        <f t="shared" si="87"/>
        <v>9.36</v>
      </c>
      <c r="AL142" s="132">
        <f t="shared" si="88"/>
        <v>0</v>
      </c>
      <c r="AM142" s="131"/>
      <c r="AQ142" s="137"/>
    </row>
    <row r="143" spans="1:43">
      <c r="A143" s="12">
        <v>9</v>
      </c>
      <c r="B143" s="126" t="str">
        <f>VLOOKUP(A143,'Overzicht locaties'!B:D,2,0)</f>
        <v>SE28</v>
      </c>
      <c r="C143" s="107" t="s">
        <v>337</v>
      </c>
      <c r="D143" s="6">
        <v>6</v>
      </c>
      <c r="E143" s="107" t="s">
        <v>252</v>
      </c>
      <c r="F143" s="107">
        <v>3</v>
      </c>
      <c r="G143" s="127" t="str">
        <f t="shared" si="34"/>
        <v>Verkeersruimte / Garderobe / Wachtruimte</v>
      </c>
      <c r="H143" s="107" t="s">
        <v>6</v>
      </c>
      <c r="I143" s="128">
        <v>1</v>
      </c>
      <c r="J143" s="127" t="str">
        <f t="shared" si="73"/>
        <v>Vloerafwerking met polymeer beschermlaag</v>
      </c>
      <c r="K143" s="130">
        <v>14</v>
      </c>
      <c r="L143" s="129">
        <f t="shared" si="75"/>
        <v>14</v>
      </c>
      <c r="M143" s="164">
        <f t="shared" si="76"/>
        <v>0</v>
      </c>
      <c r="N143" s="131"/>
      <c r="O143" s="107" t="s">
        <v>101</v>
      </c>
      <c r="P143" s="107"/>
      <c r="Q143" s="107"/>
      <c r="R143" s="107"/>
      <c r="S143" s="131"/>
      <c r="T143" s="126" t="str">
        <f t="shared" si="77"/>
        <v>Verkeer</v>
      </c>
      <c r="U143" s="126" t="str">
        <f t="shared" si="78"/>
        <v>AQL 7%</v>
      </c>
      <c r="V143" s="131"/>
      <c r="W143" s="113">
        <v>100</v>
      </c>
      <c r="X143" s="131"/>
      <c r="Y143" s="129">
        <f t="shared" si="79"/>
        <v>21.840000000000003</v>
      </c>
      <c r="Z143" s="132">
        <f t="shared" si="80"/>
        <v>0</v>
      </c>
      <c r="AA143" s="131"/>
      <c r="AB143" s="129" t="str">
        <f t="shared" si="81"/>
        <v>_</v>
      </c>
      <c r="AC143" s="132" t="str">
        <f t="shared" si="82"/>
        <v>_</v>
      </c>
      <c r="AD143" s="131"/>
      <c r="AE143" s="129" t="str">
        <f t="shared" si="83"/>
        <v>_</v>
      </c>
      <c r="AF143" s="132" t="str">
        <f t="shared" si="84"/>
        <v>_</v>
      </c>
      <c r="AG143" s="131"/>
      <c r="AH143" s="129" t="str">
        <f t="shared" si="85"/>
        <v>_</v>
      </c>
      <c r="AI143" s="132" t="str">
        <f t="shared" si="86"/>
        <v>_</v>
      </c>
      <c r="AJ143" s="131"/>
      <c r="AK143" s="129">
        <f t="shared" si="87"/>
        <v>21.840000000000003</v>
      </c>
      <c r="AL143" s="132">
        <f t="shared" si="88"/>
        <v>0</v>
      </c>
      <c r="AM143" s="131"/>
      <c r="AQ143" s="137"/>
    </row>
    <row r="144" spans="1:43">
      <c r="A144" s="12">
        <v>9</v>
      </c>
      <c r="B144" s="126" t="str">
        <f>VLOOKUP(A144,'Overzicht locaties'!B:D,2,0)</f>
        <v>SE28</v>
      </c>
      <c r="C144" s="107" t="s">
        <v>337</v>
      </c>
      <c r="D144" s="6">
        <v>7</v>
      </c>
      <c r="E144" s="107" t="s">
        <v>253</v>
      </c>
      <c r="F144" s="107">
        <v>3</v>
      </c>
      <c r="G144" s="127" t="str">
        <f t="shared" si="34"/>
        <v>Verkeersruimte / Garderobe / Wachtruimte</v>
      </c>
      <c r="H144" s="107" t="s">
        <v>6</v>
      </c>
      <c r="I144" s="128">
        <v>1</v>
      </c>
      <c r="J144" s="127" t="str">
        <f t="shared" si="73"/>
        <v>Vloerafwerking met polymeer beschermlaag</v>
      </c>
      <c r="K144" s="130">
        <v>1</v>
      </c>
      <c r="L144" s="129">
        <f t="shared" si="75"/>
        <v>1</v>
      </c>
      <c r="M144" s="164">
        <f t="shared" si="76"/>
        <v>0</v>
      </c>
      <c r="N144" s="131"/>
      <c r="O144" s="107" t="s">
        <v>101</v>
      </c>
      <c r="P144" s="107"/>
      <c r="Q144" s="107"/>
      <c r="R144" s="107"/>
      <c r="S144" s="131"/>
      <c r="T144" s="126" t="str">
        <f t="shared" si="77"/>
        <v>Verkeer</v>
      </c>
      <c r="U144" s="126" t="str">
        <f t="shared" si="78"/>
        <v>AQL 7%</v>
      </c>
      <c r="V144" s="131"/>
      <c r="W144" s="113">
        <v>100</v>
      </c>
      <c r="X144" s="131"/>
      <c r="Y144" s="129">
        <f t="shared" si="79"/>
        <v>1.56</v>
      </c>
      <c r="Z144" s="132">
        <f t="shared" si="80"/>
        <v>0</v>
      </c>
      <c r="AA144" s="131"/>
      <c r="AB144" s="129" t="str">
        <f t="shared" si="81"/>
        <v>_</v>
      </c>
      <c r="AC144" s="132" t="str">
        <f t="shared" si="82"/>
        <v>_</v>
      </c>
      <c r="AD144" s="131"/>
      <c r="AE144" s="129" t="str">
        <f t="shared" si="83"/>
        <v>_</v>
      </c>
      <c r="AF144" s="132" t="str">
        <f t="shared" si="84"/>
        <v>_</v>
      </c>
      <c r="AG144" s="131"/>
      <c r="AH144" s="129" t="str">
        <f t="shared" si="85"/>
        <v>_</v>
      </c>
      <c r="AI144" s="132" t="str">
        <f t="shared" si="86"/>
        <v>_</v>
      </c>
      <c r="AJ144" s="131"/>
      <c r="AK144" s="129">
        <f t="shared" si="87"/>
        <v>1.56</v>
      </c>
      <c r="AL144" s="132">
        <f t="shared" si="88"/>
        <v>0</v>
      </c>
      <c r="AM144" s="131"/>
      <c r="AQ144" s="137"/>
    </row>
    <row r="145" spans="1:43">
      <c r="A145" s="12">
        <v>9</v>
      </c>
      <c r="B145" s="126" t="str">
        <f>VLOOKUP(A145,'Overzicht locaties'!B:D,2,0)</f>
        <v>SE28</v>
      </c>
      <c r="C145" s="107" t="s">
        <v>337</v>
      </c>
      <c r="D145" s="6">
        <v>8</v>
      </c>
      <c r="E145" s="107" t="s">
        <v>148</v>
      </c>
      <c r="F145" s="107">
        <v>2</v>
      </c>
      <c r="G145" s="127" t="str">
        <f t="shared" si="34"/>
        <v>Sanitaire ruimte</v>
      </c>
      <c r="H145" s="107" t="s">
        <v>6</v>
      </c>
      <c r="I145" s="128">
        <v>1</v>
      </c>
      <c r="J145" s="127" t="str">
        <f t="shared" si="73"/>
        <v>Vloerafwerking met polymeer beschermlaag</v>
      </c>
      <c r="K145" s="130">
        <v>1</v>
      </c>
      <c r="L145" s="129">
        <f t="shared" si="75"/>
        <v>1</v>
      </c>
      <c r="M145" s="164">
        <f t="shared" si="76"/>
        <v>0</v>
      </c>
      <c r="N145" s="131"/>
      <c r="O145" s="107" t="s">
        <v>101</v>
      </c>
      <c r="P145" s="107"/>
      <c r="Q145" s="107"/>
      <c r="R145" s="107"/>
      <c r="S145" s="131"/>
      <c r="T145" s="126" t="str">
        <f t="shared" si="77"/>
        <v>Sanitair</v>
      </c>
      <c r="U145" s="126" t="str">
        <f t="shared" si="78"/>
        <v>AQL 4%</v>
      </c>
      <c r="V145" s="131"/>
      <c r="W145" s="113">
        <v>100</v>
      </c>
      <c r="X145" s="131"/>
      <c r="Y145" s="129">
        <f t="shared" si="79"/>
        <v>1.56</v>
      </c>
      <c r="Z145" s="132">
        <f t="shared" si="80"/>
        <v>0</v>
      </c>
      <c r="AA145" s="131"/>
      <c r="AB145" s="129" t="str">
        <f t="shared" si="81"/>
        <v>_</v>
      </c>
      <c r="AC145" s="132" t="str">
        <f t="shared" si="82"/>
        <v>_</v>
      </c>
      <c r="AD145" s="131"/>
      <c r="AE145" s="129" t="str">
        <f t="shared" si="83"/>
        <v>_</v>
      </c>
      <c r="AF145" s="132" t="str">
        <f t="shared" si="84"/>
        <v>_</v>
      </c>
      <c r="AG145" s="131"/>
      <c r="AH145" s="129" t="str">
        <f t="shared" si="85"/>
        <v>_</v>
      </c>
      <c r="AI145" s="132" t="str">
        <f t="shared" si="86"/>
        <v>_</v>
      </c>
      <c r="AJ145" s="131"/>
      <c r="AK145" s="129">
        <f t="shared" si="87"/>
        <v>1.56</v>
      </c>
      <c r="AL145" s="132">
        <f t="shared" si="88"/>
        <v>0</v>
      </c>
      <c r="AM145" s="131"/>
      <c r="AQ145" s="137"/>
    </row>
    <row r="146" spans="1:43">
      <c r="A146" s="12">
        <v>9</v>
      </c>
      <c r="B146" s="126" t="str">
        <f>VLOOKUP(A146,'Overzicht locaties'!B:D,2,0)</f>
        <v>SE28</v>
      </c>
      <c r="C146" s="107" t="s">
        <v>337</v>
      </c>
      <c r="D146" s="6">
        <v>9</v>
      </c>
      <c r="E146" s="107" t="s">
        <v>254</v>
      </c>
      <c r="F146" s="107">
        <v>6</v>
      </c>
      <c r="G146" s="127" t="str">
        <f t="shared" si="34"/>
        <v>Overig / Magazijn / Archief / Berging / Technische ruimte</v>
      </c>
      <c r="H146" s="107" t="s">
        <v>6</v>
      </c>
      <c r="I146" s="128">
        <v>1</v>
      </c>
      <c r="J146" s="127" t="str">
        <f t="shared" si="73"/>
        <v>Vloerafwerking met polymeer beschermlaag</v>
      </c>
      <c r="K146" s="130">
        <v>1</v>
      </c>
      <c r="L146" s="129">
        <f t="shared" si="75"/>
        <v>1</v>
      </c>
      <c r="M146" s="164">
        <f t="shared" si="76"/>
        <v>0</v>
      </c>
      <c r="N146" s="131"/>
      <c r="O146" s="107" t="s">
        <v>101</v>
      </c>
      <c r="P146" s="107"/>
      <c r="Q146" s="107"/>
      <c r="R146" s="107"/>
      <c r="S146" s="131"/>
      <c r="T146" s="126" t="str">
        <f t="shared" si="77"/>
        <v>Verkeer</v>
      </c>
      <c r="U146" s="126" t="str">
        <f t="shared" si="78"/>
        <v>AQL 7%</v>
      </c>
      <c r="V146" s="131"/>
      <c r="W146" s="113">
        <v>100</v>
      </c>
      <c r="X146" s="131"/>
      <c r="Y146" s="129">
        <f t="shared" si="79"/>
        <v>1.56</v>
      </c>
      <c r="Z146" s="132">
        <f t="shared" si="80"/>
        <v>0</v>
      </c>
      <c r="AA146" s="131"/>
      <c r="AB146" s="129" t="str">
        <f t="shared" si="81"/>
        <v>_</v>
      </c>
      <c r="AC146" s="132" t="str">
        <f t="shared" si="82"/>
        <v>_</v>
      </c>
      <c r="AD146" s="131"/>
      <c r="AE146" s="129" t="str">
        <f t="shared" si="83"/>
        <v>_</v>
      </c>
      <c r="AF146" s="132" t="str">
        <f t="shared" si="84"/>
        <v>_</v>
      </c>
      <c r="AG146" s="131"/>
      <c r="AH146" s="129" t="str">
        <f t="shared" si="85"/>
        <v>_</v>
      </c>
      <c r="AI146" s="132" t="str">
        <f t="shared" si="86"/>
        <v>_</v>
      </c>
      <c r="AJ146" s="131"/>
      <c r="AK146" s="129">
        <f t="shared" si="87"/>
        <v>1.56</v>
      </c>
      <c r="AL146" s="132">
        <f t="shared" si="88"/>
        <v>0</v>
      </c>
      <c r="AM146" s="131"/>
      <c r="AQ146" s="137"/>
    </row>
    <row r="147" spans="1:43">
      <c r="A147" s="12">
        <v>10</v>
      </c>
      <c r="B147" s="126" t="str">
        <f>VLOOKUP(A147,'Overzicht locaties'!B:D,2,0)</f>
        <v>SE88</v>
      </c>
      <c r="C147" s="107" t="s">
        <v>337</v>
      </c>
      <c r="D147" s="6">
        <v>1</v>
      </c>
      <c r="E147" s="107" t="s">
        <v>248</v>
      </c>
      <c r="F147" s="107">
        <v>1</v>
      </c>
      <c r="G147" s="127" t="str">
        <f t="shared" si="34"/>
        <v xml:space="preserve">Kantoorruimte / vergaderruimte </v>
      </c>
      <c r="H147" s="107" t="s">
        <v>6</v>
      </c>
      <c r="I147" s="128">
        <v>1</v>
      </c>
      <c r="J147" s="127" t="str">
        <f t="shared" ref="J147:J218" si="89">VLOOKUP(I147,Legenda_vloerafwerking,2,0)</f>
        <v>Vloerafwerking met polymeer beschermlaag</v>
      </c>
      <c r="K147" s="130">
        <v>8</v>
      </c>
      <c r="L147" s="129">
        <f t="shared" si="75"/>
        <v>8</v>
      </c>
      <c r="M147" s="164">
        <f t="shared" si="76"/>
        <v>0</v>
      </c>
      <c r="N147" s="131"/>
      <c r="O147" s="107" t="s">
        <v>101</v>
      </c>
      <c r="P147" s="107"/>
      <c r="Q147" s="107"/>
      <c r="R147" s="107"/>
      <c r="S147" s="131"/>
      <c r="T147" s="126" t="str">
        <f t="shared" si="77"/>
        <v>Bureau</v>
      </c>
      <c r="U147" s="126" t="str">
        <f t="shared" si="78"/>
        <v>AQL 7%</v>
      </c>
      <c r="V147" s="131"/>
      <c r="W147" s="113">
        <v>100</v>
      </c>
      <c r="X147" s="131"/>
      <c r="Y147" s="129">
        <f t="shared" si="79"/>
        <v>12.48</v>
      </c>
      <c r="Z147" s="132">
        <f t="shared" si="80"/>
        <v>0</v>
      </c>
      <c r="AA147" s="131"/>
      <c r="AB147" s="129" t="str">
        <f t="shared" si="81"/>
        <v>_</v>
      </c>
      <c r="AC147" s="132" t="str">
        <f t="shared" si="82"/>
        <v>_</v>
      </c>
      <c r="AD147" s="131"/>
      <c r="AE147" s="129" t="str">
        <f t="shared" si="83"/>
        <v>_</v>
      </c>
      <c r="AF147" s="132" t="str">
        <f t="shared" si="84"/>
        <v>_</v>
      </c>
      <c r="AG147" s="131"/>
      <c r="AH147" s="129" t="str">
        <f t="shared" si="85"/>
        <v>_</v>
      </c>
      <c r="AI147" s="132" t="str">
        <f t="shared" si="86"/>
        <v>_</v>
      </c>
      <c r="AJ147" s="131"/>
      <c r="AK147" s="129">
        <f t="shared" si="87"/>
        <v>12.48</v>
      </c>
      <c r="AL147" s="132">
        <f t="shared" si="88"/>
        <v>0</v>
      </c>
      <c r="AM147" s="131"/>
      <c r="AQ147" s="137"/>
    </row>
    <row r="148" spans="1:43">
      <c r="A148" s="12">
        <v>10</v>
      </c>
      <c r="B148" s="126" t="str">
        <f>VLOOKUP(A148,'Overzicht locaties'!B:D,2,0)</f>
        <v>SE88</v>
      </c>
      <c r="C148" s="107" t="s">
        <v>337</v>
      </c>
      <c r="D148" s="6">
        <v>2</v>
      </c>
      <c r="E148" s="107" t="s">
        <v>249</v>
      </c>
      <c r="F148" s="107">
        <v>1</v>
      </c>
      <c r="G148" s="127" t="str">
        <f t="shared" si="34"/>
        <v xml:space="preserve">Kantoorruimte / vergaderruimte </v>
      </c>
      <c r="H148" s="107" t="s">
        <v>6</v>
      </c>
      <c r="I148" s="128">
        <v>1</v>
      </c>
      <c r="J148" s="127" t="str">
        <f t="shared" si="89"/>
        <v>Vloerafwerking met polymeer beschermlaag</v>
      </c>
      <c r="K148" s="130">
        <v>5</v>
      </c>
      <c r="L148" s="129">
        <f t="shared" si="75"/>
        <v>5</v>
      </c>
      <c r="M148" s="164">
        <f t="shared" si="76"/>
        <v>0</v>
      </c>
      <c r="N148" s="131"/>
      <c r="O148" s="107" t="s">
        <v>101</v>
      </c>
      <c r="P148" s="107"/>
      <c r="Q148" s="107"/>
      <c r="R148" s="107"/>
      <c r="S148" s="131"/>
      <c r="T148" s="126" t="str">
        <f t="shared" si="77"/>
        <v>Bureau</v>
      </c>
      <c r="U148" s="126" t="str">
        <f t="shared" si="78"/>
        <v>AQL 7%</v>
      </c>
      <c r="V148" s="131"/>
      <c r="W148" s="113">
        <v>100</v>
      </c>
      <c r="X148" s="131"/>
      <c r="Y148" s="129">
        <f t="shared" si="79"/>
        <v>7.8000000000000007</v>
      </c>
      <c r="Z148" s="132">
        <f t="shared" si="80"/>
        <v>0</v>
      </c>
      <c r="AA148" s="131"/>
      <c r="AB148" s="129" t="str">
        <f t="shared" si="81"/>
        <v>_</v>
      </c>
      <c r="AC148" s="132" t="str">
        <f t="shared" si="82"/>
        <v>_</v>
      </c>
      <c r="AD148" s="131"/>
      <c r="AE148" s="129" t="str">
        <f t="shared" si="83"/>
        <v>_</v>
      </c>
      <c r="AF148" s="132" t="str">
        <f t="shared" si="84"/>
        <v>_</v>
      </c>
      <c r="AG148" s="131"/>
      <c r="AH148" s="129" t="str">
        <f t="shared" si="85"/>
        <v>_</v>
      </c>
      <c r="AI148" s="132" t="str">
        <f t="shared" si="86"/>
        <v>_</v>
      </c>
      <c r="AJ148" s="131"/>
      <c r="AK148" s="129">
        <f t="shared" si="87"/>
        <v>7.8000000000000007</v>
      </c>
      <c r="AL148" s="132">
        <f t="shared" si="88"/>
        <v>0</v>
      </c>
      <c r="AM148" s="131"/>
      <c r="AQ148" s="137"/>
    </row>
    <row r="149" spans="1:43">
      <c r="A149" s="12">
        <v>10</v>
      </c>
      <c r="B149" s="126" t="str">
        <f>VLOOKUP(A149,'Overzicht locaties'!B:D,2,0)</f>
        <v>SE88</v>
      </c>
      <c r="C149" s="107" t="s">
        <v>337</v>
      </c>
      <c r="D149" s="6">
        <v>3</v>
      </c>
      <c r="E149" s="107" t="s">
        <v>250</v>
      </c>
      <c r="F149" s="107">
        <v>4</v>
      </c>
      <c r="G149" s="127" t="str">
        <f t="shared" si="34"/>
        <v>Medische ruimte</v>
      </c>
      <c r="H149" s="107" t="s">
        <v>6</v>
      </c>
      <c r="I149" s="128">
        <v>1</v>
      </c>
      <c r="J149" s="127" t="str">
        <f t="shared" si="89"/>
        <v>Vloerafwerking met polymeer beschermlaag</v>
      </c>
      <c r="K149" s="130">
        <v>14</v>
      </c>
      <c r="L149" s="129">
        <f t="shared" si="75"/>
        <v>14</v>
      </c>
      <c r="M149" s="164">
        <f t="shared" si="76"/>
        <v>0</v>
      </c>
      <c r="N149" s="131"/>
      <c r="O149" s="107" t="s">
        <v>101</v>
      </c>
      <c r="P149" s="107"/>
      <c r="Q149" s="107"/>
      <c r="R149" s="107"/>
      <c r="S149" s="131"/>
      <c r="T149" s="126" t="str">
        <f t="shared" si="77"/>
        <v>Behandel</v>
      </c>
      <c r="U149" s="126" t="str">
        <f t="shared" si="78"/>
        <v>AQL 3%</v>
      </c>
      <c r="V149" s="131"/>
      <c r="W149" s="113">
        <v>100</v>
      </c>
      <c r="X149" s="131"/>
      <c r="Y149" s="129">
        <f t="shared" si="79"/>
        <v>21.840000000000003</v>
      </c>
      <c r="Z149" s="132">
        <f t="shared" si="80"/>
        <v>0</v>
      </c>
      <c r="AA149" s="131"/>
      <c r="AB149" s="129" t="str">
        <f t="shared" si="81"/>
        <v>_</v>
      </c>
      <c r="AC149" s="132" t="str">
        <f t="shared" si="82"/>
        <v>_</v>
      </c>
      <c r="AD149" s="131"/>
      <c r="AE149" s="129" t="str">
        <f t="shared" si="83"/>
        <v>_</v>
      </c>
      <c r="AF149" s="132" t="str">
        <f t="shared" si="84"/>
        <v>_</v>
      </c>
      <c r="AG149" s="131"/>
      <c r="AH149" s="129" t="str">
        <f t="shared" si="85"/>
        <v>_</v>
      </c>
      <c r="AI149" s="132" t="str">
        <f t="shared" si="86"/>
        <v>_</v>
      </c>
      <c r="AJ149" s="131"/>
      <c r="AK149" s="129">
        <f t="shared" si="87"/>
        <v>21.840000000000003</v>
      </c>
      <c r="AL149" s="132">
        <f t="shared" si="88"/>
        <v>0</v>
      </c>
      <c r="AM149" s="131"/>
      <c r="AQ149" s="137"/>
    </row>
    <row r="150" spans="1:43">
      <c r="A150" s="12">
        <v>10</v>
      </c>
      <c r="B150" s="126" t="str">
        <f>VLOOKUP(A150,'Overzicht locaties'!B:D,2,0)</f>
        <v>SE88</v>
      </c>
      <c r="C150" s="107" t="s">
        <v>337</v>
      </c>
      <c r="D150" s="6">
        <v>4</v>
      </c>
      <c r="E150" s="107" t="s">
        <v>251</v>
      </c>
      <c r="F150" s="107">
        <v>2</v>
      </c>
      <c r="G150" s="127" t="str">
        <f t="shared" si="34"/>
        <v>Sanitaire ruimte</v>
      </c>
      <c r="H150" s="107" t="s">
        <v>6</v>
      </c>
      <c r="I150" s="128">
        <v>1</v>
      </c>
      <c r="J150" s="127" t="str">
        <f t="shared" si="89"/>
        <v>Vloerafwerking met polymeer beschermlaag</v>
      </c>
      <c r="K150" s="130">
        <v>3</v>
      </c>
      <c r="L150" s="129">
        <f t="shared" si="75"/>
        <v>3</v>
      </c>
      <c r="M150" s="164">
        <f t="shared" si="76"/>
        <v>0</v>
      </c>
      <c r="N150" s="131"/>
      <c r="O150" s="107" t="s">
        <v>101</v>
      </c>
      <c r="P150" s="107"/>
      <c r="Q150" s="107"/>
      <c r="R150" s="107"/>
      <c r="S150" s="131"/>
      <c r="T150" s="126" t="str">
        <f t="shared" si="77"/>
        <v>Sanitair</v>
      </c>
      <c r="U150" s="126" t="str">
        <f t="shared" si="78"/>
        <v>AQL 4%</v>
      </c>
      <c r="V150" s="131"/>
      <c r="W150" s="113">
        <v>100</v>
      </c>
      <c r="X150" s="131"/>
      <c r="Y150" s="129">
        <f t="shared" si="79"/>
        <v>4.68</v>
      </c>
      <c r="Z150" s="132">
        <f t="shared" si="80"/>
        <v>0</v>
      </c>
      <c r="AA150" s="131"/>
      <c r="AB150" s="129" t="str">
        <f t="shared" si="81"/>
        <v>_</v>
      </c>
      <c r="AC150" s="132" t="str">
        <f t="shared" si="82"/>
        <v>_</v>
      </c>
      <c r="AD150" s="131"/>
      <c r="AE150" s="129" t="str">
        <f t="shared" si="83"/>
        <v>_</v>
      </c>
      <c r="AF150" s="132" t="str">
        <f t="shared" si="84"/>
        <v>_</v>
      </c>
      <c r="AG150" s="131"/>
      <c r="AH150" s="129" t="str">
        <f t="shared" si="85"/>
        <v>_</v>
      </c>
      <c r="AI150" s="132" t="str">
        <f t="shared" si="86"/>
        <v>_</v>
      </c>
      <c r="AJ150" s="131"/>
      <c r="AK150" s="129">
        <f t="shared" si="87"/>
        <v>4.68</v>
      </c>
      <c r="AL150" s="132">
        <f t="shared" si="88"/>
        <v>0</v>
      </c>
      <c r="AM150" s="131"/>
      <c r="AQ150" s="137"/>
    </row>
    <row r="151" spans="1:43">
      <c r="A151" s="12">
        <v>10</v>
      </c>
      <c r="B151" s="126" t="str">
        <f>VLOOKUP(A151,'Overzicht locaties'!B:D,2,0)</f>
        <v>SE88</v>
      </c>
      <c r="C151" s="107" t="s">
        <v>337</v>
      </c>
      <c r="D151" s="6">
        <v>5</v>
      </c>
      <c r="E151" s="107" t="s">
        <v>147</v>
      </c>
      <c r="F151" s="107">
        <v>3</v>
      </c>
      <c r="G151" s="127" t="str">
        <f t="shared" si="34"/>
        <v>Verkeersruimte / Garderobe / Wachtruimte</v>
      </c>
      <c r="H151" s="107" t="s">
        <v>6</v>
      </c>
      <c r="I151" s="128">
        <v>1</v>
      </c>
      <c r="J151" s="127" t="str">
        <f t="shared" si="89"/>
        <v>Vloerafwerking met polymeer beschermlaag</v>
      </c>
      <c r="K151" s="130">
        <v>6</v>
      </c>
      <c r="L151" s="129">
        <f t="shared" si="75"/>
        <v>6</v>
      </c>
      <c r="M151" s="164">
        <f t="shared" si="76"/>
        <v>0</v>
      </c>
      <c r="N151" s="131"/>
      <c r="O151" s="107" t="s">
        <v>101</v>
      </c>
      <c r="P151" s="107"/>
      <c r="Q151" s="107"/>
      <c r="R151" s="107"/>
      <c r="S151" s="131"/>
      <c r="T151" s="126" t="str">
        <f t="shared" si="77"/>
        <v>Verkeer</v>
      </c>
      <c r="U151" s="126" t="str">
        <f t="shared" si="78"/>
        <v>AQL 7%</v>
      </c>
      <c r="V151" s="131"/>
      <c r="W151" s="113">
        <v>100</v>
      </c>
      <c r="X151" s="131"/>
      <c r="Y151" s="129">
        <f t="shared" si="79"/>
        <v>9.36</v>
      </c>
      <c r="Z151" s="132">
        <f t="shared" si="80"/>
        <v>0</v>
      </c>
      <c r="AA151" s="131"/>
      <c r="AB151" s="129" t="str">
        <f t="shared" si="81"/>
        <v>_</v>
      </c>
      <c r="AC151" s="132" t="str">
        <f t="shared" si="82"/>
        <v>_</v>
      </c>
      <c r="AD151" s="131"/>
      <c r="AE151" s="129" t="str">
        <f t="shared" si="83"/>
        <v>_</v>
      </c>
      <c r="AF151" s="132" t="str">
        <f t="shared" si="84"/>
        <v>_</v>
      </c>
      <c r="AG151" s="131"/>
      <c r="AH151" s="129" t="str">
        <f t="shared" si="85"/>
        <v>_</v>
      </c>
      <c r="AI151" s="132" t="str">
        <f t="shared" si="86"/>
        <v>_</v>
      </c>
      <c r="AJ151" s="131"/>
      <c r="AK151" s="129">
        <f t="shared" si="87"/>
        <v>9.36</v>
      </c>
      <c r="AL151" s="132">
        <f t="shared" si="88"/>
        <v>0</v>
      </c>
      <c r="AM151" s="131"/>
      <c r="AQ151" s="137"/>
    </row>
    <row r="152" spans="1:43">
      <c r="A152" s="12">
        <v>10</v>
      </c>
      <c r="B152" s="126" t="str">
        <f>VLOOKUP(A152,'Overzicht locaties'!B:D,2,0)</f>
        <v>SE88</v>
      </c>
      <c r="C152" s="107" t="s">
        <v>337</v>
      </c>
      <c r="D152" s="6">
        <v>6</v>
      </c>
      <c r="E152" s="107" t="s">
        <v>252</v>
      </c>
      <c r="F152" s="107">
        <v>3</v>
      </c>
      <c r="G152" s="127" t="str">
        <f t="shared" si="34"/>
        <v>Verkeersruimte / Garderobe / Wachtruimte</v>
      </c>
      <c r="H152" s="107" t="s">
        <v>6</v>
      </c>
      <c r="I152" s="128">
        <v>1</v>
      </c>
      <c r="J152" s="127" t="str">
        <f t="shared" si="89"/>
        <v>Vloerafwerking met polymeer beschermlaag</v>
      </c>
      <c r="K152" s="130">
        <v>14</v>
      </c>
      <c r="L152" s="129">
        <f t="shared" si="75"/>
        <v>14</v>
      </c>
      <c r="M152" s="164">
        <f t="shared" si="76"/>
        <v>0</v>
      </c>
      <c r="N152" s="131"/>
      <c r="O152" s="107" t="s">
        <v>101</v>
      </c>
      <c r="P152" s="107"/>
      <c r="Q152" s="107"/>
      <c r="R152" s="107"/>
      <c r="S152" s="131"/>
      <c r="T152" s="126" t="str">
        <f t="shared" si="77"/>
        <v>Verkeer</v>
      </c>
      <c r="U152" s="126" t="str">
        <f t="shared" si="78"/>
        <v>AQL 7%</v>
      </c>
      <c r="V152" s="131"/>
      <c r="W152" s="113">
        <v>100</v>
      </c>
      <c r="X152" s="131"/>
      <c r="Y152" s="129">
        <f t="shared" si="79"/>
        <v>21.840000000000003</v>
      </c>
      <c r="Z152" s="132">
        <f t="shared" si="80"/>
        <v>0</v>
      </c>
      <c r="AA152" s="131"/>
      <c r="AB152" s="129" t="str">
        <f t="shared" si="81"/>
        <v>_</v>
      </c>
      <c r="AC152" s="132" t="str">
        <f t="shared" si="82"/>
        <v>_</v>
      </c>
      <c r="AD152" s="131"/>
      <c r="AE152" s="129" t="str">
        <f t="shared" si="83"/>
        <v>_</v>
      </c>
      <c r="AF152" s="132" t="str">
        <f t="shared" si="84"/>
        <v>_</v>
      </c>
      <c r="AG152" s="131"/>
      <c r="AH152" s="129" t="str">
        <f t="shared" si="85"/>
        <v>_</v>
      </c>
      <c r="AI152" s="132" t="str">
        <f t="shared" si="86"/>
        <v>_</v>
      </c>
      <c r="AJ152" s="131"/>
      <c r="AK152" s="129">
        <f t="shared" si="87"/>
        <v>21.840000000000003</v>
      </c>
      <c r="AL152" s="132">
        <f t="shared" si="88"/>
        <v>0</v>
      </c>
      <c r="AM152" s="131"/>
      <c r="AQ152" s="137"/>
    </row>
    <row r="153" spans="1:43">
      <c r="A153" s="12">
        <v>10</v>
      </c>
      <c r="B153" s="126" t="str">
        <f>VLOOKUP(A153,'Overzicht locaties'!B:D,2,0)</f>
        <v>SE88</v>
      </c>
      <c r="C153" s="107" t="s">
        <v>337</v>
      </c>
      <c r="D153" s="6">
        <v>7</v>
      </c>
      <c r="E153" s="107" t="s">
        <v>253</v>
      </c>
      <c r="F153" s="107">
        <v>3</v>
      </c>
      <c r="G153" s="127" t="str">
        <f t="shared" si="34"/>
        <v>Verkeersruimte / Garderobe / Wachtruimte</v>
      </c>
      <c r="H153" s="107" t="s">
        <v>6</v>
      </c>
      <c r="I153" s="128">
        <v>1</v>
      </c>
      <c r="J153" s="127" t="str">
        <f t="shared" si="89"/>
        <v>Vloerafwerking met polymeer beschermlaag</v>
      </c>
      <c r="K153" s="130">
        <v>1</v>
      </c>
      <c r="L153" s="129">
        <f t="shared" si="75"/>
        <v>1</v>
      </c>
      <c r="M153" s="164">
        <f t="shared" si="76"/>
        <v>0</v>
      </c>
      <c r="N153" s="131"/>
      <c r="O153" s="107" t="s">
        <v>101</v>
      </c>
      <c r="P153" s="107"/>
      <c r="Q153" s="107"/>
      <c r="R153" s="107"/>
      <c r="S153" s="131"/>
      <c r="T153" s="126" t="str">
        <f t="shared" si="77"/>
        <v>Verkeer</v>
      </c>
      <c r="U153" s="126" t="str">
        <f t="shared" si="78"/>
        <v>AQL 7%</v>
      </c>
      <c r="V153" s="131"/>
      <c r="W153" s="113">
        <v>100</v>
      </c>
      <c r="X153" s="131"/>
      <c r="Y153" s="129">
        <f t="shared" si="79"/>
        <v>1.56</v>
      </c>
      <c r="Z153" s="132">
        <f t="shared" si="80"/>
        <v>0</v>
      </c>
      <c r="AA153" s="131"/>
      <c r="AB153" s="129" t="str">
        <f t="shared" si="81"/>
        <v>_</v>
      </c>
      <c r="AC153" s="132" t="str">
        <f t="shared" si="82"/>
        <v>_</v>
      </c>
      <c r="AD153" s="131"/>
      <c r="AE153" s="129" t="str">
        <f t="shared" si="83"/>
        <v>_</v>
      </c>
      <c r="AF153" s="132" t="str">
        <f t="shared" si="84"/>
        <v>_</v>
      </c>
      <c r="AG153" s="131"/>
      <c r="AH153" s="129" t="str">
        <f t="shared" si="85"/>
        <v>_</v>
      </c>
      <c r="AI153" s="132" t="str">
        <f t="shared" si="86"/>
        <v>_</v>
      </c>
      <c r="AJ153" s="131"/>
      <c r="AK153" s="129">
        <f t="shared" si="87"/>
        <v>1.56</v>
      </c>
      <c r="AL153" s="132">
        <f t="shared" si="88"/>
        <v>0</v>
      </c>
      <c r="AM153" s="131"/>
      <c r="AQ153" s="137"/>
    </row>
    <row r="154" spans="1:43">
      <c r="A154" s="12">
        <v>10</v>
      </c>
      <c r="B154" s="126" t="str">
        <f>VLOOKUP(A154,'Overzicht locaties'!B:D,2,0)</f>
        <v>SE88</v>
      </c>
      <c r="C154" s="107" t="s">
        <v>337</v>
      </c>
      <c r="D154" s="6">
        <v>8</v>
      </c>
      <c r="E154" s="107" t="s">
        <v>148</v>
      </c>
      <c r="F154" s="107">
        <v>2</v>
      </c>
      <c r="G154" s="127" t="str">
        <f t="shared" si="34"/>
        <v>Sanitaire ruimte</v>
      </c>
      <c r="H154" s="107" t="s">
        <v>6</v>
      </c>
      <c r="I154" s="128">
        <v>1</v>
      </c>
      <c r="J154" s="127" t="str">
        <f t="shared" si="89"/>
        <v>Vloerafwerking met polymeer beschermlaag</v>
      </c>
      <c r="K154" s="130">
        <v>1</v>
      </c>
      <c r="L154" s="129">
        <f t="shared" si="75"/>
        <v>1</v>
      </c>
      <c r="M154" s="164">
        <f t="shared" si="76"/>
        <v>0</v>
      </c>
      <c r="N154" s="131"/>
      <c r="O154" s="107" t="s">
        <v>101</v>
      </c>
      <c r="P154" s="107"/>
      <c r="Q154" s="107"/>
      <c r="R154" s="107"/>
      <c r="S154" s="131"/>
      <c r="T154" s="126" t="str">
        <f t="shared" si="77"/>
        <v>Sanitair</v>
      </c>
      <c r="U154" s="126" t="str">
        <f t="shared" si="78"/>
        <v>AQL 4%</v>
      </c>
      <c r="V154" s="131"/>
      <c r="W154" s="113">
        <v>100</v>
      </c>
      <c r="X154" s="131"/>
      <c r="Y154" s="129">
        <f t="shared" si="79"/>
        <v>1.56</v>
      </c>
      <c r="Z154" s="132">
        <f t="shared" si="80"/>
        <v>0</v>
      </c>
      <c r="AA154" s="131"/>
      <c r="AB154" s="129" t="str">
        <f t="shared" si="81"/>
        <v>_</v>
      </c>
      <c r="AC154" s="132" t="str">
        <f t="shared" si="82"/>
        <v>_</v>
      </c>
      <c r="AD154" s="131"/>
      <c r="AE154" s="129" t="str">
        <f t="shared" si="83"/>
        <v>_</v>
      </c>
      <c r="AF154" s="132" t="str">
        <f t="shared" si="84"/>
        <v>_</v>
      </c>
      <c r="AG154" s="131"/>
      <c r="AH154" s="129" t="str">
        <f t="shared" si="85"/>
        <v>_</v>
      </c>
      <c r="AI154" s="132" t="str">
        <f t="shared" si="86"/>
        <v>_</v>
      </c>
      <c r="AJ154" s="131"/>
      <c r="AK154" s="129">
        <f t="shared" si="87"/>
        <v>1.56</v>
      </c>
      <c r="AL154" s="132">
        <f t="shared" si="88"/>
        <v>0</v>
      </c>
      <c r="AM154" s="131"/>
      <c r="AQ154" s="137"/>
    </row>
    <row r="155" spans="1:43">
      <c r="A155" s="12">
        <v>10</v>
      </c>
      <c r="B155" s="126" t="str">
        <f>VLOOKUP(A155,'Overzicht locaties'!B:D,2,0)</f>
        <v>SE88</v>
      </c>
      <c r="C155" s="107" t="s">
        <v>337</v>
      </c>
      <c r="D155" s="6">
        <v>9</v>
      </c>
      <c r="E155" s="107" t="s">
        <v>254</v>
      </c>
      <c r="F155" s="107">
        <v>6</v>
      </c>
      <c r="G155" s="127" t="str">
        <f t="shared" si="34"/>
        <v>Overig / Magazijn / Archief / Berging / Technische ruimte</v>
      </c>
      <c r="H155" s="107" t="s">
        <v>6</v>
      </c>
      <c r="I155" s="128">
        <v>1</v>
      </c>
      <c r="J155" s="127" t="str">
        <f t="shared" si="89"/>
        <v>Vloerafwerking met polymeer beschermlaag</v>
      </c>
      <c r="K155" s="130">
        <v>1</v>
      </c>
      <c r="L155" s="129">
        <f t="shared" si="75"/>
        <v>1</v>
      </c>
      <c r="M155" s="164">
        <f t="shared" si="76"/>
        <v>0</v>
      </c>
      <c r="N155" s="131"/>
      <c r="O155" s="107" t="s">
        <v>101</v>
      </c>
      <c r="P155" s="107"/>
      <c r="Q155" s="107"/>
      <c r="R155" s="107"/>
      <c r="S155" s="131"/>
      <c r="T155" s="126" t="str">
        <f t="shared" si="77"/>
        <v>Verkeer</v>
      </c>
      <c r="U155" s="126" t="str">
        <f t="shared" si="78"/>
        <v>AQL 7%</v>
      </c>
      <c r="V155" s="131"/>
      <c r="W155" s="113">
        <v>100</v>
      </c>
      <c r="X155" s="131"/>
      <c r="Y155" s="129">
        <f t="shared" si="79"/>
        <v>1.56</v>
      </c>
      <c r="Z155" s="132">
        <f t="shared" si="80"/>
        <v>0</v>
      </c>
      <c r="AA155" s="131"/>
      <c r="AB155" s="129" t="str">
        <f t="shared" si="81"/>
        <v>_</v>
      </c>
      <c r="AC155" s="132" t="str">
        <f t="shared" si="82"/>
        <v>_</v>
      </c>
      <c r="AD155" s="131"/>
      <c r="AE155" s="129" t="str">
        <f t="shared" si="83"/>
        <v>_</v>
      </c>
      <c r="AF155" s="132" t="str">
        <f t="shared" si="84"/>
        <v>_</v>
      </c>
      <c r="AG155" s="131"/>
      <c r="AH155" s="129" t="str">
        <f t="shared" si="85"/>
        <v>_</v>
      </c>
      <c r="AI155" s="132" t="str">
        <f t="shared" si="86"/>
        <v>_</v>
      </c>
      <c r="AJ155" s="131"/>
      <c r="AK155" s="129">
        <f t="shared" si="87"/>
        <v>1.56</v>
      </c>
      <c r="AL155" s="132">
        <f t="shared" si="88"/>
        <v>0</v>
      </c>
      <c r="AM155" s="131"/>
      <c r="AQ155" s="137"/>
    </row>
    <row r="156" spans="1:43">
      <c r="A156" s="12">
        <v>11</v>
      </c>
      <c r="B156" s="126" t="str">
        <f>VLOOKUP(A156,'Overzicht locaties'!B:D,2,0)</f>
        <v>SE26</v>
      </c>
      <c r="C156" s="107" t="s">
        <v>337</v>
      </c>
      <c r="D156" s="6">
        <v>1</v>
      </c>
      <c r="E156" s="107" t="s">
        <v>248</v>
      </c>
      <c r="F156" s="107">
        <v>1</v>
      </c>
      <c r="G156" s="127" t="str">
        <f t="shared" si="34"/>
        <v xml:space="preserve">Kantoorruimte / vergaderruimte </v>
      </c>
      <c r="H156" s="107" t="s">
        <v>6</v>
      </c>
      <c r="I156" s="128">
        <v>1</v>
      </c>
      <c r="J156" s="127" t="str">
        <f t="shared" si="89"/>
        <v>Vloerafwerking met polymeer beschermlaag</v>
      </c>
      <c r="K156" s="130">
        <v>8</v>
      </c>
      <c r="L156" s="129">
        <f t="shared" si="75"/>
        <v>8</v>
      </c>
      <c r="M156" s="164">
        <f t="shared" si="76"/>
        <v>0</v>
      </c>
      <c r="N156" s="131"/>
      <c r="O156" s="107" t="s">
        <v>101</v>
      </c>
      <c r="P156" s="107"/>
      <c r="Q156" s="107"/>
      <c r="R156" s="107"/>
      <c r="S156" s="131"/>
      <c r="T156" s="126" t="str">
        <f t="shared" si="77"/>
        <v>Bureau</v>
      </c>
      <c r="U156" s="126" t="str">
        <f t="shared" si="78"/>
        <v>AQL 7%</v>
      </c>
      <c r="V156" s="131"/>
      <c r="W156" s="113">
        <v>100</v>
      </c>
      <c r="X156" s="131"/>
      <c r="Y156" s="129">
        <f t="shared" si="79"/>
        <v>12.48</v>
      </c>
      <c r="Z156" s="132">
        <f t="shared" si="80"/>
        <v>0</v>
      </c>
      <c r="AA156" s="131"/>
      <c r="AB156" s="129" t="str">
        <f t="shared" si="81"/>
        <v>_</v>
      </c>
      <c r="AC156" s="132" t="str">
        <f t="shared" si="82"/>
        <v>_</v>
      </c>
      <c r="AD156" s="131"/>
      <c r="AE156" s="129" t="str">
        <f t="shared" si="83"/>
        <v>_</v>
      </c>
      <c r="AF156" s="132" t="str">
        <f t="shared" si="84"/>
        <v>_</v>
      </c>
      <c r="AG156" s="131"/>
      <c r="AH156" s="129" t="str">
        <f t="shared" si="85"/>
        <v>_</v>
      </c>
      <c r="AI156" s="132" t="str">
        <f t="shared" si="86"/>
        <v>_</v>
      </c>
      <c r="AJ156" s="131"/>
      <c r="AK156" s="129">
        <f t="shared" si="87"/>
        <v>12.48</v>
      </c>
      <c r="AL156" s="132">
        <f t="shared" si="88"/>
        <v>0</v>
      </c>
      <c r="AM156" s="131"/>
      <c r="AQ156" s="137"/>
    </row>
    <row r="157" spans="1:43">
      <c r="A157" s="12">
        <v>11</v>
      </c>
      <c r="B157" s="126" t="str">
        <f>VLOOKUP(A157,'Overzicht locaties'!B:D,2,0)</f>
        <v>SE26</v>
      </c>
      <c r="C157" s="107" t="s">
        <v>337</v>
      </c>
      <c r="D157" s="6">
        <v>2</v>
      </c>
      <c r="E157" s="107" t="s">
        <v>249</v>
      </c>
      <c r="F157" s="107">
        <v>1</v>
      </c>
      <c r="G157" s="127" t="str">
        <f t="shared" si="34"/>
        <v xml:space="preserve">Kantoorruimte / vergaderruimte </v>
      </c>
      <c r="H157" s="107" t="s">
        <v>6</v>
      </c>
      <c r="I157" s="128">
        <v>1</v>
      </c>
      <c r="J157" s="127" t="str">
        <f t="shared" si="89"/>
        <v>Vloerafwerking met polymeer beschermlaag</v>
      </c>
      <c r="K157" s="130">
        <v>5</v>
      </c>
      <c r="L157" s="129">
        <f t="shared" si="75"/>
        <v>5</v>
      </c>
      <c r="M157" s="164">
        <f t="shared" si="76"/>
        <v>0</v>
      </c>
      <c r="N157" s="131"/>
      <c r="O157" s="107" t="s">
        <v>101</v>
      </c>
      <c r="P157" s="107"/>
      <c r="Q157" s="107"/>
      <c r="R157" s="107"/>
      <c r="S157" s="131"/>
      <c r="T157" s="126" t="str">
        <f t="shared" si="77"/>
        <v>Bureau</v>
      </c>
      <c r="U157" s="126" t="str">
        <f t="shared" si="78"/>
        <v>AQL 7%</v>
      </c>
      <c r="V157" s="131"/>
      <c r="W157" s="113">
        <v>100</v>
      </c>
      <c r="X157" s="131"/>
      <c r="Y157" s="129">
        <f t="shared" si="79"/>
        <v>7.8000000000000007</v>
      </c>
      <c r="Z157" s="132">
        <f t="shared" si="80"/>
        <v>0</v>
      </c>
      <c r="AA157" s="131"/>
      <c r="AB157" s="129" t="str">
        <f t="shared" si="81"/>
        <v>_</v>
      </c>
      <c r="AC157" s="132" t="str">
        <f t="shared" si="82"/>
        <v>_</v>
      </c>
      <c r="AD157" s="131"/>
      <c r="AE157" s="129" t="str">
        <f t="shared" si="83"/>
        <v>_</v>
      </c>
      <c r="AF157" s="132" t="str">
        <f t="shared" si="84"/>
        <v>_</v>
      </c>
      <c r="AG157" s="131"/>
      <c r="AH157" s="129" t="str">
        <f t="shared" si="85"/>
        <v>_</v>
      </c>
      <c r="AI157" s="132" t="str">
        <f t="shared" si="86"/>
        <v>_</v>
      </c>
      <c r="AJ157" s="131"/>
      <c r="AK157" s="129">
        <f t="shared" si="87"/>
        <v>7.8000000000000007</v>
      </c>
      <c r="AL157" s="132">
        <f t="shared" si="88"/>
        <v>0</v>
      </c>
      <c r="AM157" s="131"/>
      <c r="AQ157" s="137"/>
    </row>
    <row r="158" spans="1:43">
      <c r="A158" s="12">
        <v>11</v>
      </c>
      <c r="B158" s="126" t="str">
        <f>VLOOKUP(A158,'Overzicht locaties'!B:D,2,0)</f>
        <v>SE26</v>
      </c>
      <c r="C158" s="107" t="s">
        <v>337</v>
      </c>
      <c r="D158" s="6">
        <v>3</v>
      </c>
      <c r="E158" s="107" t="s">
        <v>250</v>
      </c>
      <c r="F158" s="107">
        <v>4</v>
      </c>
      <c r="G158" s="127" t="str">
        <f t="shared" si="34"/>
        <v>Medische ruimte</v>
      </c>
      <c r="H158" s="107" t="s">
        <v>6</v>
      </c>
      <c r="I158" s="128">
        <v>1</v>
      </c>
      <c r="J158" s="127" t="str">
        <f t="shared" si="89"/>
        <v>Vloerafwerking met polymeer beschermlaag</v>
      </c>
      <c r="K158" s="130">
        <v>14</v>
      </c>
      <c r="L158" s="129">
        <f t="shared" si="75"/>
        <v>14</v>
      </c>
      <c r="M158" s="164">
        <f t="shared" si="76"/>
        <v>0</v>
      </c>
      <c r="N158" s="131"/>
      <c r="O158" s="107" t="s">
        <v>101</v>
      </c>
      <c r="P158" s="107"/>
      <c r="Q158" s="107"/>
      <c r="R158" s="107"/>
      <c r="S158" s="131"/>
      <c r="T158" s="126" t="str">
        <f t="shared" si="77"/>
        <v>Behandel</v>
      </c>
      <c r="U158" s="126" t="str">
        <f t="shared" si="78"/>
        <v>AQL 3%</v>
      </c>
      <c r="V158" s="131"/>
      <c r="W158" s="113">
        <v>100</v>
      </c>
      <c r="X158" s="131"/>
      <c r="Y158" s="129">
        <f t="shared" si="79"/>
        <v>21.840000000000003</v>
      </c>
      <c r="Z158" s="132">
        <f t="shared" si="80"/>
        <v>0</v>
      </c>
      <c r="AA158" s="131"/>
      <c r="AB158" s="129" t="str">
        <f t="shared" si="81"/>
        <v>_</v>
      </c>
      <c r="AC158" s="132" t="str">
        <f t="shared" si="82"/>
        <v>_</v>
      </c>
      <c r="AD158" s="131"/>
      <c r="AE158" s="129" t="str">
        <f t="shared" si="83"/>
        <v>_</v>
      </c>
      <c r="AF158" s="132" t="str">
        <f t="shared" si="84"/>
        <v>_</v>
      </c>
      <c r="AG158" s="131"/>
      <c r="AH158" s="129" t="str">
        <f t="shared" si="85"/>
        <v>_</v>
      </c>
      <c r="AI158" s="132" t="str">
        <f t="shared" si="86"/>
        <v>_</v>
      </c>
      <c r="AJ158" s="131"/>
      <c r="AK158" s="129">
        <f t="shared" si="87"/>
        <v>21.840000000000003</v>
      </c>
      <c r="AL158" s="132">
        <f t="shared" si="88"/>
        <v>0</v>
      </c>
      <c r="AM158" s="131"/>
      <c r="AQ158" s="137"/>
    </row>
    <row r="159" spans="1:43">
      <c r="A159" s="12">
        <v>11</v>
      </c>
      <c r="B159" s="126" t="str">
        <f>VLOOKUP(A159,'Overzicht locaties'!B:D,2,0)</f>
        <v>SE26</v>
      </c>
      <c r="C159" s="107" t="s">
        <v>337</v>
      </c>
      <c r="D159" s="6">
        <v>4</v>
      </c>
      <c r="E159" s="107" t="s">
        <v>251</v>
      </c>
      <c r="F159" s="107">
        <v>2</v>
      </c>
      <c r="G159" s="127" t="str">
        <f t="shared" si="34"/>
        <v>Sanitaire ruimte</v>
      </c>
      <c r="H159" s="107" t="s">
        <v>6</v>
      </c>
      <c r="I159" s="128">
        <v>1</v>
      </c>
      <c r="J159" s="127" t="str">
        <f t="shared" si="89"/>
        <v>Vloerafwerking met polymeer beschermlaag</v>
      </c>
      <c r="K159" s="130">
        <v>3</v>
      </c>
      <c r="L159" s="129">
        <f t="shared" si="75"/>
        <v>3</v>
      </c>
      <c r="M159" s="164">
        <f t="shared" si="76"/>
        <v>0</v>
      </c>
      <c r="N159" s="131"/>
      <c r="O159" s="107" t="s">
        <v>101</v>
      </c>
      <c r="P159" s="107"/>
      <c r="Q159" s="107"/>
      <c r="R159" s="107"/>
      <c r="S159" s="131"/>
      <c r="T159" s="126" t="str">
        <f t="shared" si="77"/>
        <v>Sanitair</v>
      </c>
      <c r="U159" s="126" t="str">
        <f t="shared" si="78"/>
        <v>AQL 4%</v>
      </c>
      <c r="V159" s="131"/>
      <c r="W159" s="113">
        <v>100</v>
      </c>
      <c r="X159" s="131"/>
      <c r="Y159" s="129">
        <f t="shared" si="79"/>
        <v>4.68</v>
      </c>
      <c r="Z159" s="132">
        <f t="shared" si="80"/>
        <v>0</v>
      </c>
      <c r="AA159" s="131"/>
      <c r="AB159" s="129" t="str">
        <f t="shared" si="81"/>
        <v>_</v>
      </c>
      <c r="AC159" s="132" t="str">
        <f t="shared" si="82"/>
        <v>_</v>
      </c>
      <c r="AD159" s="131"/>
      <c r="AE159" s="129" t="str">
        <f t="shared" si="83"/>
        <v>_</v>
      </c>
      <c r="AF159" s="132" t="str">
        <f t="shared" si="84"/>
        <v>_</v>
      </c>
      <c r="AG159" s="131"/>
      <c r="AH159" s="129" t="str">
        <f t="shared" si="85"/>
        <v>_</v>
      </c>
      <c r="AI159" s="132" t="str">
        <f t="shared" si="86"/>
        <v>_</v>
      </c>
      <c r="AJ159" s="131"/>
      <c r="AK159" s="129">
        <f t="shared" si="87"/>
        <v>4.68</v>
      </c>
      <c r="AL159" s="132">
        <f t="shared" si="88"/>
        <v>0</v>
      </c>
      <c r="AM159" s="131"/>
      <c r="AQ159" s="137"/>
    </row>
    <row r="160" spans="1:43">
      <c r="A160" s="12">
        <v>11</v>
      </c>
      <c r="B160" s="126" t="str">
        <f>VLOOKUP(A160,'Overzicht locaties'!B:D,2,0)</f>
        <v>SE26</v>
      </c>
      <c r="C160" s="107" t="s">
        <v>337</v>
      </c>
      <c r="D160" s="6">
        <v>5</v>
      </c>
      <c r="E160" s="107" t="s">
        <v>147</v>
      </c>
      <c r="F160" s="107">
        <v>3</v>
      </c>
      <c r="G160" s="127" t="str">
        <f t="shared" si="34"/>
        <v>Verkeersruimte / Garderobe / Wachtruimte</v>
      </c>
      <c r="H160" s="107" t="s">
        <v>6</v>
      </c>
      <c r="I160" s="128">
        <v>1</v>
      </c>
      <c r="J160" s="127" t="str">
        <f t="shared" si="89"/>
        <v>Vloerafwerking met polymeer beschermlaag</v>
      </c>
      <c r="K160" s="130">
        <v>6</v>
      </c>
      <c r="L160" s="129">
        <f t="shared" si="75"/>
        <v>6</v>
      </c>
      <c r="M160" s="164">
        <f t="shared" si="76"/>
        <v>0</v>
      </c>
      <c r="N160" s="131"/>
      <c r="O160" s="107" t="s">
        <v>101</v>
      </c>
      <c r="P160" s="107"/>
      <c r="Q160" s="107"/>
      <c r="R160" s="107"/>
      <c r="S160" s="131"/>
      <c r="T160" s="126" t="str">
        <f t="shared" si="77"/>
        <v>Verkeer</v>
      </c>
      <c r="U160" s="126" t="str">
        <f t="shared" si="78"/>
        <v>AQL 7%</v>
      </c>
      <c r="V160" s="131"/>
      <c r="W160" s="113">
        <v>100</v>
      </c>
      <c r="X160" s="131"/>
      <c r="Y160" s="129">
        <f t="shared" si="79"/>
        <v>9.36</v>
      </c>
      <c r="Z160" s="132">
        <f t="shared" si="80"/>
        <v>0</v>
      </c>
      <c r="AA160" s="131"/>
      <c r="AB160" s="129" t="str">
        <f t="shared" si="81"/>
        <v>_</v>
      </c>
      <c r="AC160" s="132" t="str">
        <f t="shared" si="82"/>
        <v>_</v>
      </c>
      <c r="AD160" s="131"/>
      <c r="AE160" s="129" t="str">
        <f t="shared" si="83"/>
        <v>_</v>
      </c>
      <c r="AF160" s="132" t="str">
        <f t="shared" si="84"/>
        <v>_</v>
      </c>
      <c r="AG160" s="131"/>
      <c r="AH160" s="129" t="str">
        <f t="shared" si="85"/>
        <v>_</v>
      </c>
      <c r="AI160" s="132" t="str">
        <f t="shared" si="86"/>
        <v>_</v>
      </c>
      <c r="AJ160" s="131"/>
      <c r="AK160" s="129">
        <f t="shared" si="87"/>
        <v>9.36</v>
      </c>
      <c r="AL160" s="132">
        <f t="shared" si="88"/>
        <v>0</v>
      </c>
      <c r="AM160" s="131"/>
      <c r="AQ160" s="137"/>
    </row>
    <row r="161" spans="1:43">
      <c r="A161" s="12">
        <v>11</v>
      </c>
      <c r="B161" s="126" t="str">
        <f>VLOOKUP(A161,'Overzicht locaties'!B:D,2,0)</f>
        <v>SE26</v>
      </c>
      <c r="C161" s="107" t="s">
        <v>337</v>
      </c>
      <c r="D161" s="6">
        <v>6</v>
      </c>
      <c r="E161" s="107" t="s">
        <v>252</v>
      </c>
      <c r="F161" s="107">
        <v>3</v>
      </c>
      <c r="G161" s="127" t="str">
        <f t="shared" si="34"/>
        <v>Verkeersruimte / Garderobe / Wachtruimte</v>
      </c>
      <c r="H161" s="107" t="s">
        <v>6</v>
      </c>
      <c r="I161" s="128">
        <v>1</v>
      </c>
      <c r="J161" s="127" t="str">
        <f t="shared" si="89"/>
        <v>Vloerafwerking met polymeer beschermlaag</v>
      </c>
      <c r="K161" s="130">
        <v>14</v>
      </c>
      <c r="L161" s="129">
        <f t="shared" si="75"/>
        <v>14</v>
      </c>
      <c r="M161" s="164">
        <f t="shared" si="76"/>
        <v>0</v>
      </c>
      <c r="N161" s="131"/>
      <c r="O161" s="107" t="s">
        <v>101</v>
      </c>
      <c r="P161" s="107"/>
      <c r="Q161" s="107"/>
      <c r="R161" s="107"/>
      <c r="S161" s="131"/>
      <c r="T161" s="126" t="str">
        <f t="shared" si="77"/>
        <v>Verkeer</v>
      </c>
      <c r="U161" s="126" t="str">
        <f t="shared" si="78"/>
        <v>AQL 7%</v>
      </c>
      <c r="V161" s="131"/>
      <c r="W161" s="113">
        <v>100</v>
      </c>
      <c r="X161" s="131"/>
      <c r="Y161" s="129">
        <f t="shared" si="79"/>
        <v>21.840000000000003</v>
      </c>
      <c r="Z161" s="132">
        <f t="shared" si="80"/>
        <v>0</v>
      </c>
      <c r="AA161" s="131"/>
      <c r="AB161" s="129" t="str">
        <f t="shared" si="81"/>
        <v>_</v>
      </c>
      <c r="AC161" s="132" t="str">
        <f t="shared" si="82"/>
        <v>_</v>
      </c>
      <c r="AD161" s="131"/>
      <c r="AE161" s="129" t="str">
        <f t="shared" si="83"/>
        <v>_</v>
      </c>
      <c r="AF161" s="132" t="str">
        <f t="shared" si="84"/>
        <v>_</v>
      </c>
      <c r="AG161" s="131"/>
      <c r="AH161" s="129" t="str">
        <f t="shared" si="85"/>
        <v>_</v>
      </c>
      <c r="AI161" s="132" t="str">
        <f t="shared" si="86"/>
        <v>_</v>
      </c>
      <c r="AJ161" s="131"/>
      <c r="AK161" s="129">
        <f t="shared" si="87"/>
        <v>21.840000000000003</v>
      </c>
      <c r="AL161" s="132">
        <f t="shared" si="88"/>
        <v>0</v>
      </c>
      <c r="AM161" s="131"/>
      <c r="AQ161" s="137"/>
    </row>
    <row r="162" spans="1:43">
      <c r="A162" s="12">
        <v>11</v>
      </c>
      <c r="B162" s="126" t="str">
        <f>VLOOKUP(A162,'Overzicht locaties'!B:D,2,0)</f>
        <v>SE26</v>
      </c>
      <c r="C162" s="107" t="s">
        <v>337</v>
      </c>
      <c r="D162" s="6">
        <v>7</v>
      </c>
      <c r="E162" s="107" t="s">
        <v>253</v>
      </c>
      <c r="F162" s="107">
        <v>3</v>
      </c>
      <c r="G162" s="127" t="str">
        <f t="shared" si="34"/>
        <v>Verkeersruimte / Garderobe / Wachtruimte</v>
      </c>
      <c r="H162" s="107" t="s">
        <v>6</v>
      </c>
      <c r="I162" s="128">
        <v>1</v>
      </c>
      <c r="J162" s="127" t="str">
        <f t="shared" si="89"/>
        <v>Vloerafwerking met polymeer beschermlaag</v>
      </c>
      <c r="K162" s="130">
        <v>1</v>
      </c>
      <c r="L162" s="129">
        <f t="shared" si="75"/>
        <v>1</v>
      </c>
      <c r="M162" s="164">
        <f t="shared" si="76"/>
        <v>0</v>
      </c>
      <c r="N162" s="131"/>
      <c r="O162" s="107" t="s">
        <v>101</v>
      </c>
      <c r="P162" s="107"/>
      <c r="Q162" s="107"/>
      <c r="R162" s="107"/>
      <c r="S162" s="131"/>
      <c r="T162" s="126" t="str">
        <f t="shared" si="77"/>
        <v>Verkeer</v>
      </c>
      <c r="U162" s="126" t="str">
        <f t="shared" si="78"/>
        <v>AQL 7%</v>
      </c>
      <c r="V162" s="131"/>
      <c r="W162" s="113">
        <v>100</v>
      </c>
      <c r="X162" s="131"/>
      <c r="Y162" s="129">
        <f t="shared" si="79"/>
        <v>1.56</v>
      </c>
      <c r="Z162" s="132">
        <f t="shared" si="80"/>
        <v>0</v>
      </c>
      <c r="AA162" s="131"/>
      <c r="AB162" s="129" t="str">
        <f t="shared" si="81"/>
        <v>_</v>
      </c>
      <c r="AC162" s="132" t="str">
        <f t="shared" si="82"/>
        <v>_</v>
      </c>
      <c r="AD162" s="131"/>
      <c r="AE162" s="129" t="str">
        <f t="shared" si="83"/>
        <v>_</v>
      </c>
      <c r="AF162" s="132" t="str">
        <f t="shared" si="84"/>
        <v>_</v>
      </c>
      <c r="AG162" s="131"/>
      <c r="AH162" s="129" t="str">
        <f t="shared" si="85"/>
        <v>_</v>
      </c>
      <c r="AI162" s="132" t="str">
        <f t="shared" si="86"/>
        <v>_</v>
      </c>
      <c r="AJ162" s="131"/>
      <c r="AK162" s="129">
        <f t="shared" si="87"/>
        <v>1.56</v>
      </c>
      <c r="AL162" s="132">
        <f t="shared" si="88"/>
        <v>0</v>
      </c>
      <c r="AM162" s="131"/>
      <c r="AQ162" s="137"/>
    </row>
    <row r="163" spans="1:43">
      <c r="A163" s="12">
        <v>11</v>
      </c>
      <c r="B163" s="126" t="str">
        <f>VLOOKUP(A163,'Overzicht locaties'!B:D,2,0)</f>
        <v>SE26</v>
      </c>
      <c r="C163" s="107" t="s">
        <v>337</v>
      </c>
      <c r="D163" s="6">
        <v>8</v>
      </c>
      <c r="E163" s="107" t="s">
        <v>148</v>
      </c>
      <c r="F163" s="107">
        <v>2</v>
      </c>
      <c r="G163" s="127" t="str">
        <f t="shared" si="34"/>
        <v>Sanitaire ruimte</v>
      </c>
      <c r="H163" s="107" t="s">
        <v>6</v>
      </c>
      <c r="I163" s="128">
        <v>1</v>
      </c>
      <c r="J163" s="127" t="str">
        <f t="shared" si="89"/>
        <v>Vloerafwerking met polymeer beschermlaag</v>
      </c>
      <c r="K163" s="130">
        <v>1</v>
      </c>
      <c r="L163" s="129">
        <f t="shared" si="75"/>
        <v>1</v>
      </c>
      <c r="M163" s="164">
        <f t="shared" si="76"/>
        <v>0</v>
      </c>
      <c r="N163" s="131"/>
      <c r="O163" s="107" t="s">
        <v>101</v>
      </c>
      <c r="P163" s="107"/>
      <c r="Q163" s="107"/>
      <c r="R163" s="107"/>
      <c r="S163" s="131"/>
      <c r="T163" s="126" t="str">
        <f t="shared" si="77"/>
        <v>Sanitair</v>
      </c>
      <c r="U163" s="126" t="str">
        <f t="shared" si="78"/>
        <v>AQL 4%</v>
      </c>
      <c r="V163" s="131"/>
      <c r="W163" s="113">
        <v>100</v>
      </c>
      <c r="X163" s="131"/>
      <c r="Y163" s="129">
        <f t="shared" si="79"/>
        <v>1.56</v>
      </c>
      <c r="Z163" s="132">
        <f t="shared" si="80"/>
        <v>0</v>
      </c>
      <c r="AA163" s="131"/>
      <c r="AB163" s="129" t="str">
        <f t="shared" si="81"/>
        <v>_</v>
      </c>
      <c r="AC163" s="132" t="str">
        <f t="shared" si="82"/>
        <v>_</v>
      </c>
      <c r="AD163" s="131"/>
      <c r="AE163" s="129" t="str">
        <f t="shared" si="83"/>
        <v>_</v>
      </c>
      <c r="AF163" s="132" t="str">
        <f t="shared" si="84"/>
        <v>_</v>
      </c>
      <c r="AG163" s="131"/>
      <c r="AH163" s="129" t="str">
        <f t="shared" si="85"/>
        <v>_</v>
      </c>
      <c r="AI163" s="132" t="str">
        <f t="shared" si="86"/>
        <v>_</v>
      </c>
      <c r="AJ163" s="131"/>
      <c r="AK163" s="129">
        <f t="shared" si="87"/>
        <v>1.56</v>
      </c>
      <c r="AL163" s="132">
        <f t="shared" si="88"/>
        <v>0</v>
      </c>
      <c r="AM163" s="131"/>
      <c r="AQ163" s="137"/>
    </row>
    <row r="164" spans="1:43">
      <c r="A164" s="12">
        <v>11</v>
      </c>
      <c r="B164" s="126" t="str">
        <f>VLOOKUP(A164,'Overzicht locaties'!B:D,2,0)</f>
        <v>SE26</v>
      </c>
      <c r="C164" s="107" t="s">
        <v>337</v>
      </c>
      <c r="D164" s="6">
        <v>9</v>
      </c>
      <c r="E164" s="107" t="s">
        <v>254</v>
      </c>
      <c r="F164" s="107">
        <v>6</v>
      </c>
      <c r="G164" s="127" t="str">
        <f t="shared" si="34"/>
        <v>Overig / Magazijn / Archief / Berging / Technische ruimte</v>
      </c>
      <c r="H164" s="107" t="s">
        <v>6</v>
      </c>
      <c r="I164" s="128">
        <v>1</v>
      </c>
      <c r="J164" s="127" t="str">
        <f t="shared" si="89"/>
        <v>Vloerafwerking met polymeer beschermlaag</v>
      </c>
      <c r="K164" s="130">
        <v>1</v>
      </c>
      <c r="L164" s="129">
        <f t="shared" si="75"/>
        <v>1</v>
      </c>
      <c r="M164" s="164">
        <f t="shared" si="76"/>
        <v>0</v>
      </c>
      <c r="N164" s="131"/>
      <c r="O164" s="107" t="s">
        <v>101</v>
      </c>
      <c r="P164" s="107"/>
      <c r="Q164" s="107"/>
      <c r="R164" s="107"/>
      <c r="S164" s="131"/>
      <c r="T164" s="126" t="str">
        <f t="shared" si="77"/>
        <v>Verkeer</v>
      </c>
      <c r="U164" s="126" t="str">
        <f t="shared" si="78"/>
        <v>AQL 7%</v>
      </c>
      <c r="V164" s="131"/>
      <c r="W164" s="113">
        <v>100</v>
      </c>
      <c r="X164" s="131"/>
      <c r="Y164" s="129">
        <f t="shared" si="79"/>
        <v>1.56</v>
      </c>
      <c r="Z164" s="132">
        <f t="shared" si="80"/>
        <v>0</v>
      </c>
      <c r="AA164" s="131"/>
      <c r="AB164" s="129" t="str">
        <f t="shared" si="81"/>
        <v>_</v>
      </c>
      <c r="AC164" s="132" t="str">
        <f t="shared" si="82"/>
        <v>_</v>
      </c>
      <c r="AD164" s="131"/>
      <c r="AE164" s="129" t="str">
        <f t="shared" si="83"/>
        <v>_</v>
      </c>
      <c r="AF164" s="132" t="str">
        <f t="shared" si="84"/>
        <v>_</v>
      </c>
      <c r="AG164" s="131"/>
      <c r="AH164" s="129" t="str">
        <f t="shared" si="85"/>
        <v>_</v>
      </c>
      <c r="AI164" s="132" t="str">
        <f t="shared" si="86"/>
        <v>_</v>
      </c>
      <c r="AJ164" s="131"/>
      <c r="AK164" s="129">
        <f t="shared" si="87"/>
        <v>1.56</v>
      </c>
      <c r="AL164" s="132">
        <f t="shared" si="88"/>
        <v>0</v>
      </c>
      <c r="AM164" s="131"/>
      <c r="AQ164" s="137"/>
    </row>
    <row r="165" spans="1:43">
      <c r="A165" s="12">
        <v>12</v>
      </c>
      <c r="B165" s="126" t="str">
        <f>VLOOKUP(A165,'Overzicht locaties'!B:D,2,0)</f>
        <v>SE91</v>
      </c>
      <c r="C165" s="107" t="s">
        <v>337</v>
      </c>
      <c r="D165" s="6" t="s">
        <v>338</v>
      </c>
      <c r="E165" s="107" t="s">
        <v>248</v>
      </c>
      <c r="F165" s="107">
        <v>1</v>
      </c>
      <c r="G165" s="127" t="str">
        <f t="shared" si="34"/>
        <v xml:space="preserve">Kantoorruimte / vergaderruimte </v>
      </c>
      <c r="H165" s="107" t="s">
        <v>304</v>
      </c>
      <c r="I165" s="128">
        <v>3</v>
      </c>
      <c r="J165" s="127" t="str">
        <f t="shared" si="89"/>
        <v>Harde vloer zonder polymeer beschermlaag, met behandeling</v>
      </c>
      <c r="K165" s="130">
        <v>6</v>
      </c>
      <c r="L165" s="129">
        <f t="shared" si="75"/>
        <v>6</v>
      </c>
      <c r="M165" s="164">
        <f t="shared" si="76"/>
        <v>0</v>
      </c>
      <c r="N165" s="131"/>
      <c r="O165" s="107" t="s">
        <v>101</v>
      </c>
      <c r="P165" s="107"/>
      <c r="Q165" s="107"/>
      <c r="R165" s="107"/>
      <c r="S165" s="131"/>
      <c r="T165" s="126" t="str">
        <f t="shared" si="77"/>
        <v>Bureau</v>
      </c>
      <c r="U165" s="126" t="str">
        <f t="shared" si="78"/>
        <v>AQL 7%</v>
      </c>
      <c r="V165" s="131"/>
      <c r="W165" s="113">
        <v>100</v>
      </c>
      <c r="X165" s="131"/>
      <c r="Y165" s="129">
        <f t="shared" si="79"/>
        <v>9.36</v>
      </c>
      <c r="Z165" s="132">
        <f t="shared" si="80"/>
        <v>0</v>
      </c>
      <c r="AA165" s="131"/>
      <c r="AB165" s="129" t="str">
        <f t="shared" si="81"/>
        <v>_</v>
      </c>
      <c r="AC165" s="132" t="str">
        <f t="shared" si="82"/>
        <v>_</v>
      </c>
      <c r="AD165" s="131"/>
      <c r="AE165" s="129" t="str">
        <f t="shared" si="83"/>
        <v>_</v>
      </c>
      <c r="AF165" s="132" t="str">
        <f t="shared" si="84"/>
        <v>_</v>
      </c>
      <c r="AG165" s="131"/>
      <c r="AH165" s="129" t="str">
        <f t="shared" si="85"/>
        <v>_</v>
      </c>
      <c r="AI165" s="132" t="str">
        <f t="shared" si="86"/>
        <v>_</v>
      </c>
      <c r="AJ165" s="131"/>
      <c r="AK165" s="129">
        <f t="shared" si="87"/>
        <v>9.36</v>
      </c>
      <c r="AL165" s="132">
        <f t="shared" si="88"/>
        <v>0</v>
      </c>
      <c r="AM165" s="131"/>
      <c r="AQ165" s="137"/>
    </row>
    <row r="166" spans="1:43">
      <c r="A166" s="12">
        <v>12</v>
      </c>
      <c r="B166" s="126" t="str">
        <f>VLOOKUP(A166,'Overzicht locaties'!B:D,2,0)</f>
        <v>SE91</v>
      </c>
      <c r="C166" s="107" t="s">
        <v>337</v>
      </c>
      <c r="D166" s="6" t="s">
        <v>338</v>
      </c>
      <c r="E166" s="107" t="s">
        <v>249</v>
      </c>
      <c r="F166" s="107">
        <v>1</v>
      </c>
      <c r="G166" s="127" t="str">
        <f t="shared" si="34"/>
        <v xml:space="preserve">Kantoorruimte / vergaderruimte </v>
      </c>
      <c r="H166" s="107" t="s">
        <v>304</v>
      </c>
      <c r="I166" s="128">
        <v>3</v>
      </c>
      <c r="J166" s="127" t="str">
        <f t="shared" si="89"/>
        <v>Harde vloer zonder polymeer beschermlaag, met behandeling</v>
      </c>
      <c r="K166" s="130">
        <v>4</v>
      </c>
      <c r="L166" s="129">
        <f t="shared" si="75"/>
        <v>4</v>
      </c>
      <c r="M166" s="164">
        <f t="shared" si="76"/>
        <v>0</v>
      </c>
      <c r="N166" s="131"/>
      <c r="O166" s="107" t="s">
        <v>101</v>
      </c>
      <c r="P166" s="107"/>
      <c r="Q166" s="107"/>
      <c r="R166" s="107"/>
      <c r="S166" s="131"/>
      <c r="T166" s="126" t="str">
        <f t="shared" si="77"/>
        <v>Bureau</v>
      </c>
      <c r="U166" s="126" t="str">
        <f t="shared" si="78"/>
        <v>AQL 7%</v>
      </c>
      <c r="V166" s="131"/>
      <c r="W166" s="113">
        <v>100</v>
      </c>
      <c r="X166" s="131"/>
      <c r="Y166" s="129">
        <f t="shared" si="79"/>
        <v>6.24</v>
      </c>
      <c r="Z166" s="132">
        <f t="shared" si="80"/>
        <v>0</v>
      </c>
      <c r="AA166" s="131"/>
      <c r="AB166" s="129" t="str">
        <f t="shared" si="81"/>
        <v>_</v>
      </c>
      <c r="AC166" s="132" t="str">
        <f t="shared" si="82"/>
        <v>_</v>
      </c>
      <c r="AD166" s="131"/>
      <c r="AE166" s="129" t="str">
        <f t="shared" si="83"/>
        <v>_</v>
      </c>
      <c r="AF166" s="132" t="str">
        <f t="shared" si="84"/>
        <v>_</v>
      </c>
      <c r="AG166" s="131"/>
      <c r="AH166" s="129" t="str">
        <f t="shared" si="85"/>
        <v>_</v>
      </c>
      <c r="AI166" s="132" t="str">
        <f t="shared" si="86"/>
        <v>_</v>
      </c>
      <c r="AJ166" s="131"/>
      <c r="AK166" s="129">
        <f t="shared" si="87"/>
        <v>6.24</v>
      </c>
      <c r="AL166" s="132">
        <f t="shared" si="88"/>
        <v>0</v>
      </c>
      <c r="AM166" s="131"/>
      <c r="AQ166" s="137"/>
    </row>
    <row r="167" spans="1:43">
      <c r="A167" s="12">
        <v>12</v>
      </c>
      <c r="B167" s="126" t="str">
        <f>VLOOKUP(A167,'Overzicht locaties'!B:D,2,0)</f>
        <v>SE91</v>
      </c>
      <c r="C167" s="107" t="s">
        <v>337</v>
      </c>
      <c r="D167" s="6" t="s">
        <v>338</v>
      </c>
      <c r="E167" s="107" t="s">
        <v>250</v>
      </c>
      <c r="F167" s="107">
        <v>4</v>
      </c>
      <c r="G167" s="127" t="str">
        <f t="shared" si="34"/>
        <v>Medische ruimte</v>
      </c>
      <c r="H167" s="107" t="s">
        <v>304</v>
      </c>
      <c r="I167" s="128">
        <v>3</v>
      </c>
      <c r="J167" s="127" t="str">
        <f t="shared" si="89"/>
        <v>Harde vloer zonder polymeer beschermlaag, met behandeling</v>
      </c>
      <c r="K167" s="130">
        <v>10.5</v>
      </c>
      <c r="L167" s="129">
        <f t="shared" si="75"/>
        <v>10.5</v>
      </c>
      <c r="M167" s="164">
        <f t="shared" si="76"/>
        <v>0</v>
      </c>
      <c r="N167" s="131"/>
      <c r="O167" s="107" t="s">
        <v>101</v>
      </c>
      <c r="P167" s="107"/>
      <c r="Q167" s="107"/>
      <c r="R167" s="107"/>
      <c r="S167" s="131"/>
      <c r="T167" s="126" t="str">
        <f t="shared" si="77"/>
        <v>Behandel</v>
      </c>
      <c r="U167" s="126" t="str">
        <f t="shared" si="78"/>
        <v>AQL 3%</v>
      </c>
      <c r="V167" s="131"/>
      <c r="W167" s="113">
        <v>100</v>
      </c>
      <c r="X167" s="131"/>
      <c r="Y167" s="129">
        <f t="shared" si="79"/>
        <v>16.38</v>
      </c>
      <c r="Z167" s="132">
        <f t="shared" si="80"/>
        <v>0</v>
      </c>
      <c r="AA167" s="131"/>
      <c r="AB167" s="129" t="str">
        <f t="shared" si="81"/>
        <v>_</v>
      </c>
      <c r="AC167" s="132" t="str">
        <f t="shared" si="82"/>
        <v>_</v>
      </c>
      <c r="AD167" s="131"/>
      <c r="AE167" s="129" t="str">
        <f t="shared" si="83"/>
        <v>_</v>
      </c>
      <c r="AF167" s="132" t="str">
        <f t="shared" si="84"/>
        <v>_</v>
      </c>
      <c r="AG167" s="131"/>
      <c r="AH167" s="129" t="str">
        <f t="shared" si="85"/>
        <v>_</v>
      </c>
      <c r="AI167" s="132" t="str">
        <f t="shared" si="86"/>
        <v>_</v>
      </c>
      <c r="AJ167" s="131"/>
      <c r="AK167" s="129">
        <f t="shared" si="87"/>
        <v>16.38</v>
      </c>
      <c r="AL167" s="132">
        <f t="shared" si="88"/>
        <v>0</v>
      </c>
      <c r="AM167" s="131"/>
      <c r="AQ167" s="137"/>
    </row>
    <row r="168" spans="1:43">
      <c r="A168" s="12">
        <v>12</v>
      </c>
      <c r="B168" s="126" t="str">
        <f>VLOOKUP(A168,'Overzicht locaties'!B:D,2,0)</f>
        <v>SE91</v>
      </c>
      <c r="C168" s="107" t="s">
        <v>337</v>
      </c>
      <c r="D168" s="6" t="s">
        <v>338</v>
      </c>
      <c r="E168" s="107" t="s">
        <v>251</v>
      </c>
      <c r="F168" s="107">
        <v>2</v>
      </c>
      <c r="G168" s="127" t="str">
        <f t="shared" si="34"/>
        <v>Sanitaire ruimte</v>
      </c>
      <c r="H168" s="107" t="s">
        <v>304</v>
      </c>
      <c r="I168" s="128">
        <v>3</v>
      </c>
      <c r="J168" s="127" t="str">
        <f t="shared" si="89"/>
        <v>Harde vloer zonder polymeer beschermlaag, met behandeling</v>
      </c>
      <c r="K168" s="130">
        <v>3.5</v>
      </c>
      <c r="L168" s="129">
        <f t="shared" si="75"/>
        <v>3.5</v>
      </c>
      <c r="M168" s="164">
        <f t="shared" si="76"/>
        <v>0</v>
      </c>
      <c r="N168" s="131"/>
      <c r="O168" s="107" t="s">
        <v>101</v>
      </c>
      <c r="P168" s="107"/>
      <c r="Q168" s="107"/>
      <c r="R168" s="107"/>
      <c r="S168" s="131"/>
      <c r="T168" s="126" t="str">
        <f t="shared" si="77"/>
        <v>Sanitair</v>
      </c>
      <c r="U168" s="126" t="str">
        <f t="shared" si="78"/>
        <v>AQL 4%</v>
      </c>
      <c r="V168" s="131"/>
      <c r="W168" s="113">
        <v>100</v>
      </c>
      <c r="X168" s="131"/>
      <c r="Y168" s="129">
        <f t="shared" si="79"/>
        <v>5.4600000000000009</v>
      </c>
      <c r="Z168" s="132">
        <f t="shared" si="80"/>
        <v>0</v>
      </c>
      <c r="AA168" s="131"/>
      <c r="AB168" s="129" t="str">
        <f t="shared" si="81"/>
        <v>_</v>
      </c>
      <c r="AC168" s="132" t="str">
        <f t="shared" si="82"/>
        <v>_</v>
      </c>
      <c r="AD168" s="131"/>
      <c r="AE168" s="129" t="str">
        <f t="shared" si="83"/>
        <v>_</v>
      </c>
      <c r="AF168" s="132" t="str">
        <f t="shared" si="84"/>
        <v>_</v>
      </c>
      <c r="AG168" s="131"/>
      <c r="AH168" s="129" t="str">
        <f t="shared" si="85"/>
        <v>_</v>
      </c>
      <c r="AI168" s="132" t="str">
        <f t="shared" si="86"/>
        <v>_</v>
      </c>
      <c r="AJ168" s="131"/>
      <c r="AK168" s="129">
        <f t="shared" si="87"/>
        <v>5.4600000000000009</v>
      </c>
      <c r="AL168" s="132">
        <f t="shared" si="88"/>
        <v>0</v>
      </c>
      <c r="AM168" s="131"/>
      <c r="AQ168" s="137"/>
    </row>
    <row r="169" spans="1:43">
      <c r="A169" s="12">
        <v>12</v>
      </c>
      <c r="B169" s="126" t="str">
        <f>VLOOKUP(A169,'Overzicht locaties'!B:D,2,0)</f>
        <v>SE91</v>
      </c>
      <c r="C169" s="107" t="s">
        <v>337</v>
      </c>
      <c r="D169" s="6" t="s">
        <v>338</v>
      </c>
      <c r="E169" s="107" t="s">
        <v>147</v>
      </c>
      <c r="F169" s="107">
        <v>3</v>
      </c>
      <c r="G169" s="127" t="str">
        <f t="shared" si="34"/>
        <v>Verkeersruimte / Garderobe / Wachtruimte</v>
      </c>
      <c r="H169" s="107" t="s">
        <v>304</v>
      </c>
      <c r="I169" s="128">
        <v>3</v>
      </c>
      <c r="J169" s="127" t="str">
        <f t="shared" si="89"/>
        <v>Harde vloer zonder polymeer beschermlaag, met behandeling</v>
      </c>
      <c r="K169" s="130">
        <v>7.5</v>
      </c>
      <c r="L169" s="129">
        <f t="shared" si="75"/>
        <v>7.5</v>
      </c>
      <c r="M169" s="164">
        <f t="shared" si="76"/>
        <v>0</v>
      </c>
      <c r="N169" s="131"/>
      <c r="O169" s="107" t="s">
        <v>101</v>
      </c>
      <c r="P169" s="107"/>
      <c r="Q169" s="107"/>
      <c r="R169" s="107"/>
      <c r="S169" s="131"/>
      <c r="T169" s="126" t="str">
        <f t="shared" si="77"/>
        <v>Verkeer</v>
      </c>
      <c r="U169" s="126" t="str">
        <f t="shared" si="78"/>
        <v>AQL 7%</v>
      </c>
      <c r="V169" s="131"/>
      <c r="W169" s="113">
        <v>100</v>
      </c>
      <c r="X169" s="131"/>
      <c r="Y169" s="129">
        <f t="shared" si="79"/>
        <v>11.7</v>
      </c>
      <c r="Z169" s="132">
        <f t="shared" si="80"/>
        <v>0</v>
      </c>
      <c r="AA169" s="131"/>
      <c r="AB169" s="129" t="str">
        <f t="shared" si="81"/>
        <v>_</v>
      </c>
      <c r="AC169" s="132" t="str">
        <f t="shared" si="82"/>
        <v>_</v>
      </c>
      <c r="AD169" s="131"/>
      <c r="AE169" s="129" t="str">
        <f t="shared" si="83"/>
        <v>_</v>
      </c>
      <c r="AF169" s="132" t="str">
        <f t="shared" si="84"/>
        <v>_</v>
      </c>
      <c r="AG169" s="131"/>
      <c r="AH169" s="129" t="str">
        <f t="shared" si="85"/>
        <v>_</v>
      </c>
      <c r="AI169" s="132" t="str">
        <f t="shared" si="86"/>
        <v>_</v>
      </c>
      <c r="AJ169" s="131"/>
      <c r="AK169" s="129">
        <f t="shared" si="87"/>
        <v>11.7</v>
      </c>
      <c r="AL169" s="132">
        <f t="shared" si="88"/>
        <v>0</v>
      </c>
      <c r="AM169" s="131"/>
      <c r="AQ169" s="137"/>
    </row>
    <row r="170" spans="1:43">
      <c r="A170" s="12">
        <v>12</v>
      </c>
      <c r="B170" s="126" t="str">
        <f>VLOOKUP(A170,'Overzicht locaties'!B:D,2,0)</f>
        <v>SE91</v>
      </c>
      <c r="C170" s="107" t="s">
        <v>337</v>
      </c>
      <c r="D170" s="6" t="s">
        <v>338</v>
      </c>
      <c r="E170" s="107" t="s">
        <v>252</v>
      </c>
      <c r="F170" s="107">
        <v>3</v>
      </c>
      <c r="G170" s="127" t="str">
        <f t="shared" si="34"/>
        <v>Verkeersruimte / Garderobe / Wachtruimte</v>
      </c>
      <c r="H170" s="107" t="s">
        <v>304</v>
      </c>
      <c r="I170" s="128">
        <v>3</v>
      </c>
      <c r="J170" s="127" t="str">
        <f t="shared" si="89"/>
        <v>Harde vloer zonder polymeer beschermlaag, met behandeling</v>
      </c>
      <c r="K170" s="130">
        <v>12.5</v>
      </c>
      <c r="L170" s="129">
        <f t="shared" si="75"/>
        <v>12.5</v>
      </c>
      <c r="M170" s="164">
        <f t="shared" si="76"/>
        <v>0</v>
      </c>
      <c r="N170" s="131"/>
      <c r="O170" s="107" t="s">
        <v>101</v>
      </c>
      <c r="P170" s="107"/>
      <c r="Q170" s="107"/>
      <c r="R170" s="107"/>
      <c r="S170" s="131"/>
      <c r="T170" s="126" t="str">
        <f t="shared" si="77"/>
        <v>Verkeer</v>
      </c>
      <c r="U170" s="126" t="str">
        <f t="shared" si="78"/>
        <v>AQL 7%</v>
      </c>
      <c r="V170" s="131"/>
      <c r="W170" s="113">
        <v>100</v>
      </c>
      <c r="X170" s="131"/>
      <c r="Y170" s="129">
        <f t="shared" si="79"/>
        <v>19.5</v>
      </c>
      <c r="Z170" s="132">
        <f t="shared" si="80"/>
        <v>0</v>
      </c>
      <c r="AA170" s="131"/>
      <c r="AB170" s="129" t="str">
        <f t="shared" si="81"/>
        <v>_</v>
      </c>
      <c r="AC170" s="132" t="str">
        <f t="shared" si="82"/>
        <v>_</v>
      </c>
      <c r="AD170" s="131"/>
      <c r="AE170" s="129" t="str">
        <f t="shared" si="83"/>
        <v>_</v>
      </c>
      <c r="AF170" s="132" t="str">
        <f t="shared" si="84"/>
        <v>_</v>
      </c>
      <c r="AG170" s="131"/>
      <c r="AH170" s="129" t="str">
        <f t="shared" si="85"/>
        <v>_</v>
      </c>
      <c r="AI170" s="132" t="str">
        <f t="shared" si="86"/>
        <v>_</v>
      </c>
      <c r="AJ170" s="131"/>
      <c r="AK170" s="129">
        <f t="shared" si="87"/>
        <v>19.5</v>
      </c>
      <c r="AL170" s="132">
        <f t="shared" si="88"/>
        <v>0</v>
      </c>
      <c r="AM170" s="131"/>
      <c r="AQ170" s="137"/>
    </row>
    <row r="171" spans="1:43">
      <c r="A171" s="12">
        <v>12</v>
      </c>
      <c r="B171" s="126" t="str">
        <f>VLOOKUP(A171,'Overzicht locaties'!B:D,2,0)</f>
        <v>SE91</v>
      </c>
      <c r="C171" s="107" t="s">
        <v>337</v>
      </c>
      <c r="D171" s="6" t="s">
        <v>338</v>
      </c>
      <c r="E171" s="107" t="s">
        <v>253</v>
      </c>
      <c r="F171" s="107">
        <v>3</v>
      </c>
      <c r="G171" s="127" t="str">
        <f t="shared" si="34"/>
        <v>Verkeersruimte / Garderobe / Wachtruimte</v>
      </c>
      <c r="H171" s="107" t="s">
        <v>304</v>
      </c>
      <c r="I171" s="128">
        <v>3</v>
      </c>
      <c r="J171" s="127" t="str">
        <f t="shared" si="89"/>
        <v>Harde vloer zonder polymeer beschermlaag, met behandeling</v>
      </c>
      <c r="K171" s="130">
        <v>1.5</v>
      </c>
      <c r="L171" s="129">
        <f t="shared" si="75"/>
        <v>1.5</v>
      </c>
      <c r="M171" s="164">
        <f t="shared" si="76"/>
        <v>0</v>
      </c>
      <c r="N171" s="131"/>
      <c r="O171" s="107" t="s">
        <v>101</v>
      </c>
      <c r="P171" s="107"/>
      <c r="Q171" s="107"/>
      <c r="R171" s="107"/>
      <c r="S171" s="131"/>
      <c r="T171" s="126" t="str">
        <f t="shared" si="77"/>
        <v>Verkeer</v>
      </c>
      <c r="U171" s="126" t="str">
        <f t="shared" si="78"/>
        <v>AQL 7%</v>
      </c>
      <c r="V171" s="131"/>
      <c r="W171" s="113">
        <v>100</v>
      </c>
      <c r="X171" s="131"/>
      <c r="Y171" s="129">
        <f t="shared" si="79"/>
        <v>2.34</v>
      </c>
      <c r="Z171" s="132">
        <f t="shared" si="80"/>
        <v>0</v>
      </c>
      <c r="AA171" s="131"/>
      <c r="AB171" s="129" t="str">
        <f t="shared" si="81"/>
        <v>_</v>
      </c>
      <c r="AC171" s="132" t="str">
        <f t="shared" si="82"/>
        <v>_</v>
      </c>
      <c r="AD171" s="131"/>
      <c r="AE171" s="129" t="str">
        <f t="shared" si="83"/>
        <v>_</v>
      </c>
      <c r="AF171" s="132" t="str">
        <f t="shared" si="84"/>
        <v>_</v>
      </c>
      <c r="AG171" s="131"/>
      <c r="AH171" s="129" t="str">
        <f t="shared" si="85"/>
        <v>_</v>
      </c>
      <c r="AI171" s="132" t="str">
        <f t="shared" si="86"/>
        <v>_</v>
      </c>
      <c r="AJ171" s="131"/>
      <c r="AK171" s="129">
        <f t="shared" si="87"/>
        <v>2.34</v>
      </c>
      <c r="AL171" s="132">
        <f t="shared" si="88"/>
        <v>0</v>
      </c>
      <c r="AM171" s="131"/>
      <c r="AQ171" s="137"/>
    </row>
    <row r="172" spans="1:43">
      <c r="A172" s="12">
        <v>12</v>
      </c>
      <c r="B172" s="126" t="str">
        <f>VLOOKUP(A172,'Overzicht locaties'!B:D,2,0)</f>
        <v>SE91</v>
      </c>
      <c r="C172" s="107" t="s">
        <v>337</v>
      </c>
      <c r="D172" s="6" t="s">
        <v>338</v>
      </c>
      <c r="E172" s="107" t="s">
        <v>148</v>
      </c>
      <c r="F172" s="107">
        <v>2</v>
      </c>
      <c r="G172" s="127" t="str">
        <f t="shared" si="34"/>
        <v>Sanitaire ruimte</v>
      </c>
      <c r="H172" s="107" t="s">
        <v>304</v>
      </c>
      <c r="I172" s="128">
        <v>3</v>
      </c>
      <c r="J172" s="127" t="str">
        <f t="shared" si="89"/>
        <v>Harde vloer zonder polymeer beschermlaag, met behandeling</v>
      </c>
      <c r="K172" s="130">
        <v>1</v>
      </c>
      <c r="L172" s="129">
        <f t="shared" si="75"/>
        <v>1</v>
      </c>
      <c r="M172" s="164">
        <f t="shared" si="76"/>
        <v>0</v>
      </c>
      <c r="N172" s="131"/>
      <c r="O172" s="107" t="s">
        <v>101</v>
      </c>
      <c r="P172" s="107"/>
      <c r="Q172" s="107"/>
      <c r="R172" s="107"/>
      <c r="S172" s="131"/>
      <c r="T172" s="126" t="str">
        <f t="shared" si="77"/>
        <v>Sanitair</v>
      </c>
      <c r="U172" s="126" t="str">
        <f t="shared" si="78"/>
        <v>AQL 4%</v>
      </c>
      <c r="V172" s="131"/>
      <c r="W172" s="113">
        <v>100</v>
      </c>
      <c r="X172" s="131"/>
      <c r="Y172" s="129">
        <f t="shared" si="79"/>
        <v>1.56</v>
      </c>
      <c r="Z172" s="132">
        <f t="shared" si="80"/>
        <v>0</v>
      </c>
      <c r="AA172" s="131"/>
      <c r="AB172" s="129" t="str">
        <f t="shared" si="81"/>
        <v>_</v>
      </c>
      <c r="AC172" s="132" t="str">
        <f t="shared" si="82"/>
        <v>_</v>
      </c>
      <c r="AD172" s="131"/>
      <c r="AE172" s="129" t="str">
        <f t="shared" si="83"/>
        <v>_</v>
      </c>
      <c r="AF172" s="132" t="str">
        <f t="shared" si="84"/>
        <v>_</v>
      </c>
      <c r="AG172" s="131"/>
      <c r="AH172" s="129" t="str">
        <f t="shared" si="85"/>
        <v>_</v>
      </c>
      <c r="AI172" s="132" t="str">
        <f t="shared" si="86"/>
        <v>_</v>
      </c>
      <c r="AJ172" s="131"/>
      <c r="AK172" s="129">
        <f t="shared" si="87"/>
        <v>1.56</v>
      </c>
      <c r="AL172" s="132">
        <f t="shared" si="88"/>
        <v>0</v>
      </c>
      <c r="AM172" s="131"/>
      <c r="AQ172" s="137"/>
    </row>
    <row r="173" spans="1:43">
      <c r="A173" s="12">
        <v>12</v>
      </c>
      <c r="B173" s="126" t="str">
        <f>VLOOKUP(A173,'Overzicht locaties'!B:D,2,0)</f>
        <v>SE91</v>
      </c>
      <c r="C173" s="107" t="s">
        <v>337</v>
      </c>
      <c r="D173" s="6" t="s">
        <v>338</v>
      </c>
      <c r="E173" s="107" t="s">
        <v>254</v>
      </c>
      <c r="F173" s="107">
        <v>6</v>
      </c>
      <c r="G173" s="127" t="str">
        <f t="shared" si="34"/>
        <v>Overig / Magazijn / Archief / Berging / Technische ruimte</v>
      </c>
      <c r="H173" s="107" t="s">
        <v>304</v>
      </c>
      <c r="I173" s="128">
        <v>3</v>
      </c>
      <c r="J173" s="127" t="str">
        <f t="shared" si="89"/>
        <v>Harde vloer zonder polymeer beschermlaag, met behandeling</v>
      </c>
      <c r="K173" s="130">
        <v>1</v>
      </c>
      <c r="L173" s="129">
        <f t="shared" ref="L173:L217" si="90">K173-M173</f>
        <v>1</v>
      </c>
      <c r="M173" s="164">
        <f t="shared" ref="M173:M217" si="91">IF(F173="nio",K173,0)</f>
        <v>0</v>
      </c>
      <c r="N173" s="131"/>
      <c r="O173" s="107" t="s">
        <v>101</v>
      </c>
      <c r="P173" s="107"/>
      <c r="Q173" s="107"/>
      <c r="R173" s="107"/>
      <c r="S173" s="131"/>
      <c r="T173" s="126" t="str">
        <f t="shared" si="77"/>
        <v>Verkeer</v>
      </c>
      <c r="U173" s="126" t="str">
        <f t="shared" si="78"/>
        <v>AQL 7%</v>
      </c>
      <c r="V173" s="131"/>
      <c r="W173" s="113">
        <v>100</v>
      </c>
      <c r="X173" s="131"/>
      <c r="Y173" s="129">
        <f t="shared" si="79"/>
        <v>1.56</v>
      </c>
      <c r="Z173" s="132">
        <f t="shared" si="80"/>
        <v>0</v>
      </c>
      <c r="AA173" s="131"/>
      <c r="AB173" s="129" t="str">
        <f t="shared" si="81"/>
        <v>_</v>
      </c>
      <c r="AC173" s="132" t="str">
        <f t="shared" si="82"/>
        <v>_</v>
      </c>
      <c r="AD173" s="131"/>
      <c r="AE173" s="129" t="str">
        <f t="shared" si="83"/>
        <v>_</v>
      </c>
      <c r="AF173" s="132" t="str">
        <f t="shared" si="84"/>
        <v>_</v>
      </c>
      <c r="AG173" s="131"/>
      <c r="AH173" s="129" t="str">
        <f t="shared" si="85"/>
        <v>_</v>
      </c>
      <c r="AI173" s="132" t="str">
        <f t="shared" si="86"/>
        <v>_</v>
      </c>
      <c r="AJ173" s="131"/>
      <c r="AK173" s="129">
        <f t="shared" si="87"/>
        <v>1.56</v>
      </c>
      <c r="AL173" s="132">
        <f t="shared" si="88"/>
        <v>0</v>
      </c>
      <c r="AM173" s="131"/>
      <c r="AQ173" s="137"/>
    </row>
    <row r="174" spans="1:43">
      <c r="A174" s="12">
        <v>13</v>
      </c>
      <c r="B174" s="126" t="str">
        <f>VLOOKUP(A174,'Overzicht locaties'!B:D,2,0)</f>
        <v>SE89</v>
      </c>
      <c r="C174" s="107" t="s">
        <v>337</v>
      </c>
      <c r="D174" s="6">
        <v>1</v>
      </c>
      <c r="E174" s="107" t="s">
        <v>248</v>
      </c>
      <c r="F174" s="107">
        <v>1</v>
      </c>
      <c r="G174" s="127" t="str">
        <f t="shared" si="34"/>
        <v xml:space="preserve">Kantoorruimte / vergaderruimte </v>
      </c>
      <c r="H174" s="107" t="s">
        <v>6</v>
      </c>
      <c r="I174" s="128">
        <v>1</v>
      </c>
      <c r="J174" s="127" t="str">
        <f t="shared" si="89"/>
        <v>Vloerafwerking met polymeer beschermlaag</v>
      </c>
      <c r="K174" s="130">
        <v>8</v>
      </c>
      <c r="L174" s="129">
        <f t="shared" si="90"/>
        <v>8</v>
      </c>
      <c r="M174" s="164">
        <f t="shared" si="91"/>
        <v>0</v>
      </c>
      <c r="N174" s="131"/>
      <c r="O174" s="107" t="s">
        <v>101</v>
      </c>
      <c r="P174" s="107"/>
      <c r="Q174" s="107"/>
      <c r="R174" s="107"/>
      <c r="S174" s="131"/>
      <c r="T174" s="126" t="str">
        <f t="shared" ref="T174:T218" si="92">IF(F174="nio","_",VLOOKUP(F174,cat_omschrijving,3,0))</f>
        <v>Bureau</v>
      </c>
      <c r="U174" s="126" t="str">
        <f t="shared" ref="U174:U218" si="93">IF(F174="nio","_",VLOOKUP(F174,cat_omschrijving,4,0))</f>
        <v>AQL 7%</v>
      </c>
      <c r="V174" s="131"/>
      <c r="W174" s="113">
        <v>100</v>
      </c>
      <c r="X174" s="131"/>
      <c r="Y174" s="129">
        <f t="shared" ref="Y174:Y218" si="94">IF(F174="nio","_",(L174/W174)*VLOOKUP(O174,Aanpassing_frequenties,3,0))</f>
        <v>12.48</v>
      </c>
      <c r="Z174" s="132">
        <f t="shared" ref="Z174:Z218" si="95">IF(F174="nio","_",Y174*Rekentarief)</f>
        <v>0</v>
      </c>
      <c r="AA174" s="131"/>
      <c r="AB174" s="129" t="str">
        <f t="shared" ref="AB174:AB218" si="96">IF(OR($F174="nio",P174=""),"_",($L174/$W174)*VLOOKUP(P174,Aanpassing_frequenties,3,0))</f>
        <v>_</v>
      </c>
      <c r="AC174" s="132" t="str">
        <f t="shared" ref="AC174:AC218" si="97">IF(OR($F174="nio",P174=""),"_",AB174*Rekentarief30)</f>
        <v>_</v>
      </c>
      <c r="AD174" s="131"/>
      <c r="AE174" s="129" t="str">
        <f t="shared" ref="AE174:AE218" si="98">IF(OR($F174="nio",Q174=""),"_",($L174/$W174)*VLOOKUP(Q174,Aanpassing_frequenties,3,0))</f>
        <v>_</v>
      </c>
      <c r="AF174" s="132" t="str">
        <f t="shared" ref="AF174:AF218" si="99">IF(OR($F174="nio",Q174=""),"_",AE174*Rekentarief50)</f>
        <v>_</v>
      </c>
      <c r="AG174" s="131"/>
      <c r="AH174" s="129" t="str">
        <f t="shared" ref="AH174:AH218" si="100">IF(OR($F174="nio",R174=""),"_",($L174/$W174)*VLOOKUP(R174,Aanpassing_frequenties,3,0))</f>
        <v>_</v>
      </c>
      <c r="AI174" s="132" t="str">
        <f t="shared" ref="AI174:AI218" si="101">IF(OR($F174="nio",R174=""),"_",AH174*rekentarief150)</f>
        <v>_</v>
      </c>
      <c r="AJ174" s="131"/>
      <c r="AK174" s="129">
        <f t="shared" ref="AK174:AK218" si="102">IF(F174="nio","_",SUM(Y174,AB174,AE174,AH174))</f>
        <v>12.48</v>
      </c>
      <c r="AL174" s="132">
        <f t="shared" ref="AL174:AL218" si="103">IF(F174="nio","_",SUM(Z174,AC174,AF174,AI174))</f>
        <v>0</v>
      </c>
      <c r="AM174" s="131"/>
      <c r="AQ174" s="137"/>
    </row>
    <row r="175" spans="1:43">
      <c r="A175" s="12">
        <v>13</v>
      </c>
      <c r="B175" s="126" t="str">
        <f>VLOOKUP(A175,'Overzicht locaties'!B:D,2,0)</f>
        <v>SE89</v>
      </c>
      <c r="C175" s="107" t="s">
        <v>337</v>
      </c>
      <c r="D175" s="6">
        <v>2</v>
      </c>
      <c r="E175" s="107" t="s">
        <v>249</v>
      </c>
      <c r="F175" s="107">
        <v>1</v>
      </c>
      <c r="G175" s="127" t="str">
        <f t="shared" si="34"/>
        <v xml:space="preserve">Kantoorruimte / vergaderruimte </v>
      </c>
      <c r="H175" s="107" t="s">
        <v>6</v>
      </c>
      <c r="I175" s="128">
        <v>1</v>
      </c>
      <c r="J175" s="127" t="str">
        <f t="shared" si="89"/>
        <v>Vloerafwerking met polymeer beschermlaag</v>
      </c>
      <c r="K175" s="130">
        <v>5</v>
      </c>
      <c r="L175" s="129">
        <f t="shared" si="90"/>
        <v>5</v>
      </c>
      <c r="M175" s="164">
        <f t="shared" si="91"/>
        <v>0</v>
      </c>
      <c r="N175" s="131"/>
      <c r="O175" s="107" t="s">
        <v>101</v>
      </c>
      <c r="P175" s="107"/>
      <c r="Q175" s="107"/>
      <c r="R175" s="107"/>
      <c r="S175" s="131"/>
      <c r="T175" s="126" t="str">
        <f t="shared" si="92"/>
        <v>Bureau</v>
      </c>
      <c r="U175" s="126" t="str">
        <f t="shared" si="93"/>
        <v>AQL 7%</v>
      </c>
      <c r="V175" s="131"/>
      <c r="W175" s="113">
        <v>100</v>
      </c>
      <c r="X175" s="131"/>
      <c r="Y175" s="129">
        <f t="shared" si="94"/>
        <v>7.8000000000000007</v>
      </c>
      <c r="Z175" s="132">
        <f t="shared" si="95"/>
        <v>0</v>
      </c>
      <c r="AA175" s="131"/>
      <c r="AB175" s="129" t="str">
        <f t="shared" si="96"/>
        <v>_</v>
      </c>
      <c r="AC175" s="132" t="str">
        <f t="shared" si="97"/>
        <v>_</v>
      </c>
      <c r="AD175" s="131"/>
      <c r="AE175" s="129" t="str">
        <f t="shared" si="98"/>
        <v>_</v>
      </c>
      <c r="AF175" s="132" t="str">
        <f t="shared" si="99"/>
        <v>_</v>
      </c>
      <c r="AG175" s="131"/>
      <c r="AH175" s="129" t="str">
        <f t="shared" si="100"/>
        <v>_</v>
      </c>
      <c r="AI175" s="132" t="str">
        <f t="shared" si="101"/>
        <v>_</v>
      </c>
      <c r="AJ175" s="131"/>
      <c r="AK175" s="129">
        <f t="shared" si="102"/>
        <v>7.8000000000000007</v>
      </c>
      <c r="AL175" s="132">
        <f t="shared" si="103"/>
        <v>0</v>
      </c>
      <c r="AM175" s="131"/>
      <c r="AQ175" s="137"/>
    </row>
    <row r="176" spans="1:43">
      <c r="A176" s="12">
        <v>13</v>
      </c>
      <c r="B176" s="126" t="str">
        <f>VLOOKUP(A176,'Overzicht locaties'!B:D,2,0)</f>
        <v>SE89</v>
      </c>
      <c r="C176" s="107" t="s">
        <v>337</v>
      </c>
      <c r="D176" s="6">
        <v>3</v>
      </c>
      <c r="E176" s="107" t="s">
        <v>250</v>
      </c>
      <c r="F176" s="107">
        <v>4</v>
      </c>
      <c r="G176" s="127" t="str">
        <f t="shared" si="34"/>
        <v>Medische ruimte</v>
      </c>
      <c r="H176" s="107" t="s">
        <v>6</v>
      </c>
      <c r="I176" s="128">
        <v>1</v>
      </c>
      <c r="J176" s="127" t="str">
        <f t="shared" si="89"/>
        <v>Vloerafwerking met polymeer beschermlaag</v>
      </c>
      <c r="K176" s="130">
        <v>14</v>
      </c>
      <c r="L176" s="129">
        <f t="shared" si="90"/>
        <v>14</v>
      </c>
      <c r="M176" s="164">
        <f t="shared" si="91"/>
        <v>0</v>
      </c>
      <c r="N176" s="131"/>
      <c r="O176" s="107" t="s">
        <v>101</v>
      </c>
      <c r="P176" s="107"/>
      <c r="Q176" s="107"/>
      <c r="R176" s="107"/>
      <c r="S176" s="131"/>
      <c r="T176" s="126" t="str">
        <f t="shared" si="92"/>
        <v>Behandel</v>
      </c>
      <c r="U176" s="126" t="str">
        <f t="shared" si="93"/>
        <v>AQL 3%</v>
      </c>
      <c r="V176" s="131"/>
      <c r="W176" s="113">
        <v>100</v>
      </c>
      <c r="X176" s="131"/>
      <c r="Y176" s="129">
        <f t="shared" si="94"/>
        <v>21.840000000000003</v>
      </c>
      <c r="Z176" s="132">
        <f t="shared" si="95"/>
        <v>0</v>
      </c>
      <c r="AA176" s="131"/>
      <c r="AB176" s="129" t="str">
        <f t="shared" si="96"/>
        <v>_</v>
      </c>
      <c r="AC176" s="132" t="str">
        <f t="shared" si="97"/>
        <v>_</v>
      </c>
      <c r="AD176" s="131"/>
      <c r="AE176" s="129" t="str">
        <f t="shared" si="98"/>
        <v>_</v>
      </c>
      <c r="AF176" s="132" t="str">
        <f t="shared" si="99"/>
        <v>_</v>
      </c>
      <c r="AG176" s="131"/>
      <c r="AH176" s="129" t="str">
        <f t="shared" si="100"/>
        <v>_</v>
      </c>
      <c r="AI176" s="132" t="str">
        <f t="shared" si="101"/>
        <v>_</v>
      </c>
      <c r="AJ176" s="131"/>
      <c r="AK176" s="129">
        <f t="shared" si="102"/>
        <v>21.840000000000003</v>
      </c>
      <c r="AL176" s="132">
        <f t="shared" si="103"/>
        <v>0</v>
      </c>
      <c r="AM176" s="131"/>
      <c r="AQ176" s="137"/>
    </row>
    <row r="177" spans="1:43">
      <c r="A177" s="12">
        <v>13</v>
      </c>
      <c r="B177" s="126" t="str">
        <f>VLOOKUP(A177,'Overzicht locaties'!B:D,2,0)</f>
        <v>SE89</v>
      </c>
      <c r="C177" s="107" t="s">
        <v>337</v>
      </c>
      <c r="D177" s="6">
        <v>4</v>
      </c>
      <c r="E177" s="107" t="s">
        <v>251</v>
      </c>
      <c r="F177" s="107">
        <v>2</v>
      </c>
      <c r="G177" s="127" t="str">
        <f t="shared" si="34"/>
        <v>Sanitaire ruimte</v>
      </c>
      <c r="H177" s="107" t="s">
        <v>6</v>
      </c>
      <c r="I177" s="128">
        <v>1</v>
      </c>
      <c r="J177" s="127" t="str">
        <f t="shared" si="89"/>
        <v>Vloerafwerking met polymeer beschermlaag</v>
      </c>
      <c r="K177" s="130">
        <v>3</v>
      </c>
      <c r="L177" s="129">
        <f t="shared" si="90"/>
        <v>3</v>
      </c>
      <c r="M177" s="164">
        <f t="shared" si="91"/>
        <v>0</v>
      </c>
      <c r="N177" s="131"/>
      <c r="O177" s="107" t="s">
        <v>101</v>
      </c>
      <c r="P177" s="107"/>
      <c r="Q177" s="107"/>
      <c r="R177" s="107"/>
      <c r="S177" s="131"/>
      <c r="T177" s="126" t="str">
        <f t="shared" si="92"/>
        <v>Sanitair</v>
      </c>
      <c r="U177" s="126" t="str">
        <f t="shared" si="93"/>
        <v>AQL 4%</v>
      </c>
      <c r="V177" s="131"/>
      <c r="W177" s="113">
        <v>100</v>
      </c>
      <c r="X177" s="131"/>
      <c r="Y177" s="129">
        <f t="shared" si="94"/>
        <v>4.68</v>
      </c>
      <c r="Z177" s="132">
        <f t="shared" si="95"/>
        <v>0</v>
      </c>
      <c r="AA177" s="131"/>
      <c r="AB177" s="129" t="str">
        <f t="shared" si="96"/>
        <v>_</v>
      </c>
      <c r="AC177" s="132" t="str">
        <f t="shared" si="97"/>
        <v>_</v>
      </c>
      <c r="AD177" s="131"/>
      <c r="AE177" s="129" t="str">
        <f t="shared" si="98"/>
        <v>_</v>
      </c>
      <c r="AF177" s="132" t="str">
        <f t="shared" si="99"/>
        <v>_</v>
      </c>
      <c r="AG177" s="131"/>
      <c r="AH177" s="129" t="str">
        <f t="shared" si="100"/>
        <v>_</v>
      </c>
      <c r="AI177" s="132" t="str">
        <f t="shared" si="101"/>
        <v>_</v>
      </c>
      <c r="AJ177" s="131"/>
      <c r="AK177" s="129">
        <f t="shared" si="102"/>
        <v>4.68</v>
      </c>
      <c r="AL177" s="132">
        <f t="shared" si="103"/>
        <v>0</v>
      </c>
      <c r="AM177" s="131"/>
      <c r="AQ177" s="137"/>
    </row>
    <row r="178" spans="1:43">
      <c r="A178" s="12">
        <v>13</v>
      </c>
      <c r="B178" s="126" t="str">
        <f>VLOOKUP(A178,'Overzicht locaties'!B:D,2,0)</f>
        <v>SE89</v>
      </c>
      <c r="C178" s="107" t="s">
        <v>337</v>
      </c>
      <c r="D178" s="6">
        <v>5</v>
      </c>
      <c r="E178" s="107" t="s">
        <v>147</v>
      </c>
      <c r="F178" s="107">
        <v>3</v>
      </c>
      <c r="G178" s="127" t="str">
        <f t="shared" si="34"/>
        <v>Verkeersruimte / Garderobe / Wachtruimte</v>
      </c>
      <c r="H178" s="107" t="s">
        <v>6</v>
      </c>
      <c r="I178" s="128">
        <v>1</v>
      </c>
      <c r="J178" s="127" t="str">
        <f t="shared" si="89"/>
        <v>Vloerafwerking met polymeer beschermlaag</v>
      </c>
      <c r="K178" s="130">
        <v>6</v>
      </c>
      <c r="L178" s="129">
        <f t="shared" si="90"/>
        <v>6</v>
      </c>
      <c r="M178" s="164">
        <f t="shared" si="91"/>
        <v>0</v>
      </c>
      <c r="N178" s="131"/>
      <c r="O178" s="107" t="s">
        <v>101</v>
      </c>
      <c r="P178" s="107"/>
      <c r="Q178" s="107"/>
      <c r="R178" s="107"/>
      <c r="S178" s="131"/>
      <c r="T178" s="126" t="str">
        <f t="shared" si="92"/>
        <v>Verkeer</v>
      </c>
      <c r="U178" s="126" t="str">
        <f t="shared" si="93"/>
        <v>AQL 7%</v>
      </c>
      <c r="V178" s="131"/>
      <c r="W178" s="113">
        <v>100</v>
      </c>
      <c r="X178" s="131"/>
      <c r="Y178" s="129">
        <f t="shared" si="94"/>
        <v>9.36</v>
      </c>
      <c r="Z178" s="132">
        <f t="shared" si="95"/>
        <v>0</v>
      </c>
      <c r="AA178" s="131"/>
      <c r="AB178" s="129" t="str">
        <f t="shared" si="96"/>
        <v>_</v>
      </c>
      <c r="AC178" s="132" t="str">
        <f t="shared" si="97"/>
        <v>_</v>
      </c>
      <c r="AD178" s="131"/>
      <c r="AE178" s="129" t="str">
        <f t="shared" si="98"/>
        <v>_</v>
      </c>
      <c r="AF178" s="132" t="str">
        <f t="shared" si="99"/>
        <v>_</v>
      </c>
      <c r="AG178" s="131"/>
      <c r="AH178" s="129" t="str">
        <f t="shared" si="100"/>
        <v>_</v>
      </c>
      <c r="AI178" s="132" t="str">
        <f t="shared" si="101"/>
        <v>_</v>
      </c>
      <c r="AJ178" s="131"/>
      <c r="AK178" s="129">
        <f t="shared" si="102"/>
        <v>9.36</v>
      </c>
      <c r="AL178" s="132">
        <f t="shared" si="103"/>
        <v>0</v>
      </c>
      <c r="AM178" s="131"/>
      <c r="AQ178" s="137"/>
    </row>
    <row r="179" spans="1:43">
      <c r="A179" s="12">
        <v>13</v>
      </c>
      <c r="B179" s="126" t="str">
        <f>VLOOKUP(A179,'Overzicht locaties'!B:D,2,0)</f>
        <v>SE89</v>
      </c>
      <c r="C179" s="107" t="s">
        <v>337</v>
      </c>
      <c r="D179" s="6">
        <v>6</v>
      </c>
      <c r="E179" s="107" t="s">
        <v>252</v>
      </c>
      <c r="F179" s="107">
        <v>3</v>
      </c>
      <c r="G179" s="127" t="str">
        <f t="shared" si="34"/>
        <v>Verkeersruimte / Garderobe / Wachtruimte</v>
      </c>
      <c r="H179" s="107" t="s">
        <v>6</v>
      </c>
      <c r="I179" s="128">
        <v>1</v>
      </c>
      <c r="J179" s="127" t="str">
        <f t="shared" si="89"/>
        <v>Vloerafwerking met polymeer beschermlaag</v>
      </c>
      <c r="K179" s="130">
        <v>14</v>
      </c>
      <c r="L179" s="129">
        <f t="shared" si="90"/>
        <v>14</v>
      </c>
      <c r="M179" s="164">
        <f t="shared" si="91"/>
        <v>0</v>
      </c>
      <c r="N179" s="131"/>
      <c r="O179" s="107" t="s">
        <v>101</v>
      </c>
      <c r="P179" s="107"/>
      <c r="Q179" s="107"/>
      <c r="R179" s="107"/>
      <c r="S179" s="131"/>
      <c r="T179" s="126" t="str">
        <f t="shared" si="92"/>
        <v>Verkeer</v>
      </c>
      <c r="U179" s="126" t="str">
        <f t="shared" si="93"/>
        <v>AQL 7%</v>
      </c>
      <c r="V179" s="131"/>
      <c r="W179" s="113">
        <v>100</v>
      </c>
      <c r="X179" s="131"/>
      <c r="Y179" s="129">
        <f t="shared" si="94"/>
        <v>21.840000000000003</v>
      </c>
      <c r="Z179" s="132">
        <f t="shared" si="95"/>
        <v>0</v>
      </c>
      <c r="AA179" s="131"/>
      <c r="AB179" s="129" t="str">
        <f t="shared" si="96"/>
        <v>_</v>
      </c>
      <c r="AC179" s="132" t="str">
        <f t="shared" si="97"/>
        <v>_</v>
      </c>
      <c r="AD179" s="131"/>
      <c r="AE179" s="129" t="str">
        <f t="shared" si="98"/>
        <v>_</v>
      </c>
      <c r="AF179" s="132" t="str">
        <f t="shared" si="99"/>
        <v>_</v>
      </c>
      <c r="AG179" s="131"/>
      <c r="AH179" s="129" t="str">
        <f t="shared" si="100"/>
        <v>_</v>
      </c>
      <c r="AI179" s="132" t="str">
        <f t="shared" si="101"/>
        <v>_</v>
      </c>
      <c r="AJ179" s="131"/>
      <c r="AK179" s="129">
        <f t="shared" si="102"/>
        <v>21.840000000000003</v>
      </c>
      <c r="AL179" s="132">
        <f t="shared" si="103"/>
        <v>0</v>
      </c>
      <c r="AM179" s="131"/>
      <c r="AQ179" s="137"/>
    </row>
    <row r="180" spans="1:43">
      <c r="A180" s="12">
        <v>13</v>
      </c>
      <c r="B180" s="126" t="str">
        <f>VLOOKUP(A180,'Overzicht locaties'!B:D,2,0)</f>
        <v>SE89</v>
      </c>
      <c r="C180" s="107" t="s">
        <v>337</v>
      </c>
      <c r="D180" s="6">
        <v>7</v>
      </c>
      <c r="E180" s="107" t="s">
        <v>253</v>
      </c>
      <c r="F180" s="107">
        <v>3</v>
      </c>
      <c r="G180" s="127" t="str">
        <f t="shared" si="34"/>
        <v>Verkeersruimte / Garderobe / Wachtruimte</v>
      </c>
      <c r="H180" s="107" t="s">
        <v>6</v>
      </c>
      <c r="I180" s="128">
        <v>1</v>
      </c>
      <c r="J180" s="127" t="str">
        <f t="shared" si="89"/>
        <v>Vloerafwerking met polymeer beschermlaag</v>
      </c>
      <c r="K180" s="130">
        <v>1</v>
      </c>
      <c r="L180" s="129">
        <f t="shared" si="90"/>
        <v>1</v>
      </c>
      <c r="M180" s="164">
        <f t="shared" si="91"/>
        <v>0</v>
      </c>
      <c r="N180" s="131"/>
      <c r="O180" s="107" t="s">
        <v>101</v>
      </c>
      <c r="P180" s="107"/>
      <c r="Q180" s="107"/>
      <c r="R180" s="107"/>
      <c r="S180" s="131"/>
      <c r="T180" s="126" t="str">
        <f t="shared" si="92"/>
        <v>Verkeer</v>
      </c>
      <c r="U180" s="126" t="str">
        <f t="shared" si="93"/>
        <v>AQL 7%</v>
      </c>
      <c r="V180" s="131"/>
      <c r="W180" s="113">
        <v>100</v>
      </c>
      <c r="X180" s="131"/>
      <c r="Y180" s="129">
        <f t="shared" si="94"/>
        <v>1.56</v>
      </c>
      <c r="Z180" s="132">
        <f t="shared" si="95"/>
        <v>0</v>
      </c>
      <c r="AA180" s="131"/>
      <c r="AB180" s="129" t="str">
        <f t="shared" si="96"/>
        <v>_</v>
      </c>
      <c r="AC180" s="132" t="str">
        <f t="shared" si="97"/>
        <v>_</v>
      </c>
      <c r="AD180" s="131"/>
      <c r="AE180" s="129" t="str">
        <f t="shared" si="98"/>
        <v>_</v>
      </c>
      <c r="AF180" s="132" t="str">
        <f t="shared" si="99"/>
        <v>_</v>
      </c>
      <c r="AG180" s="131"/>
      <c r="AH180" s="129" t="str">
        <f t="shared" si="100"/>
        <v>_</v>
      </c>
      <c r="AI180" s="132" t="str">
        <f t="shared" si="101"/>
        <v>_</v>
      </c>
      <c r="AJ180" s="131"/>
      <c r="AK180" s="129">
        <f t="shared" si="102"/>
        <v>1.56</v>
      </c>
      <c r="AL180" s="132">
        <f t="shared" si="103"/>
        <v>0</v>
      </c>
      <c r="AM180" s="131"/>
      <c r="AQ180" s="137"/>
    </row>
    <row r="181" spans="1:43">
      <c r="A181" s="12">
        <v>13</v>
      </c>
      <c r="B181" s="126" t="str">
        <f>VLOOKUP(A181,'Overzicht locaties'!B:D,2,0)</f>
        <v>SE89</v>
      </c>
      <c r="C181" s="107" t="s">
        <v>337</v>
      </c>
      <c r="D181" s="6">
        <v>8</v>
      </c>
      <c r="E181" s="107" t="s">
        <v>148</v>
      </c>
      <c r="F181" s="107">
        <v>2</v>
      </c>
      <c r="G181" s="127" t="str">
        <f t="shared" si="34"/>
        <v>Sanitaire ruimte</v>
      </c>
      <c r="H181" s="107" t="s">
        <v>6</v>
      </c>
      <c r="I181" s="128">
        <v>1</v>
      </c>
      <c r="J181" s="127" t="str">
        <f t="shared" si="89"/>
        <v>Vloerafwerking met polymeer beschermlaag</v>
      </c>
      <c r="K181" s="130">
        <v>1</v>
      </c>
      <c r="L181" s="129">
        <f t="shared" si="90"/>
        <v>1</v>
      </c>
      <c r="M181" s="164">
        <f t="shared" si="91"/>
        <v>0</v>
      </c>
      <c r="N181" s="131"/>
      <c r="O181" s="107" t="s">
        <v>101</v>
      </c>
      <c r="P181" s="107"/>
      <c r="Q181" s="107"/>
      <c r="R181" s="107"/>
      <c r="S181" s="131"/>
      <c r="T181" s="126" t="str">
        <f t="shared" si="92"/>
        <v>Sanitair</v>
      </c>
      <c r="U181" s="126" t="str">
        <f t="shared" si="93"/>
        <v>AQL 4%</v>
      </c>
      <c r="V181" s="131"/>
      <c r="W181" s="113">
        <v>100</v>
      </c>
      <c r="X181" s="131"/>
      <c r="Y181" s="129">
        <f t="shared" si="94"/>
        <v>1.56</v>
      </c>
      <c r="Z181" s="132">
        <f t="shared" si="95"/>
        <v>0</v>
      </c>
      <c r="AA181" s="131"/>
      <c r="AB181" s="129" t="str">
        <f t="shared" si="96"/>
        <v>_</v>
      </c>
      <c r="AC181" s="132" t="str">
        <f t="shared" si="97"/>
        <v>_</v>
      </c>
      <c r="AD181" s="131"/>
      <c r="AE181" s="129" t="str">
        <f t="shared" si="98"/>
        <v>_</v>
      </c>
      <c r="AF181" s="132" t="str">
        <f t="shared" si="99"/>
        <v>_</v>
      </c>
      <c r="AG181" s="131"/>
      <c r="AH181" s="129" t="str">
        <f t="shared" si="100"/>
        <v>_</v>
      </c>
      <c r="AI181" s="132" t="str">
        <f t="shared" si="101"/>
        <v>_</v>
      </c>
      <c r="AJ181" s="131"/>
      <c r="AK181" s="129">
        <f t="shared" si="102"/>
        <v>1.56</v>
      </c>
      <c r="AL181" s="132">
        <f t="shared" si="103"/>
        <v>0</v>
      </c>
      <c r="AM181" s="131"/>
      <c r="AQ181" s="137"/>
    </row>
    <row r="182" spans="1:43">
      <c r="A182" s="12">
        <v>13</v>
      </c>
      <c r="B182" s="126" t="str">
        <f>VLOOKUP(A182,'Overzicht locaties'!B:D,2,0)</f>
        <v>SE89</v>
      </c>
      <c r="C182" s="107" t="s">
        <v>337</v>
      </c>
      <c r="D182" s="6">
        <v>9</v>
      </c>
      <c r="E182" s="107" t="s">
        <v>254</v>
      </c>
      <c r="F182" s="107">
        <v>6</v>
      </c>
      <c r="G182" s="127" t="str">
        <f t="shared" si="34"/>
        <v>Overig / Magazijn / Archief / Berging / Technische ruimte</v>
      </c>
      <c r="H182" s="107" t="s">
        <v>6</v>
      </c>
      <c r="I182" s="128">
        <v>1</v>
      </c>
      <c r="J182" s="127" t="str">
        <f t="shared" si="89"/>
        <v>Vloerafwerking met polymeer beschermlaag</v>
      </c>
      <c r="K182" s="130">
        <v>1</v>
      </c>
      <c r="L182" s="129">
        <f t="shared" si="90"/>
        <v>1</v>
      </c>
      <c r="M182" s="164">
        <f t="shared" si="91"/>
        <v>0</v>
      </c>
      <c r="N182" s="131"/>
      <c r="O182" s="107" t="s">
        <v>101</v>
      </c>
      <c r="P182" s="107"/>
      <c r="Q182" s="107"/>
      <c r="R182" s="107"/>
      <c r="S182" s="131"/>
      <c r="T182" s="126" t="str">
        <f t="shared" si="92"/>
        <v>Verkeer</v>
      </c>
      <c r="U182" s="126" t="str">
        <f t="shared" si="93"/>
        <v>AQL 7%</v>
      </c>
      <c r="V182" s="131"/>
      <c r="W182" s="113">
        <v>100</v>
      </c>
      <c r="X182" s="131"/>
      <c r="Y182" s="129">
        <f t="shared" si="94"/>
        <v>1.56</v>
      </c>
      <c r="Z182" s="132">
        <f t="shared" si="95"/>
        <v>0</v>
      </c>
      <c r="AA182" s="131"/>
      <c r="AB182" s="129" t="str">
        <f t="shared" si="96"/>
        <v>_</v>
      </c>
      <c r="AC182" s="132" t="str">
        <f t="shared" si="97"/>
        <v>_</v>
      </c>
      <c r="AD182" s="131"/>
      <c r="AE182" s="129" t="str">
        <f t="shared" si="98"/>
        <v>_</v>
      </c>
      <c r="AF182" s="132" t="str">
        <f t="shared" si="99"/>
        <v>_</v>
      </c>
      <c r="AG182" s="131"/>
      <c r="AH182" s="129" t="str">
        <f t="shared" si="100"/>
        <v>_</v>
      </c>
      <c r="AI182" s="132" t="str">
        <f t="shared" si="101"/>
        <v>_</v>
      </c>
      <c r="AJ182" s="131"/>
      <c r="AK182" s="129">
        <f t="shared" si="102"/>
        <v>1.56</v>
      </c>
      <c r="AL182" s="132">
        <f t="shared" si="103"/>
        <v>0</v>
      </c>
      <c r="AM182" s="131"/>
      <c r="AQ182" s="137"/>
    </row>
    <row r="183" spans="1:43">
      <c r="A183" s="12">
        <v>14</v>
      </c>
      <c r="B183" s="126" t="str">
        <f>VLOOKUP(A183,'Overzicht locaties'!B:D,2,0)</f>
        <v>SE71</v>
      </c>
      <c r="C183" s="107" t="s">
        <v>337</v>
      </c>
      <c r="D183" s="6">
        <v>1</v>
      </c>
      <c r="E183" s="107" t="s">
        <v>248</v>
      </c>
      <c r="F183" s="107">
        <v>1</v>
      </c>
      <c r="G183" s="127" t="str">
        <f t="shared" si="34"/>
        <v xml:space="preserve">Kantoorruimte / vergaderruimte </v>
      </c>
      <c r="H183" s="107" t="s">
        <v>6</v>
      </c>
      <c r="I183" s="128">
        <v>1</v>
      </c>
      <c r="J183" s="127" t="str">
        <f t="shared" si="89"/>
        <v>Vloerafwerking met polymeer beschermlaag</v>
      </c>
      <c r="K183" s="130">
        <v>8</v>
      </c>
      <c r="L183" s="129">
        <f t="shared" si="90"/>
        <v>8</v>
      </c>
      <c r="M183" s="164">
        <f t="shared" si="91"/>
        <v>0</v>
      </c>
      <c r="N183" s="131"/>
      <c r="O183" s="107" t="s">
        <v>101</v>
      </c>
      <c r="P183" s="107"/>
      <c r="Q183" s="107"/>
      <c r="R183" s="107"/>
      <c r="S183" s="131"/>
      <c r="T183" s="126" t="str">
        <f t="shared" si="92"/>
        <v>Bureau</v>
      </c>
      <c r="U183" s="126" t="str">
        <f t="shared" si="93"/>
        <v>AQL 7%</v>
      </c>
      <c r="V183" s="131"/>
      <c r="W183" s="113">
        <v>100</v>
      </c>
      <c r="X183" s="131"/>
      <c r="Y183" s="129">
        <f t="shared" si="94"/>
        <v>12.48</v>
      </c>
      <c r="Z183" s="132">
        <f t="shared" si="95"/>
        <v>0</v>
      </c>
      <c r="AA183" s="131"/>
      <c r="AB183" s="129" t="str">
        <f t="shared" si="96"/>
        <v>_</v>
      </c>
      <c r="AC183" s="132" t="str">
        <f t="shared" si="97"/>
        <v>_</v>
      </c>
      <c r="AD183" s="131"/>
      <c r="AE183" s="129" t="str">
        <f t="shared" si="98"/>
        <v>_</v>
      </c>
      <c r="AF183" s="132" t="str">
        <f t="shared" si="99"/>
        <v>_</v>
      </c>
      <c r="AG183" s="131"/>
      <c r="AH183" s="129" t="str">
        <f t="shared" si="100"/>
        <v>_</v>
      </c>
      <c r="AI183" s="132" t="str">
        <f t="shared" si="101"/>
        <v>_</v>
      </c>
      <c r="AJ183" s="131"/>
      <c r="AK183" s="129">
        <f t="shared" si="102"/>
        <v>12.48</v>
      </c>
      <c r="AL183" s="132">
        <f t="shared" si="103"/>
        <v>0</v>
      </c>
      <c r="AM183" s="131"/>
      <c r="AQ183" s="137"/>
    </row>
    <row r="184" spans="1:43">
      <c r="A184" s="12">
        <v>14</v>
      </c>
      <c r="B184" s="126" t="str">
        <f>VLOOKUP(A184,'Overzicht locaties'!B:D,2,0)</f>
        <v>SE71</v>
      </c>
      <c r="C184" s="107" t="s">
        <v>337</v>
      </c>
      <c r="D184" s="6">
        <v>2</v>
      </c>
      <c r="E184" s="107" t="s">
        <v>249</v>
      </c>
      <c r="F184" s="107">
        <v>1</v>
      </c>
      <c r="G184" s="127" t="str">
        <f t="shared" si="34"/>
        <v xml:space="preserve">Kantoorruimte / vergaderruimte </v>
      </c>
      <c r="H184" s="107" t="s">
        <v>6</v>
      </c>
      <c r="I184" s="128">
        <v>1</v>
      </c>
      <c r="J184" s="127" t="str">
        <f t="shared" si="89"/>
        <v>Vloerafwerking met polymeer beschermlaag</v>
      </c>
      <c r="K184" s="130">
        <v>5</v>
      </c>
      <c r="L184" s="129">
        <f t="shared" si="90"/>
        <v>5</v>
      </c>
      <c r="M184" s="164">
        <f t="shared" si="91"/>
        <v>0</v>
      </c>
      <c r="N184" s="131"/>
      <c r="O184" s="107" t="s">
        <v>101</v>
      </c>
      <c r="P184" s="107"/>
      <c r="Q184" s="107"/>
      <c r="R184" s="107"/>
      <c r="S184" s="131"/>
      <c r="T184" s="126" t="str">
        <f t="shared" si="92"/>
        <v>Bureau</v>
      </c>
      <c r="U184" s="126" t="str">
        <f t="shared" si="93"/>
        <v>AQL 7%</v>
      </c>
      <c r="V184" s="131"/>
      <c r="W184" s="113">
        <v>100</v>
      </c>
      <c r="X184" s="131"/>
      <c r="Y184" s="129">
        <f t="shared" si="94"/>
        <v>7.8000000000000007</v>
      </c>
      <c r="Z184" s="132">
        <f t="shared" si="95"/>
        <v>0</v>
      </c>
      <c r="AA184" s="131"/>
      <c r="AB184" s="129" t="str">
        <f t="shared" si="96"/>
        <v>_</v>
      </c>
      <c r="AC184" s="132" t="str">
        <f t="shared" si="97"/>
        <v>_</v>
      </c>
      <c r="AD184" s="131"/>
      <c r="AE184" s="129" t="str">
        <f t="shared" si="98"/>
        <v>_</v>
      </c>
      <c r="AF184" s="132" t="str">
        <f t="shared" si="99"/>
        <v>_</v>
      </c>
      <c r="AG184" s="131"/>
      <c r="AH184" s="129" t="str">
        <f t="shared" si="100"/>
        <v>_</v>
      </c>
      <c r="AI184" s="132" t="str">
        <f t="shared" si="101"/>
        <v>_</v>
      </c>
      <c r="AJ184" s="131"/>
      <c r="AK184" s="129">
        <f t="shared" si="102"/>
        <v>7.8000000000000007</v>
      </c>
      <c r="AL184" s="132">
        <f t="shared" si="103"/>
        <v>0</v>
      </c>
      <c r="AM184" s="131"/>
      <c r="AQ184" s="137"/>
    </row>
    <row r="185" spans="1:43">
      <c r="A185" s="12">
        <v>14</v>
      </c>
      <c r="B185" s="126" t="str">
        <f>VLOOKUP(A185,'Overzicht locaties'!B:D,2,0)</f>
        <v>SE71</v>
      </c>
      <c r="C185" s="107" t="s">
        <v>337</v>
      </c>
      <c r="D185" s="6">
        <v>3</v>
      </c>
      <c r="E185" s="107" t="s">
        <v>250</v>
      </c>
      <c r="F185" s="107">
        <v>4</v>
      </c>
      <c r="G185" s="127" t="str">
        <f t="shared" si="34"/>
        <v>Medische ruimte</v>
      </c>
      <c r="H185" s="107" t="s">
        <v>6</v>
      </c>
      <c r="I185" s="128">
        <v>1</v>
      </c>
      <c r="J185" s="127" t="str">
        <f t="shared" si="89"/>
        <v>Vloerafwerking met polymeer beschermlaag</v>
      </c>
      <c r="K185" s="130">
        <v>14</v>
      </c>
      <c r="L185" s="129">
        <f t="shared" si="90"/>
        <v>14</v>
      </c>
      <c r="M185" s="164">
        <f t="shared" si="91"/>
        <v>0</v>
      </c>
      <c r="N185" s="131"/>
      <c r="O185" s="107" t="s">
        <v>101</v>
      </c>
      <c r="P185" s="107"/>
      <c r="Q185" s="107"/>
      <c r="R185" s="107"/>
      <c r="S185" s="131"/>
      <c r="T185" s="126" t="str">
        <f t="shared" si="92"/>
        <v>Behandel</v>
      </c>
      <c r="U185" s="126" t="str">
        <f t="shared" si="93"/>
        <v>AQL 3%</v>
      </c>
      <c r="V185" s="131"/>
      <c r="W185" s="113">
        <v>100</v>
      </c>
      <c r="X185" s="131"/>
      <c r="Y185" s="129">
        <f t="shared" si="94"/>
        <v>21.840000000000003</v>
      </c>
      <c r="Z185" s="132">
        <f t="shared" si="95"/>
        <v>0</v>
      </c>
      <c r="AA185" s="131"/>
      <c r="AB185" s="129" t="str">
        <f t="shared" si="96"/>
        <v>_</v>
      </c>
      <c r="AC185" s="132" t="str">
        <f t="shared" si="97"/>
        <v>_</v>
      </c>
      <c r="AD185" s="131"/>
      <c r="AE185" s="129" t="str">
        <f t="shared" si="98"/>
        <v>_</v>
      </c>
      <c r="AF185" s="132" t="str">
        <f t="shared" si="99"/>
        <v>_</v>
      </c>
      <c r="AG185" s="131"/>
      <c r="AH185" s="129" t="str">
        <f t="shared" si="100"/>
        <v>_</v>
      </c>
      <c r="AI185" s="132" t="str">
        <f t="shared" si="101"/>
        <v>_</v>
      </c>
      <c r="AJ185" s="131"/>
      <c r="AK185" s="129">
        <f t="shared" si="102"/>
        <v>21.840000000000003</v>
      </c>
      <c r="AL185" s="132">
        <f t="shared" si="103"/>
        <v>0</v>
      </c>
      <c r="AM185" s="131"/>
      <c r="AQ185" s="137"/>
    </row>
    <row r="186" spans="1:43">
      <c r="A186" s="12">
        <v>14</v>
      </c>
      <c r="B186" s="126" t="str">
        <f>VLOOKUP(A186,'Overzicht locaties'!B:D,2,0)</f>
        <v>SE71</v>
      </c>
      <c r="C186" s="107" t="s">
        <v>337</v>
      </c>
      <c r="D186" s="6">
        <v>4</v>
      </c>
      <c r="E186" s="107" t="s">
        <v>251</v>
      </c>
      <c r="F186" s="107">
        <v>2</v>
      </c>
      <c r="G186" s="127" t="str">
        <f t="shared" si="34"/>
        <v>Sanitaire ruimte</v>
      </c>
      <c r="H186" s="107" t="s">
        <v>6</v>
      </c>
      <c r="I186" s="128">
        <v>1</v>
      </c>
      <c r="J186" s="127" t="str">
        <f t="shared" si="89"/>
        <v>Vloerafwerking met polymeer beschermlaag</v>
      </c>
      <c r="K186" s="130">
        <v>3</v>
      </c>
      <c r="L186" s="129">
        <f t="shared" si="90"/>
        <v>3</v>
      </c>
      <c r="M186" s="164">
        <f t="shared" si="91"/>
        <v>0</v>
      </c>
      <c r="N186" s="131"/>
      <c r="O186" s="107" t="s">
        <v>101</v>
      </c>
      <c r="P186" s="107"/>
      <c r="Q186" s="107"/>
      <c r="R186" s="107"/>
      <c r="S186" s="131"/>
      <c r="T186" s="126" t="str">
        <f t="shared" si="92"/>
        <v>Sanitair</v>
      </c>
      <c r="U186" s="126" t="str">
        <f t="shared" si="93"/>
        <v>AQL 4%</v>
      </c>
      <c r="V186" s="131"/>
      <c r="W186" s="113">
        <v>100</v>
      </c>
      <c r="X186" s="131"/>
      <c r="Y186" s="129">
        <f t="shared" si="94"/>
        <v>4.68</v>
      </c>
      <c r="Z186" s="132">
        <f t="shared" si="95"/>
        <v>0</v>
      </c>
      <c r="AA186" s="131"/>
      <c r="AB186" s="129" t="str">
        <f t="shared" si="96"/>
        <v>_</v>
      </c>
      <c r="AC186" s="132" t="str">
        <f t="shared" si="97"/>
        <v>_</v>
      </c>
      <c r="AD186" s="131"/>
      <c r="AE186" s="129" t="str">
        <f t="shared" si="98"/>
        <v>_</v>
      </c>
      <c r="AF186" s="132" t="str">
        <f t="shared" si="99"/>
        <v>_</v>
      </c>
      <c r="AG186" s="131"/>
      <c r="AH186" s="129" t="str">
        <f t="shared" si="100"/>
        <v>_</v>
      </c>
      <c r="AI186" s="132" t="str">
        <f t="shared" si="101"/>
        <v>_</v>
      </c>
      <c r="AJ186" s="131"/>
      <c r="AK186" s="129">
        <f t="shared" si="102"/>
        <v>4.68</v>
      </c>
      <c r="AL186" s="132">
        <f t="shared" si="103"/>
        <v>0</v>
      </c>
      <c r="AM186" s="131"/>
      <c r="AQ186" s="137"/>
    </row>
    <row r="187" spans="1:43">
      <c r="A187" s="12">
        <v>14</v>
      </c>
      <c r="B187" s="126" t="str">
        <f>VLOOKUP(A187,'Overzicht locaties'!B:D,2,0)</f>
        <v>SE71</v>
      </c>
      <c r="C187" s="107" t="s">
        <v>337</v>
      </c>
      <c r="D187" s="6">
        <v>5</v>
      </c>
      <c r="E187" s="107" t="s">
        <v>147</v>
      </c>
      <c r="F187" s="107">
        <v>3</v>
      </c>
      <c r="G187" s="127" t="str">
        <f t="shared" si="34"/>
        <v>Verkeersruimte / Garderobe / Wachtruimte</v>
      </c>
      <c r="H187" s="107" t="s">
        <v>6</v>
      </c>
      <c r="I187" s="128">
        <v>1</v>
      </c>
      <c r="J187" s="127" t="str">
        <f t="shared" si="89"/>
        <v>Vloerafwerking met polymeer beschermlaag</v>
      </c>
      <c r="K187" s="130">
        <v>6</v>
      </c>
      <c r="L187" s="129">
        <f t="shared" si="90"/>
        <v>6</v>
      </c>
      <c r="M187" s="164">
        <f t="shared" si="91"/>
        <v>0</v>
      </c>
      <c r="N187" s="131"/>
      <c r="O187" s="107" t="s">
        <v>101</v>
      </c>
      <c r="P187" s="107"/>
      <c r="Q187" s="107"/>
      <c r="R187" s="107"/>
      <c r="S187" s="131"/>
      <c r="T187" s="126" t="str">
        <f t="shared" si="92"/>
        <v>Verkeer</v>
      </c>
      <c r="U187" s="126" t="str">
        <f t="shared" si="93"/>
        <v>AQL 7%</v>
      </c>
      <c r="V187" s="131"/>
      <c r="W187" s="113">
        <v>100</v>
      </c>
      <c r="X187" s="131"/>
      <c r="Y187" s="129">
        <f t="shared" si="94"/>
        <v>9.36</v>
      </c>
      <c r="Z187" s="132">
        <f t="shared" si="95"/>
        <v>0</v>
      </c>
      <c r="AA187" s="131"/>
      <c r="AB187" s="129" t="str">
        <f t="shared" si="96"/>
        <v>_</v>
      </c>
      <c r="AC187" s="132" t="str">
        <f t="shared" si="97"/>
        <v>_</v>
      </c>
      <c r="AD187" s="131"/>
      <c r="AE187" s="129" t="str">
        <f t="shared" si="98"/>
        <v>_</v>
      </c>
      <c r="AF187" s="132" t="str">
        <f t="shared" si="99"/>
        <v>_</v>
      </c>
      <c r="AG187" s="131"/>
      <c r="AH187" s="129" t="str">
        <f t="shared" si="100"/>
        <v>_</v>
      </c>
      <c r="AI187" s="132" t="str">
        <f t="shared" si="101"/>
        <v>_</v>
      </c>
      <c r="AJ187" s="131"/>
      <c r="AK187" s="129">
        <f t="shared" si="102"/>
        <v>9.36</v>
      </c>
      <c r="AL187" s="132">
        <f t="shared" si="103"/>
        <v>0</v>
      </c>
      <c r="AM187" s="131"/>
      <c r="AQ187" s="137"/>
    </row>
    <row r="188" spans="1:43">
      <c r="A188" s="12">
        <v>14</v>
      </c>
      <c r="B188" s="126" t="str">
        <f>VLOOKUP(A188,'Overzicht locaties'!B:D,2,0)</f>
        <v>SE71</v>
      </c>
      <c r="C188" s="107" t="s">
        <v>337</v>
      </c>
      <c r="D188" s="6">
        <v>6</v>
      </c>
      <c r="E188" s="107" t="s">
        <v>252</v>
      </c>
      <c r="F188" s="107">
        <v>3</v>
      </c>
      <c r="G188" s="127" t="str">
        <f t="shared" si="34"/>
        <v>Verkeersruimte / Garderobe / Wachtruimte</v>
      </c>
      <c r="H188" s="107" t="s">
        <v>6</v>
      </c>
      <c r="I188" s="128">
        <v>1</v>
      </c>
      <c r="J188" s="127" t="str">
        <f t="shared" si="89"/>
        <v>Vloerafwerking met polymeer beschermlaag</v>
      </c>
      <c r="K188" s="130">
        <v>14</v>
      </c>
      <c r="L188" s="129">
        <f t="shared" si="90"/>
        <v>14</v>
      </c>
      <c r="M188" s="164">
        <f t="shared" si="91"/>
        <v>0</v>
      </c>
      <c r="N188" s="131"/>
      <c r="O188" s="107" t="s">
        <v>101</v>
      </c>
      <c r="P188" s="107"/>
      <c r="Q188" s="107"/>
      <c r="R188" s="107"/>
      <c r="S188" s="131"/>
      <c r="T188" s="126" t="str">
        <f t="shared" si="92"/>
        <v>Verkeer</v>
      </c>
      <c r="U188" s="126" t="str">
        <f t="shared" si="93"/>
        <v>AQL 7%</v>
      </c>
      <c r="V188" s="131"/>
      <c r="W188" s="113">
        <v>100</v>
      </c>
      <c r="X188" s="131"/>
      <c r="Y188" s="129">
        <f t="shared" si="94"/>
        <v>21.840000000000003</v>
      </c>
      <c r="Z188" s="132">
        <f t="shared" si="95"/>
        <v>0</v>
      </c>
      <c r="AA188" s="131"/>
      <c r="AB188" s="129" t="str">
        <f t="shared" si="96"/>
        <v>_</v>
      </c>
      <c r="AC188" s="132" t="str">
        <f t="shared" si="97"/>
        <v>_</v>
      </c>
      <c r="AD188" s="131"/>
      <c r="AE188" s="129" t="str">
        <f t="shared" si="98"/>
        <v>_</v>
      </c>
      <c r="AF188" s="132" t="str">
        <f t="shared" si="99"/>
        <v>_</v>
      </c>
      <c r="AG188" s="131"/>
      <c r="AH188" s="129" t="str">
        <f t="shared" si="100"/>
        <v>_</v>
      </c>
      <c r="AI188" s="132" t="str">
        <f t="shared" si="101"/>
        <v>_</v>
      </c>
      <c r="AJ188" s="131"/>
      <c r="AK188" s="129">
        <f t="shared" si="102"/>
        <v>21.840000000000003</v>
      </c>
      <c r="AL188" s="132">
        <f t="shared" si="103"/>
        <v>0</v>
      </c>
      <c r="AM188" s="131"/>
      <c r="AQ188" s="137"/>
    </row>
    <row r="189" spans="1:43">
      <c r="A189" s="12">
        <v>14</v>
      </c>
      <c r="B189" s="126" t="str">
        <f>VLOOKUP(A189,'Overzicht locaties'!B:D,2,0)</f>
        <v>SE71</v>
      </c>
      <c r="C189" s="107" t="s">
        <v>337</v>
      </c>
      <c r="D189" s="6">
        <v>7</v>
      </c>
      <c r="E189" s="107" t="s">
        <v>253</v>
      </c>
      <c r="F189" s="107">
        <v>3</v>
      </c>
      <c r="G189" s="127" t="str">
        <f t="shared" si="34"/>
        <v>Verkeersruimte / Garderobe / Wachtruimte</v>
      </c>
      <c r="H189" s="107" t="s">
        <v>6</v>
      </c>
      <c r="I189" s="128">
        <v>1</v>
      </c>
      <c r="J189" s="127" t="str">
        <f t="shared" si="89"/>
        <v>Vloerafwerking met polymeer beschermlaag</v>
      </c>
      <c r="K189" s="130">
        <v>1</v>
      </c>
      <c r="L189" s="129">
        <f t="shared" si="90"/>
        <v>1</v>
      </c>
      <c r="M189" s="164">
        <f t="shared" si="91"/>
        <v>0</v>
      </c>
      <c r="N189" s="131"/>
      <c r="O189" s="107" t="s">
        <v>101</v>
      </c>
      <c r="P189" s="107"/>
      <c r="Q189" s="107"/>
      <c r="R189" s="107"/>
      <c r="S189" s="131"/>
      <c r="T189" s="126" t="str">
        <f t="shared" si="92"/>
        <v>Verkeer</v>
      </c>
      <c r="U189" s="126" t="str">
        <f t="shared" si="93"/>
        <v>AQL 7%</v>
      </c>
      <c r="V189" s="131"/>
      <c r="W189" s="113">
        <v>100</v>
      </c>
      <c r="X189" s="131"/>
      <c r="Y189" s="129">
        <f t="shared" si="94"/>
        <v>1.56</v>
      </c>
      <c r="Z189" s="132">
        <f t="shared" si="95"/>
        <v>0</v>
      </c>
      <c r="AA189" s="131"/>
      <c r="AB189" s="129" t="str">
        <f t="shared" si="96"/>
        <v>_</v>
      </c>
      <c r="AC189" s="132" t="str">
        <f t="shared" si="97"/>
        <v>_</v>
      </c>
      <c r="AD189" s="131"/>
      <c r="AE189" s="129" t="str">
        <f t="shared" si="98"/>
        <v>_</v>
      </c>
      <c r="AF189" s="132" t="str">
        <f t="shared" si="99"/>
        <v>_</v>
      </c>
      <c r="AG189" s="131"/>
      <c r="AH189" s="129" t="str">
        <f t="shared" si="100"/>
        <v>_</v>
      </c>
      <c r="AI189" s="132" t="str">
        <f t="shared" si="101"/>
        <v>_</v>
      </c>
      <c r="AJ189" s="131"/>
      <c r="AK189" s="129">
        <f t="shared" si="102"/>
        <v>1.56</v>
      </c>
      <c r="AL189" s="132">
        <f t="shared" si="103"/>
        <v>0</v>
      </c>
      <c r="AM189" s="131"/>
      <c r="AQ189" s="137"/>
    </row>
    <row r="190" spans="1:43">
      <c r="A190" s="12">
        <v>14</v>
      </c>
      <c r="B190" s="126" t="str">
        <f>VLOOKUP(A190,'Overzicht locaties'!B:D,2,0)</f>
        <v>SE71</v>
      </c>
      <c r="C190" s="107" t="s">
        <v>337</v>
      </c>
      <c r="D190" s="6">
        <v>8</v>
      </c>
      <c r="E190" s="107" t="s">
        <v>148</v>
      </c>
      <c r="F190" s="107">
        <v>2</v>
      </c>
      <c r="G190" s="127" t="str">
        <f t="shared" si="34"/>
        <v>Sanitaire ruimte</v>
      </c>
      <c r="H190" s="107" t="s">
        <v>6</v>
      </c>
      <c r="I190" s="128">
        <v>1</v>
      </c>
      <c r="J190" s="127" t="str">
        <f t="shared" si="89"/>
        <v>Vloerafwerking met polymeer beschermlaag</v>
      </c>
      <c r="K190" s="130">
        <v>1</v>
      </c>
      <c r="L190" s="129">
        <f t="shared" si="90"/>
        <v>1</v>
      </c>
      <c r="M190" s="164">
        <f t="shared" si="91"/>
        <v>0</v>
      </c>
      <c r="N190" s="131"/>
      <c r="O190" s="107" t="s">
        <v>101</v>
      </c>
      <c r="P190" s="107"/>
      <c r="Q190" s="107"/>
      <c r="R190" s="107"/>
      <c r="S190" s="131"/>
      <c r="T190" s="126" t="str">
        <f t="shared" si="92"/>
        <v>Sanitair</v>
      </c>
      <c r="U190" s="126" t="str">
        <f t="shared" si="93"/>
        <v>AQL 4%</v>
      </c>
      <c r="V190" s="131"/>
      <c r="W190" s="113">
        <v>100</v>
      </c>
      <c r="X190" s="131"/>
      <c r="Y190" s="129">
        <f t="shared" si="94"/>
        <v>1.56</v>
      </c>
      <c r="Z190" s="132">
        <f t="shared" si="95"/>
        <v>0</v>
      </c>
      <c r="AA190" s="131"/>
      <c r="AB190" s="129" t="str">
        <f t="shared" si="96"/>
        <v>_</v>
      </c>
      <c r="AC190" s="132" t="str">
        <f t="shared" si="97"/>
        <v>_</v>
      </c>
      <c r="AD190" s="131"/>
      <c r="AE190" s="129" t="str">
        <f t="shared" si="98"/>
        <v>_</v>
      </c>
      <c r="AF190" s="132" t="str">
        <f t="shared" si="99"/>
        <v>_</v>
      </c>
      <c r="AG190" s="131"/>
      <c r="AH190" s="129" t="str">
        <f t="shared" si="100"/>
        <v>_</v>
      </c>
      <c r="AI190" s="132" t="str">
        <f t="shared" si="101"/>
        <v>_</v>
      </c>
      <c r="AJ190" s="131"/>
      <c r="AK190" s="129">
        <f t="shared" si="102"/>
        <v>1.56</v>
      </c>
      <c r="AL190" s="132">
        <f t="shared" si="103"/>
        <v>0</v>
      </c>
      <c r="AM190" s="131"/>
      <c r="AQ190" s="137"/>
    </row>
    <row r="191" spans="1:43">
      <c r="A191" s="12">
        <v>14</v>
      </c>
      <c r="B191" s="126" t="str">
        <f>VLOOKUP(A191,'Overzicht locaties'!B:D,2,0)</f>
        <v>SE71</v>
      </c>
      <c r="C191" s="107" t="s">
        <v>337</v>
      </c>
      <c r="D191" s="6">
        <v>9</v>
      </c>
      <c r="E191" s="107" t="s">
        <v>254</v>
      </c>
      <c r="F191" s="107">
        <v>6</v>
      </c>
      <c r="G191" s="127" t="str">
        <f t="shared" si="34"/>
        <v>Overig / Magazijn / Archief / Berging / Technische ruimte</v>
      </c>
      <c r="H191" s="107" t="s">
        <v>6</v>
      </c>
      <c r="I191" s="128">
        <v>1</v>
      </c>
      <c r="J191" s="127" t="str">
        <f t="shared" si="89"/>
        <v>Vloerafwerking met polymeer beschermlaag</v>
      </c>
      <c r="K191" s="130">
        <v>1</v>
      </c>
      <c r="L191" s="129">
        <f t="shared" si="90"/>
        <v>1</v>
      </c>
      <c r="M191" s="164">
        <f t="shared" si="91"/>
        <v>0</v>
      </c>
      <c r="N191" s="131"/>
      <c r="O191" s="107" t="s">
        <v>101</v>
      </c>
      <c r="P191" s="107"/>
      <c r="Q191" s="107"/>
      <c r="R191" s="107"/>
      <c r="S191" s="131"/>
      <c r="T191" s="126" t="str">
        <f t="shared" si="92"/>
        <v>Verkeer</v>
      </c>
      <c r="U191" s="126" t="str">
        <f t="shared" si="93"/>
        <v>AQL 7%</v>
      </c>
      <c r="V191" s="131"/>
      <c r="W191" s="113">
        <v>100</v>
      </c>
      <c r="X191" s="131"/>
      <c r="Y191" s="129">
        <f t="shared" si="94"/>
        <v>1.56</v>
      </c>
      <c r="Z191" s="132">
        <f t="shared" si="95"/>
        <v>0</v>
      </c>
      <c r="AA191" s="131"/>
      <c r="AB191" s="129" t="str">
        <f t="shared" si="96"/>
        <v>_</v>
      </c>
      <c r="AC191" s="132" t="str">
        <f t="shared" si="97"/>
        <v>_</v>
      </c>
      <c r="AD191" s="131"/>
      <c r="AE191" s="129" t="str">
        <f t="shared" si="98"/>
        <v>_</v>
      </c>
      <c r="AF191" s="132" t="str">
        <f t="shared" si="99"/>
        <v>_</v>
      </c>
      <c r="AG191" s="131"/>
      <c r="AH191" s="129" t="str">
        <f t="shared" si="100"/>
        <v>_</v>
      </c>
      <c r="AI191" s="132" t="str">
        <f t="shared" si="101"/>
        <v>_</v>
      </c>
      <c r="AJ191" s="131"/>
      <c r="AK191" s="129">
        <f t="shared" si="102"/>
        <v>1.56</v>
      </c>
      <c r="AL191" s="132">
        <f t="shared" si="103"/>
        <v>0</v>
      </c>
      <c r="AM191" s="131"/>
      <c r="AQ191" s="137"/>
    </row>
    <row r="192" spans="1:43">
      <c r="A192" s="12">
        <v>15</v>
      </c>
      <c r="B192" s="126" t="str">
        <f>VLOOKUP(A192,'Overzicht locaties'!B:D,2,0)</f>
        <v>SE72</v>
      </c>
      <c r="C192" s="107" t="s">
        <v>337</v>
      </c>
      <c r="D192" s="6">
        <v>1</v>
      </c>
      <c r="E192" s="107" t="s">
        <v>248</v>
      </c>
      <c r="F192" s="107">
        <v>1</v>
      </c>
      <c r="G192" s="127" t="str">
        <f t="shared" si="34"/>
        <v xml:space="preserve">Kantoorruimte / vergaderruimte </v>
      </c>
      <c r="H192" s="107" t="s">
        <v>6</v>
      </c>
      <c r="I192" s="128">
        <v>1</v>
      </c>
      <c r="J192" s="127" t="str">
        <f t="shared" si="89"/>
        <v>Vloerafwerking met polymeer beschermlaag</v>
      </c>
      <c r="K192" s="130">
        <v>8</v>
      </c>
      <c r="L192" s="129">
        <f t="shared" si="90"/>
        <v>8</v>
      </c>
      <c r="M192" s="164">
        <f t="shared" si="91"/>
        <v>0</v>
      </c>
      <c r="N192" s="131"/>
      <c r="O192" s="107" t="s">
        <v>101</v>
      </c>
      <c r="P192" s="107"/>
      <c r="Q192" s="107"/>
      <c r="R192" s="107"/>
      <c r="S192" s="131"/>
      <c r="T192" s="126" t="str">
        <f t="shared" si="92"/>
        <v>Bureau</v>
      </c>
      <c r="U192" s="126" t="str">
        <f t="shared" si="93"/>
        <v>AQL 7%</v>
      </c>
      <c r="V192" s="131"/>
      <c r="W192" s="113">
        <v>100</v>
      </c>
      <c r="X192" s="131"/>
      <c r="Y192" s="129">
        <f t="shared" si="94"/>
        <v>12.48</v>
      </c>
      <c r="Z192" s="132">
        <f t="shared" si="95"/>
        <v>0</v>
      </c>
      <c r="AA192" s="131"/>
      <c r="AB192" s="129" t="str">
        <f t="shared" si="96"/>
        <v>_</v>
      </c>
      <c r="AC192" s="132" t="str">
        <f t="shared" si="97"/>
        <v>_</v>
      </c>
      <c r="AD192" s="131"/>
      <c r="AE192" s="129" t="str">
        <f t="shared" si="98"/>
        <v>_</v>
      </c>
      <c r="AF192" s="132" t="str">
        <f t="shared" si="99"/>
        <v>_</v>
      </c>
      <c r="AG192" s="131"/>
      <c r="AH192" s="129" t="str">
        <f t="shared" si="100"/>
        <v>_</v>
      </c>
      <c r="AI192" s="132" t="str">
        <f t="shared" si="101"/>
        <v>_</v>
      </c>
      <c r="AJ192" s="131"/>
      <c r="AK192" s="129">
        <f t="shared" si="102"/>
        <v>12.48</v>
      </c>
      <c r="AL192" s="132">
        <f t="shared" si="103"/>
        <v>0</v>
      </c>
      <c r="AM192" s="131"/>
      <c r="AQ192" s="137"/>
    </row>
    <row r="193" spans="1:43">
      <c r="A193" s="12">
        <v>15</v>
      </c>
      <c r="B193" s="126" t="str">
        <f>VLOOKUP(A193,'Overzicht locaties'!B:D,2,0)</f>
        <v>SE72</v>
      </c>
      <c r="C193" s="107" t="s">
        <v>337</v>
      </c>
      <c r="D193" s="6">
        <v>2</v>
      </c>
      <c r="E193" s="107" t="s">
        <v>249</v>
      </c>
      <c r="F193" s="107">
        <v>1</v>
      </c>
      <c r="G193" s="127" t="str">
        <f t="shared" si="34"/>
        <v xml:space="preserve">Kantoorruimte / vergaderruimte </v>
      </c>
      <c r="H193" s="107" t="s">
        <v>6</v>
      </c>
      <c r="I193" s="128">
        <v>1</v>
      </c>
      <c r="J193" s="127" t="str">
        <f t="shared" si="89"/>
        <v>Vloerafwerking met polymeer beschermlaag</v>
      </c>
      <c r="K193" s="130">
        <v>5</v>
      </c>
      <c r="L193" s="129">
        <f t="shared" si="90"/>
        <v>5</v>
      </c>
      <c r="M193" s="164">
        <f t="shared" si="91"/>
        <v>0</v>
      </c>
      <c r="N193" s="131"/>
      <c r="O193" s="107" t="s">
        <v>101</v>
      </c>
      <c r="P193" s="107"/>
      <c r="Q193" s="107"/>
      <c r="R193" s="107"/>
      <c r="S193" s="131"/>
      <c r="T193" s="126" t="str">
        <f t="shared" si="92"/>
        <v>Bureau</v>
      </c>
      <c r="U193" s="126" t="str">
        <f t="shared" si="93"/>
        <v>AQL 7%</v>
      </c>
      <c r="V193" s="131"/>
      <c r="W193" s="113">
        <v>100</v>
      </c>
      <c r="X193" s="131"/>
      <c r="Y193" s="129">
        <f t="shared" si="94"/>
        <v>7.8000000000000007</v>
      </c>
      <c r="Z193" s="132">
        <f t="shared" si="95"/>
        <v>0</v>
      </c>
      <c r="AA193" s="131"/>
      <c r="AB193" s="129" t="str">
        <f t="shared" si="96"/>
        <v>_</v>
      </c>
      <c r="AC193" s="132" t="str">
        <f t="shared" si="97"/>
        <v>_</v>
      </c>
      <c r="AD193" s="131"/>
      <c r="AE193" s="129" t="str">
        <f t="shared" si="98"/>
        <v>_</v>
      </c>
      <c r="AF193" s="132" t="str">
        <f t="shared" si="99"/>
        <v>_</v>
      </c>
      <c r="AG193" s="131"/>
      <c r="AH193" s="129" t="str">
        <f t="shared" si="100"/>
        <v>_</v>
      </c>
      <c r="AI193" s="132" t="str">
        <f t="shared" si="101"/>
        <v>_</v>
      </c>
      <c r="AJ193" s="131"/>
      <c r="AK193" s="129">
        <f t="shared" si="102"/>
        <v>7.8000000000000007</v>
      </c>
      <c r="AL193" s="132">
        <f t="shared" si="103"/>
        <v>0</v>
      </c>
      <c r="AM193" s="131"/>
      <c r="AQ193" s="137"/>
    </row>
    <row r="194" spans="1:43">
      <c r="A194" s="12">
        <v>15</v>
      </c>
      <c r="B194" s="126" t="str">
        <f>VLOOKUP(A194,'Overzicht locaties'!B:D,2,0)</f>
        <v>SE72</v>
      </c>
      <c r="C194" s="107" t="s">
        <v>337</v>
      </c>
      <c r="D194" s="6">
        <v>3</v>
      </c>
      <c r="E194" s="107" t="s">
        <v>250</v>
      </c>
      <c r="F194" s="107">
        <v>4</v>
      </c>
      <c r="G194" s="127" t="str">
        <f t="shared" si="34"/>
        <v>Medische ruimte</v>
      </c>
      <c r="H194" s="107" t="s">
        <v>6</v>
      </c>
      <c r="I194" s="128">
        <v>1</v>
      </c>
      <c r="J194" s="127" t="str">
        <f t="shared" si="89"/>
        <v>Vloerafwerking met polymeer beschermlaag</v>
      </c>
      <c r="K194" s="130">
        <v>14</v>
      </c>
      <c r="L194" s="129">
        <f t="shared" si="90"/>
        <v>14</v>
      </c>
      <c r="M194" s="164">
        <f t="shared" si="91"/>
        <v>0</v>
      </c>
      <c r="N194" s="131"/>
      <c r="O194" s="107" t="s">
        <v>101</v>
      </c>
      <c r="P194" s="107"/>
      <c r="Q194" s="107"/>
      <c r="R194" s="107"/>
      <c r="S194" s="131"/>
      <c r="T194" s="126" t="str">
        <f t="shared" si="92"/>
        <v>Behandel</v>
      </c>
      <c r="U194" s="126" t="str">
        <f t="shared" si="93"/>
        <v>AQL 3%</v>
      </c>
      <c r="V194" s="131"/>
      <c r="W194" s="113">
        <v>100</v>
      </c>
      <c r="X194" s="131"/>
      <c r="Y194" s="129">
        <f t="shared" si="94"/>
        <v>21.840000000000003</v>
      </c>
      <c r="Z194" s="132">
        <f t="shared" si="95"/>
        <v>0</v>
      </c>
      <c r="AA194" s="131"/>
      <c r="AB194" s="129" t="str">
        <f t="shared" si="96"/>
        <v>_</v>
      </c>
      <c r="AC194" s="132" t="str">
        <f t="shared" si="97"/>
        <v>_</v>
      </c>
      <c r="AD194" s="131"/>
      <c r="AE194" s="129" t="str">
        <f t="shared" si="98"/>
        <v>_</v>
      </c>
      <c r="AF194" s="132" t="str">
        <f t="shared" si="99"/>
        <v>_</v>
      </c>
      <c r="AG194" s="131"/>
      <c r="AH194" s="129" t="str">
        <f t="shared" si="100"/>
        <v>_</v>
      </c>
      <c r="AI194" s="132" t="str">
        <f t="shared" si="101"/>
        <v>_</v>
      </c>
      <c r="AJ194" s="131"/>
      <c r="AK194" s="129">
        <f t="shared" si="102"/>
        <v>21.840000000000003</v>
      </c>
      <c r="AL194" s="132">
        <f t="shared" si="103"/>
        <v>0</v>
      </c>
      <c r="AM194" s="131"/>
      <c r="AQ194" s="137"/>
    </row>
    <row r="195" spans="1:43">
      <c r="A195" s="12">
        <v>15</v>
      </c>
      <c r="B195" s="126" t="str">
        <f>VLOOKUP(A195,'Overzicht locaties'!B:D,2,0)</f>
        <v>SE72</v>
      </c>
      <c r="C195" s="107" t="s">
        <v>337</v>
      </c>
      <c r="D195" s="6">
        <v>4</v>
      </c>
      <c r="E195" s="107" t="s">
        <v>251</v>
      </c>
      <c r="F195" s="107">
        <v>2</v>
      </c>
      <c r="G195" s="127" t="str">
        <f t="shared" si="34"/>
        <v>Sanitaire ruimte</v>
      </c>
      <c r="H195" s="107" t="s">
        <v>6</v>
      </c>
      <c r="I195" s="128">
        <v>1</v>
      </c>
      <c r="J195" s="127" t="str">
        <f t="shared" si="89"/>
        <v>Vloerafwerking met polymeer beschermlaag</v>
      </c>
      <c r="K195" s="130">
        <v>3</v>
      </c>
      <c r="L195" s="129">
        <f t="shared" si="90"/>
        <v>3</v>
      </c>
      <c r="M195" s="164">
        <f t="shared" si="91"/>
        <v>0</v>
      </c>
      <c r="N195" s="131"/>
      <c r="O195" s="107" t="s">
        <v>101</v>
      </c>
      <c r="P195" s="107"/>
      <c r="Q195" s="107"/>
      <c r="R195" s="107"/>
      <c r="S195" s="131"/>
      <c r="T195" s="126" t="str">
        <f t="shared" si="92"/>
        <v>Sanitair</v>
      </c>
      <c r="U195" s="126" t="str">
        <f t="shared" si="93"/>
        <v>AQL 4%</v>
      </c>
      <c r="V195" s="131"/>
      <c r="W195" s="113">
        <v>100</v>
      </c>
      <c r="X195" s="131"/>
      <c r="Y195" s="129">
        <f t="shared" si="94"/>
        <v>4.68</v>
      </c>
      <c r="Z195" s="132">
        <f t="shared" si="95"/>
        <v>0</v>
      </c>
      <c r="AA195" s="131"/>
      <c r="AB195" s="129" t="str">
        <f t="shared" si="96"/>
        <v>_</v>
      </c>
      <c r="AC195" s="132" t="str">
        <f t="shared" si="97"/>
        <v>_</v>
      </c>
      <c r="AD195" s="131"/>
      <c r="AE195" s="129" t="str">
        <f t="shared" si="98"/>
        <v>_</v>
      </c>
      <c r="AF195" s="132" t="str">
        <f t="shared" si="99"/>
        <v>_</v>
      </c>
      <c r="AG195" s="131"/>
      <c r="AH195" s="129" t="str">
        <f t="shared" si="100"/>
        <v>_</v>
      </c>
      <c r="AI195" s="132" t="str">
        <f t="shared" si="101"/>
        <v>_</v>
      </c>
      <c r="AJ195" s="131"/>
      <c r="AK195" s="129">
        <f t="shared" si="102"/>
        <v>4.68</v>
      </c>
      <c r="AL195" s="132">
        <f t="shared" si="103"/>
        <v>0</v>
      </c>
      <c r="AM195" s="131"/>
      <c r="AQ195" s="137"/>
    </row>
    <row r="196" spans="1:43">
      <c r="A196" s="12">
        <v>15</v>
      </c>
      <c r="B196" s="126" t="str">
        <f>VLOOKUP(A196,'Overzicht locaties'!B:D,2,0)</f>
        <v>SE72</v>
      </c>
      <c r="C196" s="107" t="s">
        <v>337</v>
      </c>
      <c r="D196" s="6">
        <v>5</v>
      </c>
      <c r="E196" s="107" t="s">
        <v>147</v>
      </c>
      <c r="F196" s="107">
        <v>3</v>
      </c>
      <c r="G196" s="127" t="str">
        <f t="shared" si="34"/>
        <v>Verkeersruimte / Garderobe / Wachtruimte</v>
      </c>
      <c r="H196" s="107" t="s">
        <v>6</v>
      </c>
      <c r="I196" s="128">
        <v>1</v>
      </c>
      <c r="J196" s="127" t="str">
        <f t="shared" si="89"/>
        <v>Vloerafwerking met polymeer beschermlaag</v>
      </c>
      <c r="K196" s="130">
        <v>6</v>
      </c>
      <c r="L196" s="129">
        <f t="shared" si="90"/>
        <v>6</v>
      </c>
      <c r="M196" s="164">
        <f t="shared" si="91"/>
        <v>0</v>
      </c>
      <c r="N196" s="131"/>
      <c r="O196" s="107" t="s">
        <v>101</v>
      </c>
      <c r="P196" s="107"/>
      <c r="Q196" s="107"/>
      <c r="R196" s="107"/>
      <c r="S196" s="131"/>
      <c r="T196" s="126" t="str">
        <f t="shared" si="92"/>
        <v>Verkeer</v>
      </c>
      <c r="U196" s="126" t="str">
        <f t="shared" si="93"/>
        <v>AQL 7%</v>
      </c>
      <c r="V196" s="131"/>
      <c r="W196" s="113">
        <v>100</v>
      </c>
      <c r="X196" s="131"/>
      <c r="Y196" s="129">
        <f t="shared" si="94"/>
        <v>9.36</v>
      </c>
      <c r="Z196" s="132">
        <f t="shared" si="95"/>
        <v>0</v>
      </c>
      <c r="AA196" s="131"/>
      <c r="AB196" s="129" t="str">
        <f t="shared" si="96"/>
        <v>_</v>
      </c>
      <c r="AC196" s="132" t="str">
        <f t="shared" si="97"/>
        <v>_</v>
      </c>
      <c r="AD196" s="131"/>
      <c r="AE196" s="129" t="str">
        <f t="shared" si="98"/>
        <v>_</v>
      </c>
      <c r="AF196" s="132" t="str">
        <f t="shared" si="99"/>
        <v>_</v>
      </c>
      <c r="AG196" s="131"/>
      <c r="AH196" s="129" t="str">
        <f t="shared" si="100"/>
        <v>_</v>
      </c>
      <c r="AI196" s="132" t="str">
        <f t="shared" si="101"/>
        <v>_</v>
      </c>
      <c r="AJ196" s="131"/>
      <c r="AK196" s="129">
        <f t="shared" si="102"/>
        <v>9.36</v>
      </c>
      <c r="AL196" s="132">
        <f t="shared" si="103"/>
        <v>0</v>
      </c>
      <c r="AM196" s="131"/>
      <c r="AQ196" s="137"/>
    </row>
    <row r="197" spans="1:43">
      <c r="A197" s="12">
        <v>15</v>
      </c>
      <c r="B197" s="126" t="str">
        <f>VLOOKUP(A197,'Overzicht locaties'!B:D,2,0)</f>
        <v>SE72</v>
      </c>
      <c r="C197" s="107" t="s">
        <v>337</v>
      </c>
      <c r="D197" s="6">
        <v>6</v>
      </c>
      <c r="E197" s="107" t="s">
        <v>252</v>
      </c>
      <c r="F197" s="107">
        <v>3</v>
      </c>
      <c r="G197" s="127" t="str">
        <f t="shared" si="34"/>
        <v>Verkeersruimte / Garderobe / Wachtruimte</v>
      </c>
      <c r="H197" s="107" t="s">
        <v>6</v>
      </c>
      <c r="I197" s="128">
        <v>1</v>
      </c>
      <c r="J197" s="127" t="str">
        <f t="shared" si="89"/>
        <v>Vloerafwerking met polymeer beschermlaag</v>
      </c>
      <c r="K197" s="130">
        <v>14</v>
      </c>
      <c r="L197" s="129">
        <f t="shared" si="90"/>
        <v>14</v>
      </c>
      <c r="M197" s="164">
        <f t="shared" si="91"/>
        <v>0</v>
      </c>
      <c r="N197" s="131"/>
      <c r="O197" s="107" t="s">
        <v>101</v>
      </c>
      <c r="P197" s="107"/>
      <c r="Q197" s="107"/>
      <c r="R197" s="107"/>
      <c r="S197" s="131"/>
      <c r="T197" s="126" t="str">
        <f t="shared" si="92"/>
        <v>Verkeer</v>
      </c>
      <c r="U197" s="126" t="str">
        <f t="shared" si="93"/>
        <v>AQL 7%</v>
      </c>
      <c r="V197" s="131"/>
      <c r="W197" s="113">
        <v>100</v>
      </c>
      <c r="X197" s="131"/>
      <c r="Y197" s="129">
        <f t="shared" si="94"/>
        <v>21.840000000000003</v>
      </c>
      <c r="Z197" s="132">
        <f t="shared" si="95"/>
        <v>0</v>
      </c>
      <c r="AA197" s="131"/>
      <c r="AB197" s="129" t="str">
        <f t="shared" si="96"/>
        <v>_</v>
      </c>
      <c r="AC197" s="132" t="str">
        <f t="shared" si="97"/>
        <v>_</v>
      </c>
      <c r="AD197" s="131"/>
      <c r="AE197" s="129" t="str">
        <f t="shared" si="98"/>
        <v>_</v>
      </c>
      <c r="AF197" s="132" t="str">
        <f t="shared" si="99"/>
        <v>_</v>
      </c>
      <c r="AG197" s="131"/>
      <c r="AH197" s="129" t="str">
        <f t="shared" si="100"/>
        <v>_</v>
      </c>
      <c r="AI197" s="132" t="str">
        <f t="shared" si="101"/>
        <v>_</v>
      </c>
      <c r="AJ197" s="131"/>
      <c r="AK197" s="129">
        <f t="shared" si="102"/>
        <v>21.840000000000003</v>
      </c>
      <c r="AL197" s="132">
        <f t="shared" si="103"/>
        <v>0</v>
      </c>
      <c r="AM197" s="131"/>
      <c r="AQ197" s="137"/>
    </row>
    <row r="198" spans="1:43">
      <c r="A198" s="12">
        <v>15</v>
      </c>
      <c r="B198" s="126" t="str">
        <f>VLOOKUP(A198,'Overzicht locaties'!B:D,2,0)</f>
        <v>SE72</v>
      </c>
      <c r="C198" s="107" t="s">
        <v>337</v>
      </c>
      <c r="D198" s="6">
        <v>7</v>
      </c>
      <c r="E198" s="107" t="s">
        <v>253</v>
      </c>
      <c r="F198" s="107">
        <v>3</v>
      </c>
      <c r="G198" s="127" t="str">
        <f t="shared" si="34"/>
        <v>Verkeersruimte / Garderobe / Wachtruimte</v>
      </c>
      <c r="H198" s="107" t="s">
        <v>6</v>
      </c>
      <c r="I198" s="128">
        <v>1</v>
      </c>
      <c r="J198" s="127" t="str">
        <f t="shared" si="89"/>
        <v>Vloerafwerking met polymeer beschermlaag</v>
      </c>
      <c r="K198" s="130">
        <v>1</v>
      </c>
      <c r="L198" s="129">
        <f t="shared" si="90"/>
        <v>1</v>
      </c>
      <c r="M198" s="164">
        <f t="shared" si="91"/>
        <v>0</v>
      </c>
      <c r="N198" s="131"/>
      <c r="O198" s="107" t="s">
        <v>101</v>
      </c>
      <c r="P198" s="107"/>
      <c r="Q198" s="107"/>
      <c r="R198" s="107"/>
      <c r="S198" s="131"/>
      <c r="T198" s="126" t="str">
        <f t="shared" si="92"/>
        <v>Verkeer</v>
      </c>
      <c r="U198" s="126" t="str">
        <f t="shared" si="93"/>
        <v>AQL 7%</v>
      </c>
      <c r="V198" s="131"/>
      <c r="W198" s="113">
        <v>100</v>
      </c>
      <c r="X198" s="131"/>
      <c r="Y198" s="129">
        <f t="shared" si="94"/>
        <v>1.56</v>
      </c>
      <c r="Z198" s="132">
        <f t="shared" si="95"/>
        <v>0</v>
      </c>
      <c r="AA198" s="131"/>
      <c r="AB198" s="129" t="str">
        <f t="shared" si="96"/>
        <v>_</v>
      </c>
      <c r="AC198" s="132" t="str">
        <f t="shared" si="97"/>
        <v>_</v>
      </c>
      <c r="AD198" s="131"/>
      <c r="AE198" s="129" t="str">
        <f t="shared" si="98"/>
        <v>_</v>
      </c>
      <c r="AF198" s="132" t="str">
        <f t="shared" si="99"/>
        <v>_</v>
      </c>
      <c r="AG198" s="131"/>
      <c r="AH198" s="129" t="str">
        <f t="shared" si="100"/>
        <v>_</v>
      </c>
      <c r="AI198" s="132" t="str">
        <f t="shared" si="101"/>
        <v>_</v>
      </c>
      <c r="AJ198" s="131"/>
      <c r="AK198" s="129">
        <f t="shared" si="102"/>
        <v>1.56</v>
      </c>
      <c r="AL198" s="132">
        <f t="shared" si="103"/>
        <v>0</v>
      </c>
      <c r="AM198" s="131"/>
      <c r="AQ198" s="137"/>
    </row>
    <row r="199" spans="1:43">
      <c r="A199" s="12">
        <v>15</v>
      </c>
      <c r="B199" s="126" t="str">
        <f>VLOOKUP(A199,'Overzicht locaties'!B:D,2,0)</f>
        <v>SE72</v>
      </c>
      <c r="C199" s="107" t="s">
        <v>337</v>
      </c>
      <c r="D199" s="6">
        <v>8</v>
      </c>
      <c r="E199" s="107" t="s">
        <v>148</v>
      </c>
      <c r="F199" s="107">
        <v>2</v>
      </c>
      <c r="G199" s="127" t="str">
        <f t="shared" si="34"/>
        <v>Sanitaire ruimte</v>
      </c>
      <c r="H199" s="107" t="s">
        <v>6</v>
      </c>
      <c r="I199" s="128">
        <v>1</v>
      </c>
      <c r="J199" s="127" t="str">
        <f t="shared" si="89"/>
        <v>Vloerafwerking met polymeer beschermlaag</v>
      </c>
      <c r="K199" s="130">
        <v>1</v>
      </c>
      <c r="L199" s="129">
        <f t="shared" si="90"/>
        <v>1</v>
      </c>
      <c r="M199" s="164">
        <f t="shared" si="91"/>
        <v>0</v>
      </c>
      <c r="N199" s="131"/>
      <c r="O199" s="107" t="s">
        <v>101</v>
      </c>
      <c r="P199" s="107"/>
      <c r="Q199" s="107"/>
      <c r="R199" s="107"/>
      <c r="S199" s="131"/>
      <c r="T199" s="126" t="str">
        <f t="shared" si="92"/>
        <v>Sanitair</v>
      </c>
      <c r="U199" s="126" t="str">
        <f t="shared" si="93"/>
        <v>AQL 4%</v>
      </c>
      <c r="V199" s="131"/>
      <c r="W199" s="113">
        <v>100</v>
      </c>
      <c r="X199" s="131"/>
      <c r="Y199" s="129">
        <f t="shared" si="94"/>
        <v>1.56</v>
      </c>
      <c r="Z199" s="132">
        <f t="shared" si="95"/>
        <v>0</v>
      </c>
      <c r="AA199" s="131"/>
      <c r="AB199" s="129" t="str">
        <f t="shared" si="96"/>
        <v>_</v>
      </c>
      <c r="AC199" s="132" t="str">
        <f t="shared" si="97"/>
        <v>_</v>
      </c>
      <c r="AD199" s="131"/>
      <c r="AE199" s="129" t="str">
        <f t="shared" si="98"/>
        <v>_</v>
      </c>
      <c r="AF199" s="132" t="str">
        <f t="shared" si="99"/>
        <v>_</v>
      </c>
      <c r="AG199" s="131"/>
      <c r="AH199" s="129" t="str">
        <f t="shared" si="100"/>
        <v>_</v>
      </c>
      <c r="AI199" s="132" t="str">
        <f t="shared" si="101"/>
        <v>_</v>
      </c>
      <c r="AJ199" s="131"/>
      <c r="AK199" s="129">
        <f t="shared" si="102"/>
        <v>1.56</v>
      </c>
      <c r="AL199" s="132">
        <f t="shared" si="103"/>
        <v>0</v>
      </c>
      <c r="AM199" s="131"/>
      <c r="AQ199" s="137"/>
    </row>
    <row r="200" spans="1:43">
      <c r="A200" s="12">
        <v>15</v>
      </c>
      <c r="B200" s="126" t="str">
        <f>VLOOKUP(A200,'Overzicht locaties'!B:D,2,0)</f>
        <v>SE72</v>
      </c>
      <c r="C200" s="107" t="s">
        <v>337</v>
      </c>
      <c r="D200" s="6">
        <v>9</v>
      </c>
      <c r="E200" s="107" t="s">
        <v>254</v>
      </c>
      <c r="F200" s="107">
        <v>6</v>
      </c>
      <c r="G200" s="127" t="str">
        <f t="shared" si="34"/>
        <v>Overig / Magazijn / Archief / Berging / Technische ruimte</v>
      </c>
      <c r="H200" s="107" t="s">
        <v>6</v>
      </c>
      <c r="I200" s="128">
        <v>1</v>
      </c>
      <c r="J200" s="127" t="str">
        <f t="shared" si="89"/>
        <v>Vloerafwerking met polymeer beschermlaag</v>
      </c>
      <c r="K200" s="130">
        <v>1</v>
      </c>
      <c r="L200" s="129">
        <f t="shared" si="90"/>
        <v>1</v>
      </c>
      <c r="M200" s="164">
        <f t="shared" si="91"/>
        <v>0</v>
      </c>
      <c r="N200" s="131"/>
      <c r="O200" s="107" t="s">
        <v>101</v>
      </c>
      <c r="P200" s="107"/>
      <c r="Q200" s="107"/>
      <c r="R200" s="107"/>
      <c r="S200" s="131"/>
      <c r="T200" s="126" t="str">
        <f t="shared" si="92"/>
        <v>Verkeer</v>
      </c>
      <c r="U200" s="126" t="str">
        <f t="shared" si="93"/>
        <v>AQL 7%</v>
      </c>
      <c r="V200" s="131"/>
      <c r="W200" s="113">
        <v>100</v>
      </c>
      <c r="X200" s="131"/>
      <c r="Y200" s="129">
        <f t="shared" si="94"/>
        <v>1.56</v>
      </c>
      <c r="Z200" s="132">
        <f t="shared" si="95"/>
        <v>0</v>
      </c>
      <c r="AA200" s="131"/>
      <c r="AB200" s="129" t="str">
        <f t="shared" si="96"/>
        <v>_</v>
      </c>
      <c r="AC200" s="132" t="str">
        <f t="shared" si="97"/>
        <v>_</v>
      </c>
      <c r="AD200" s="131"/>
      <c r="AE200" s="129" t="str">
        <f t="shared" si="98"/>
        <v>_</v>
      </c>
      <c r="AF200" s="132" t="str">
        <f t="shared" si="99"/>
        <v>_</v>
      </c>
      <c r="AG200" s="131"/>
      <c r="AH200" s="129" t="str">
        <f t="shared" si="100"/>
        <v>_</v>
      </c>
      <c r="AI200" s="132" t="str">
        <f t="shared" si="101"/>
        <v>_</v>
      </c>
      <c r="AJ200" s="131"/>
      <c r="AK200" s="129">
        <f t="shared" si="102"/>
        <v>1.56</v>
      </c>
      <c r="AL200" s="132">
        <f t="shared" si="103"/>
        <v>0</v>
      </c>
      <c r="AM200" s="131"/>
      <c r="AQ200" s="137"/>
    </row>
    <row r="201" spans="1:43">
      <c r="A201" s="12">
        <v>16</v>
      </c>
      <c r="B201" s="126" t="str">
        <f>VLOOKUP(A201,'Overzicht locaties'!B:D,2,0)</f>
        <v>SE73</v>
      </c>
      <c r="C201" s="107" t="s">
        <v>337</v>
      </c>
      <c r="D201" s="6">
        <v>1</v>
      </c>
      <c r="E201" s="107" t="s">
        <v>248</v>
      </c>
      <c r="F201" s="107">
        <v>1</v>
      </c>
      <c r="G201" s="127" t="str">
        <f t="shared" si="34"/>
        <v xml:space="preserve">Kantoorruimte / vergaderruimte </v>
      </c>
      <c r="H201" s="107" t="s">
        <v>6</v>
      </c>
      <c r="I201" s="128">
        <v>1</v>
      </c>
      <c r="J201" s="127" t="str">
        <f t="shared" si="89"/>
        <v>Vloerafwerking met polymeer beschermlaag</v>
      </c>
      <c r="K201" s="130">
        <v>8</v>
      </c>
      <c r="L201" s="129">
        <f t="shared" si="90"/>
        <v>8</v>
      </c>
      <c r="M201" s="164">
        <f t="shared" si="91"/>
        <v>0</v>
      </c>
      <c r="N201" s="131"/>
      <c r="O201" s="107" t="s">
        <v>101</v>
      </c>
      <c r="P201" s="107"/>
      <c r="Q201" s="107"/>
      <c r="R201" s="107"/>
      <c r="S201" s="131"/>
      <c r="T201" s="126" t="str">
        <f t="shared" si="92"/>
        <v>Bureau</v>
      </c>
      <c r="U201" s="126" t="str">
        <f t="shared" si="93"/>
        <v>AQL 7%</v>
      </c>
      <c r="V201" s="131"/>
      <c r="W201" s="113">
        <v>100</v>
      </c>
      <c r="X201" s="131"/>
      <c r="Y201" s="129">
        <f t="shared" si="94"/>
        <v>12.48</v>
      </c>
      <c r="Z201" s="132">
        <f t="shared" si="95"/>
        <v>0</v>
      </c>
      <c r="AA201" s="131"/>
      <c r="AB201" s="129" t="str">
        <f t="shared" si="96"/>
        <v>_</v>
      </c>
      <c r="AC201" s="132" t="str">
        <f t="shared" si="97"/>
        <v>_</v>
      </c>
      <c r="AD201" s="131"/>
      <c r="AE201" s="129" t="str">
        <f t="shared" si="98"/>
        <v>_</v>
      </c>
      <c r="AF201" s="132" t="str">
        <f t="shared" si="99"/>
        <v>_</v>
      </c>
      <c r="AG201" s="131"/>
      <c r="AH201" s="129" t="str">
        <f t="shared" si="100"/>
        <v>_</v>
      </c>
      <c r="AI201" s="132" t="str">
        <f t="shared" si="101"/>
        <v>_</v>
      </c>
      <c r="AJ201" s="131"/>
      <c r="AK201" s="129">
        <f t="shared" si="102"/>
        <v>12.48</v>
      </c>
      <c r="AL201" s="132">
        <f t="shared" si="103"/>
        <v>0</v>
      </c>
      <c r="AM201" s="131"/>
      <c r="AQ201" s="137"/>
    </row>
    <row r="202" spans="1:43">
      <c r="A202" s="12">
        <v>16</v>
      </c>
      <c r="B202" s="126" t="str">
        <f>VLOOKUP(A202,'Overzicht locaties'!B:D,2,0)</f>
        <v>SE73</v>
      </c>
      <c r="C202" s="107" t="s">
        <v>337</v>
      </c>
      <c r="D202" s="6">
        <v>2</v>
      </c>
      <c r="E202" s="107" t="s">
        <v>249</v>
      </c>
      <c r="F202" s="107">
        <v>1</v>
      </c>
      <c r="G202" s="127" t="str">
        <f t="shared" si="34"/>
        <v xml:space="preserve">Kantoorruimte / vergaderruimte </v>
      </c>
      <c r="H202" s="107" t="s">
        <v>6</v>
      </c>
      <c r="I202" s="128">
        <v>1</v>
      </c>
      <c r="J202" s="127" t="str">
        <f t="shared" si="89"/>
        <v>Vloerafwerking met polymeer beschermlaag</v>
      </c>
      <c r="K202" s="130">
        <v>5</v>
      </c>
      <c r="L202" s="129">
        <f t="shared" si="90"/>
        <v>5</v>
      </c>
      <c r="M202" s="164">
        <f t="shared" si="91"/>
        <v>0</v>
      </c>
      <c r="N202" s="131"/>
      <c r="O202" s="107" t="s">
        <v>101</v>
      </c>
      <c r="P202" s="107"/>
      <c r="Q202" s="107"/>
      <c r="R202" s="107"/>
      <c r="S202" s="131"/>
      <c r="T202" s="126" t="str">
        <f t="shared" si="92"/>
        <v>Bureau</v>
      </c>
      <c r="U202" s="126" t="str">
        <f t="shared" si="93"/>
        <v>AQL 7%</v>
      </c>
      <c r="V202" s="131"/>
      <c r="W202" s="113">
        <v>100</v>
      </c>
      <c r="X202" s="131"/>
      <c r="Y202" s="129">
        <f t="shared" si="94"/>
        <v>7.8000000000000007</v>
      </c>
      <c r="Z202" s="132">
        <f t="shared" si="95"/>
        <v>0</v>
      </c>
      <c r="AA202" s="131"/>
      <c r="AB202" s="129" t="str">
        <f t="shared" si="96"/>
        <v>_</v>
      </c>
      <c r="AC202" s="132" t="str">
        <f t="shared" si="97"/>
        <v>_</v>
      </c>
      <c r="AD202" s="131"/>
      <c r="AE202" s="129" t="str">
        <f t="shared" si="98"/>
        <v>_</v>
      </c>
      <c r="AF202" s="132" t="str">
        <f t="shared" si="99"/>
        <v>_</v>
      </c>
      <c r="AG202" s="131"/>
      <c r="AH202" s="129" t="str">
        <f t="shared" si="100"/>
        <v>_</v>
      </c>
      <c r="AI202" s="132" t="str">
        <f t="shared" si="101"/>
        <v>_</v>
      </c>
      <c r="AJ202" s="131"/>
      <c r="AK202" s="129">
        <f t="shared" si="102"/>
        <v>7.8000000000000007</v>
      </c>
      <c r="AL202" s="132">
        <f t="shared" si="103"/>
        <v>0</v>
      </c>
      <c r="AM202" s="131"/>
      <c r="AQ202" s="137"/>
    </row>
    <row r="203" spans="1:43">
      <c r="A203" s="12">
        <v>16</v>
      </c>
      <c r="B203" s="126" t="str">
        <f>VLOOKUP(A203,'Overzicht locaties'!B:D,2,0)</f>
        <v>SE73</v>
      </c>
      <c r="C203" s="107" t="s">
        <v>337</v>
      </c>
      <c r="D203" s="6">
        <v>3</v>
      </c>
      <c r="E203" s="107" t="s">
        <v>250</v>
      </c>
      <c r="F203" s="107">
        <v>4</v>
      </c>
      <c r="G203" s="127" t="str">
        <f t="shared" si="34"/>
        <v>Medische ruimte</v>
      </c>
      <c r="H203" s="107" t="s">
        <v>6</v>
      </c>
      <c r="I203" s="128">
        <v>1</v>
      </c>
      <c r="J203" s="127" t="str">
        <f t="shared" si="89"/>
        <v>Vloerafwerking met polymeer beschermlaag</v>
      </c>
      <c r="K203" s="130">
        <v>14</v>
      </c>
      <c r="L203" s="129">
        <f t="shared" si="90"/>
        <v>14</v>
      </c>
      <c r="M203" s="164">
        <f t="shared" si="91"/>
        <v>0</v>
      </c>
      <c r="N203" s="131"/>
      <c r="O203" s="107" t="s">
        <v>101</v>
      </c>
      <c r="P203" s="107"/>
      <c r="Q203" s="107"/>
      <c r="R203" s="107"/>
      <c r="S203" s="131"/>
      <c r="T203" s="126" t="str">
        <f t="shared" si="92"/>
        <v>Behandel</v>
      </c>
      <c r="U203" s="126" t="str">
        <f t="shared" si="93"/>
        <v>AQL 3%</v>
      </c>
      <c r="V203" s="131"/>
      <c r="W203" s="113">
        <v>100</v>
      </c>
      <c r="X203" s="131"/>
      <c r="Y203" s="129">
        <f t="shared" si="94"/>
        <v>21.840000000000003</v>
      </c>
      <c r="Z203" s="132">
        <f t="shared" si="95"/>
        <v>0</v>
      </c>
      <c r="AA203" s="131"/>
      <c r="AB203" s="129" t="str">
        <f t="shared" si="96"/>
        <v>_</v>
      </c>
      <c r="AC203" s="132" t="str">
        <f t="shared" si="97"/>
        <v>_</v>
      </c>
      <c r="AD203" s="131"/>
      <c r="AE203" s="129" t="str">
        <f t="shared" si="98"/>
        <v>_</v>
      </c>
      <c r="AF203" s="132" t="str">
        <f t="shared" si="99"/>
        <v>_</v>
      </c>
      <c r="AG203" s="131"/>
      <c r="AH203" s="129" t="str">
        <f t="shared" si="100"/>
        <v>_</v>
      </c>
      <c r="AI203" s="132" t="str">
        <f t="shared" si="101"/>
        <v>_</v>
      </c>
      <c r="AJ203" s="131"/>
      <c r="AK203" s="129">
        <f t="shared" si="102"/>
        <v>21.840000000000003</v>
      </c>
      <c r="AL203" s="132">
        <f t="shared" si="103"/>
        <v>0</v>
      </c>
      <c r="AM203" s="131"/>
      <c r="AQ203" s="137"/>
    </row>
    <row r="204" spans="1:43">
      <c r="A204" s="12">
        <v>16</v>
      </c>
      <c r="B204" s="126" t="str">
        <f>VLOOKUP(A204,'Overzicht locaties'!B:D,2,0)</f>
        <v>SE73</v>
      </c>
      <c r="C204" s="107" t="s">
        <v>337</v>
      </c>
      <c r="D204" s="6">
        <v>4</v>
      </c>
      <c r="E204" s="107" t="s">
        <v>251</v>
      </c>
      <c r="F204" s="107">
        <v>2</v>
      </c>
      <c r="G204" s="127" t="str">
        <f t="shared" si="34"/>
        <v>Sanitaire ruimte</v>
      </c>
      <c r="H204" s="107" t="s">
        <v>6</v>
      </c>
      <c r="I204" s="128">
        <v>1</v>
      </c>
      <c r="J204" s="127" t="str">
        <f t="shared" si="89"/>
        <v>Vloerafwerking met polymeer beschermlaag</v>
      </c>
      <c r="K204" s="130">
        <v>3</v>
      </c>
      <c r="L204" s="129">
        <f t="shared" si="90"/>
        <v>3</v>
      </c>
      <c r="M204" s="164">
        <f t="shared" si="91"/>
        <v>0</v>
      </c>
      <c r="N204" s="131"/>
      <c r="O204" s="107" t="s">
        <v>101</v>
      </c>
      <c r="P204" s="107"/>
      <c r="Q204" s="107"/>
      <c r="R204" s="107"/>
      <c r="S204" s="131"/>
      <c r="T204" s="126" t="str">
        <f t="shared" si="92"/>
        <v>Sanitair</v>
      </c>
      <c r="U204" s="126" t="str">
        <f t="shared" si="93"/>
        <v>AQL 4%</v>
      </c>
      <c r="V204" s="131"/>
      <c r="W204" s="113">
        <v>100</v>
      </c>
      <c r="X204" s="131"/>
      <c r="Y204" s="129">
        <f t="shared" si="94"/>
        <v>4.68</v>
      </c>
      <c r="Z204" s="132">
        <f t="shared" si="95"/>
        <v>0</v>
      </c>
      <c r="AA204" s="131"/>
      <c r="AB204" s="129" t="str">
        <f t="shared" si="96"/>
        <v>_</v>
      </c>
      <c r="AC204" s="132" t="str">
        <f t="shared" si="97"/>
        <v>_</v>
      </c>
      <c r="AD204" s="131"/>
      <c r="AE204" s="129" t="str">
        <f t="shared" si="98"/>
        <v>_</v>
      </c>
      <c r="AF204" s="132" t="str">
        <f t="shared" si="99"/>
        <v>_</v>
      </c>
      <c r="AG204" s="131"/>
      <c r="AH204" s="129" t="str">
        <f t="shared" si="100"/>
        <v>_</v>
      </c>
      <c r="AI204" s="132" t="str">
        <f t="shared" si="101"/>
        <v>_</v>
      </c>
      <c r="AJ204" s="131"/>
      <c r="AK204" s="129">
        <f t="shared" si="102"/>
        <v>4.68</v>
      </c>
      <c r="AL204" s="132">
        <f t="shared" si="103"/>
        <v>0</v>
      </c>
      <c r="AM204" s="131"/>
      <c r="AQ204" s="137"/>
    </row>
    <row r="205" spans="1:43">
      <c r="A205" s="12">
        <v>16</v>
      </c>
      <c r="B205" s="126" t="str">
        <f>VLOOKUP(A205,'Overzicht locaties'!B:D,2,0)</f>
        <v>SE73</v>
      </c>
      <c r="C205" s="107" t="s">
        <v>337</v>
      </c>
      <c r="D205" s="6">
        <v>5</v>
      </c>
      <c r="E205" s="107" t="s">
        <v>147</v>
      </c>
      <c r="F205" s="107">
        <v>3</v>
      </c>
      <c r="G205" s="127" t="str">
        <f t="shared" si="34"/>
        <v>Verkeersruimte / Garderobe / Wachtruimte</v>
      </c>
      <c r="H205" s="107" t="s">
        <v>6</v>
      </c>
      <c r="I205" s="128">
        <v>1</v>
      </c>
      <c r="J205" s="127" t="str">
        <f t="shared" si="89"/>
        <v>Vloerafwerking met polymeer beschermlaag</v>
      </c>
      <c r="K205" s="130">
        <v>6</v>
      </c>
      <c r="L205" s="129">
        <f t="shared" si="90"/>
        <v>6</v>
      </c>
      <c r="M205" s="164">
        <f t="shared" si="91"/>
        <v>0</v>
      </c>
      <c r="N205" s="131"/>
      <c r="O205" s="107" t="s">
        <v>101</v>
      </c>
      <c r="P205" s="107"/>
      <c r="Q205" s="107"/>
      <c r="R205" s="107"/>
      <c r="S205" s="131"/>
      <c r="T205" s="126" t="str">
        <f t="shared" si="92"/>
        <v>Verkeer</v>
      </c>
      <c r="U205" s="126" t="str">
        <f t="shared" si="93"/>
        <v>AQL 7%</v>
      </c>
      <c r="V205" s="131"/>
      <c r="W205" s="113">
        <v>100</v>
      </c>
      <c r="X205" s="131"/>
      <c r="Y205" s="129">
        <f t="shared" si="94"/>
        <v>9.36</v>
      </c>
      <c r="Z205" s="132">
        <f t="shared" si="95"/>
        <v>0</v>
      </c>
      <c r="AA205" s="131"/>
      <c r="AB205" s="129" t="str">
        <f t="shared" si="96"/>
        <v>_</v>
      </c>
      <c r="AC205" s="132" t="str">
        <f t="shared" si="97"/>
        <v>_</v>
      </c>
      <c r="AD205" s="131"/>
      <c r="AE205" s="129" t="str">
        <f t="shared" si="98"/>
        <v>_</v>
      </c>
      <c r="AF205" s="132" t="str">
        <f t="shared" si="99"/>
        <v>_</v>
      </c>
      <c r="AG205" s="131"/>
      <c r="AH205" s="129" t="str">
        <f t="shared" si="100"/>
        <v>_</v>
      </c>
      <c r="AI205" s="132" t="str">
        <f t="shared" si="101"/>
        <v>_</v>
      </c>
      <c r="AJ205" s="131"/>
      <c r="AK205" s="129">
        <f t="shared" si="102"/>
        <v>9.36</v>
      </c>
      <c r="AL205" s="132">
        <f t="shared" si="103"/>
        <v>0</v>
      </c>
      <c r="AM205" s="131"/>
      <c r="AQ205" s="137"/>
    </row>
    <row r="206" spans="1:43">
      <c r="A206" s="12">
        <v>16</v>
      </c>
      <c r="B206" s="126" t="str">
        <f>VLOOKUP(A206,'Overzicht locaties'!B:D,2,0)</f>
        <v>SE73</v>
      </c>
      <c r="C206" s="107" t="s">
        <v>337</v>
      </c>
      <c r="D206" s="6">
        <v>6</v>
      </c>
      <c r="E206" s="107" t="s">
        <v>252</v>
      </c>
      <c r="F206" s="107">
        <v>3</v>
      </c>
      <c r="G206" s="127" t="str">
        <f t="shared" si="34"/>
        <v>Verkeersruimte / Garderobe / Wachtruimte</v>
      </c>
      <c r="H206" s="107" t="s">
        <v>6</v>
      </c>
      <c r="I206" s="128">
        <v>1</v>
      </c>
      <c r="J206" s="127" t="str">
        <f t="shared" si="89"/>
        <v>Vloerafwerking met polymeer beschermlaag</v>
      </c>
      <c r="K206" s="130">
        <v>14</v>
      </c>
      <c r="L206" s="129">
        <f t="shared" si="90"/>
        <v>14</v>
      </c>
      <c r="M206" s="164">
        <f t="shared" si="91"/>
        <v>0</v>
      </c>
      <c r="N206" s="131"/>
      <c r="O206" s="107" t="s">
        <v>101</v>
      </c>
      <c r="P206" s="107"/>
      <c r="Q206" s="107"/>
      <c r="R206" s="107"/>
      <c r="S206" s="131"/>
      <c r="T206" s="126" t="str">
        <f t="shared" si="92"/>
        <v>Verkeer</v>
      </c>
      <c r="U206" s="126" t="str">
        <f t="shared" si="93"/>
        <v>AQL 7%</v>
      </c>
      <c r="V206" s="131"/>
      <c r="W206" s="113">
        <v>100</v>
      </c>
      <c r="X206" s="131"/>
      <c r="Y206" s="129">
        <f t="shared" si="94"/>
        <v>21.840000000000003</v>
      </c>
      <c r="Z206" s="132">
        <f t="shared" si="95"/>
        <v>0</v>
      </c>
      <c r="AA206" s="131"/>
      <c r="AB206" s="129" t="str">
        <f t="shared" si="96"/>
        <v>_</v>
      </c>
      <c r="AC206" s="132" t="str">
        <f t="shared" si="97"/>
        <v>_</v>
      </c>
      <c r="AD206" s="131"/>
      <c r="AE206" s="129" t="str">
        <f t="shared" si="98"/>
        <v>_</v>
      </c>
      <c r="AF206" s="132" t="str">
        <f t="shared" si="99"/>
        <v>_</v>
      </c>
      <c r="AG206" s="131"/>
      <c r="AH206" s="129" t="str">
        <f t="shared" si="100"/>
        <v>_</v>
      </c>
      <c r="AI206" s="132" t="str">
        <f t="shared" si="101"/>
        <v>_</v>
      </c>
      <c r="AJ206" s="131"/>
      <c r="AK206" s="129">
        <f t="shared" si="102"/>
        <v>21.840000000000003</v>
      </c>
      <c r="AL206" s="132">
        <f t="shared" si="103"/>
        <v>0</v>
      </c>
      <c r="AM206" s="131"/>
      <c r="AQ206" s="137"/>
    </row>
    <row r="207" spans="1:43">
      <c r="A207" s="12">
        <v>16</v>
      </c>
      <c r="B207" s="126" t="str">
        <f>VLOOKUP(A207,'Overzicht locaties'!B:D,2,0)</f>
        <v>SE73</v>
      </c>
      <c r="C207" s="107" t="s">
        <v>337</v>
      </c>
      <c r="D207" s="6">
        <v>7</v>
      </c>
      <c r="E207" s="107" t="s">
        <v>253</v>
      </c>
      <c r="F207" s="107">
        <v>3</v>
      </c>
      <c r="G207" s="127" t="str">
        <f t="shared" si="34"/>
        <v>Verkeersruimte / Garderobe / Wachtruimte</v>
      </c>
      <c r="H207" s="107" t="s">
        <v>6</v>
      </c>
      <c r="I207" s="128">
        <v>1</v>
      </c>
      <c r="J207" s="127" t="str">
        <f t="shared" si="89"/>
        <v>Vloerafwerking met polymeer beschermlaag</v>
      </c>
      <c r="K207" s="130">
        <v>1</v>
      </c>
      <c r="L207" s="129">
        <f t="shared" si="90"/>
        <v>1</v>
      </c>
      <c r="M207" s="164">
        <f t="shared" si="91"/>
        <v>0</v>
      </c>
      <c r="N207" s="131"/>
      <c r="O207" s="107" t="s">
        <v>101</v>
      </c>
      <c r="P207" s="107"/>
      <c r="Q207" s="107"/>
      <c r="R207" s="107"/>
      <c r="S207" s="131"/>
      <c r="T207" s="126" t="str">
        <f t="shared" si="92"/>
        <v>Verkeer</v>
      </c>
      <c r="U207" s="126" t="str">
        <f t="shared" si="93"/>
        <v>AQL 7%</v>
      </c>
      <c r="V207" s="131"/>
      <c r="W207" s="113">
        <v>100</v>
      </c>
      <c r="X207" s="131"/>
      <c r="Y207" s="129">
        <f t="shared" si="94"/>
        <v>1.56</v>
      </c>
      <c r="Z207" s="132">
        <f t="shared" si="95"/>
        <v>0</v>
      </c>
      <c r="AA207" s="131"/>
      <c r="AB207" s="129" t="str">
        <f t="shared" si="96"/>
        <v>_</v>
      </c>
      <c r="AC207" s="132" t="str">
        <f t="shared" si="97"/>
        <v>_</v>
      </c>
      <c r="AD207" s="131"/>
      <c r="AE207" s="129" t="str">
        <f t="shared" si="98"/>
        <v>_</v>
      </c>
      <c r="AF207" s="132" t="str">
        <f t="shared" si="99"/>
        <v>_</v>
      </c>
      <c r="AG207" s="131"/>
      <c r="AH207" s="129" t="str">
        <f t="shared" si="100"/>
        <v>_</v>
      </c>
      <c r="AI207" s="132" t="str">
        <f t="shared" si="101"/>
        <v>_</v>
      </c>
      <c r="AJ207" s="131"/>
      <c r="AK207" s="129">
        <f t="shared" si="102"/>
        <v>1.56</v>
      </c>
      <c r="AL207" s="132">
        <f t="shared" si="103"/>
        <v>0</v>
      </c>
      <c r="AM207" s="131"/>
      <c r="AQ207" s="137"/>
    </row>
    <row r="208" spans="1:43">
      <c r="A208" s="12">
        <v>16</v>
      </c>
      <c r="B208" s="126" t="str">
        <f>VLOOKUP(A208,'Overzicht locaties'!B:D,2,0)</f>
        <v>SE73</v>
      </c>
      <c r="C208" s="107" t="s">
        <v>337</v>
      </c>
      <c r="D208" s="6">
        <v>8</v>
      </c>
      <c r="E208" s="107" t="s">
        <v>148</v>
      </c>
      <c r="F208" s="107">
        <v>2</v>
      </c>
      <c r="G208" s="127" t="str">
        <f t="shared" si="34"/>
        <v>Sanitaire ruimte</v>
      </c>
      <c r="H208" s="107" t="s">
        <v>6</v>
      </c>
      <c r="I208" s="128">
        <v>1</v>
      </c>
      <c r="J208" s="127" t="str">
        <f t="shared" si="89"/>
        <v>Vloerafwerking met polymeer beschermlaag</v>
      </c>
      <c r="K208" s="130">
        <v>1</v>
      </c>
      <c r="L208" s="129">
        <f t="shared" si="90"/>
        <v>1</v>
      </c>
      <c r="M208" s="164">
        <f t="shared" si="91"/>
        <v>0</v>
      </c>
      <c r="N208" s="131"/>
      <c r="O208" s="107" t="s">
        <v>101</v>
      </c>
      <c r="P208" s="107"/>
      <c r="Q208" s="107"/>
      <c r="R208" s="107"/>
      <c r="S208" s="131"/>
      <c r="T208" s="126" t="str">
        <f t="shared" si="92"/>
        <v>Sanitair</v>
      </c>
      <c r="U208" s="126" t="str">
        <f t="shared" si="93"/>
        <v>AQL 4%</v>
      </c>
      <c r="V208" s="131"/>
      <c r="W208" s="113">
        <v>100</v>
      </c>
      <c r="X208" s="131"/>
      <c r="Y208" s="129">
        <f t="shared" si="94"/>
        <v>1.56</v>
      </c>
      <c r="Z208" s="132">
        <f t="shared" si="95"/>
        <v>0</v>
      </c>
      <c r="AA208" s="131"/>
      <c r="AB208" s="129" t="str">
        <f t="shared" si="96"/>
        <v>_</v>
      </c>
      <c r="AC208" s="132" t="str">
        <f t="shared" si="97"/>
        <v>_</v>
      </c>
      <c r="AD208" s="131"/>
      <c r="AE208" s="129" t="str">
        <f t="shared" si="98"/>
        <v>_</v>
      </c>
      <c r="AF208" s="132" t="str">
        <f t="shared" si="99"/>
        <v>_</v>
      </c>
      <c r="AG208" s="131"/>
      <c r="AH208" s="129" t="str">
        <f t="shared" si="100"/>
        <v>_</v>
      </c>
      <c r="AI208" s="132" t="str">
        <f t="shared" si="101"/>
        <v>_</v>
      </c>
      <c r="AJ208" s="131"/>
      <c r="AK208" s="129">
        <f t="shared" si="102"/>
        <v>1.56</v>
      </c>
      <c r="AL208" s="132">
        <f t="shared" si="103"/>
        <v>0</v>
      </c>
      <c r="AM208" s="131"/>
      <c r="AQ208" s="137"/>
    </row>
    <row r="209" spans="1:43">
      <c r="A209" s="12">
        <v>16</v>
      </c>
      <c r="B209" s="126" t="str">
        <f>VLOOKUP(A209,'Overzicht locaties'!B:D,2,0)</f>
        <v>SE73</v>
      </c>
      <c r="C209" s="107" t="s">
        <v>337</v>
      </c>
      <c r="D209" s="6">
        <v>9</v>
      </c>
      <c r="E209" s="107" t="s">
        <v>254</v>
      </c>
      <c r="F209" s="107">
        <v>6</v>
      </c>
      <c r="G209" s="127" t="str">
        <f t="shared" si="34"/>
        <v>Overig / Magazijn / Archief / Berging / Technische ruimte</v>
      </c>
      <c r="H209" s="107" t="s">
        <v>6</v>
      </c>
      <c r="I209" s="128">
        <v>1</v>
      </c>
      <c r="J209" s="127" t="str">
        <f t="shared" si="89"/>
        <v>Vloerafwerking met polymeer beschermlaag</v>
      </c>
      <c r="K209" s="130">
        <v>1</v>
      </c>
      <c r="L209" s="129">
        <f t="shared" si="90"/>
        <v>1</v>
      </c>
      <c r="M209" s="164">
        <f t="shared" si="91"/>
        <v>0</v>
      </c>
      <c r="N209" s="131"/>
      <c r="O209" s="107" t="s">
        <v>101</v>
      </c>
      <c r="P209" s="107"/>
      <c r="Q209" s="107"/>
      <c r="R209" s="107"/>
      <c r="S209" s="131"/>
      <c r="T209" s="126" t="str">
        <f t="shared" si="92"/>
        <v>Verkeer</v>
      </c>
      <c r="U209" s="126" t="str">
        <f t="shared" si="93"/>
        <v>AQL 7%</v>
      </c>
      <c r="V209" s="131"/>
      <c r="W209" s="113">
        <v>100</v>
      </c>
      <c r="X209" s="131"/>
      <c r="Y209" s="129">
        <f t="shared" si="94"/>
        <v>1.56</v>
      </c>
      <c r="Z209" s="132">
        <f t="shared" si="95"/>
        <v>0</v>
      </c>
      <c r="AA209" s="131"/>
      <c r="AB209" s="129" t="str">
        <f t="shared" si="96"/>
        <v>_</v>
      </c>
      <c r="AC209" s="132" t="str">
        <f t="shared" si="97"/>
        <v>_</v>
      </c>
      <c r="AD209" s="131"/>
      <c r="AE209" s="129" t="str">
        <f t="shared" si="98"/>
        <v>_</v>
      </c>
      <c r="AF209" s="132" t="str">
        <f t="shared" si="99"/>
        <v>_</v>
      </c>
      <c r="AG209" s="131"/>
      <c r="AH209" s="129" t="str">
        <f t="shared" si="100"/>
        <v>_</v>
      </c>
      <c r="AI209" s="132" t="str">
        <f t="shared" si="101"/>
        <v>_</v>
      </c>
      <c r="AJ209" s="131"/>
      <c r="AK209" s="129">
        <f t="shared" si="102"/>
        <v>1.56</v>
      </c>
      <c r="AL209" s="132">
        <f t="shared" si="103"/>
        <v>0</v>
      </c>
      <c r="AM209" s="131"/>
      <c r="AQ209" s="137"/>
    </row>
    <row r="210" spans="1:43">
      <c r="A210" s="12">
        <v>17</v>
      </c>
      <c r="B210" s="126" t="str">
        <f>VLOOKUP(A210,'Overzicht locaties'!B:D,2,0)</f>
        <v>SE81</v>
      </c>
      <c r="C210" s="107" t="s">
        <v>337</v>
      </c>
      <c r="D210" s="6">
        <v>1</v>
      </c>
      <c r="E210" s="107" t="s">
        <v>248</v>
      </c>
      <c r="F210" s="107">
        <v>1</v>
      </c>
      <c r="G210" s="127" t="str">
        <f t="shared" si="34"/>
        <v xml:space="preserve">Kantoorruimte / vergaderruimte </v>
      </c>
      <c r="H210" s="107" t="s">
        <v>6</v>
      </c>
      <c r="I210" s="128">
        <v>1</v>
      </c>
      <c r="J210" s="127" t="str">
        <f t="shared" si="89"/>
        <v>Vloerafwerking met polymeer beschermlaag</v>
      </c>
      <c r="K210" s="130">
        <v>8</v>
      </c>
      <c r="L210" s="129">
        <f t="shared" si="90"/>
        <v>8</v>
      </c>
      <c r="M210" s="164">
        <f t="shared" si="91"/>
        <v>0</v>
      </c>
      <c r="N210" s="131"/>
      <c r="O210" s="107" t="s">
        <v>101</v>
      </c>
      <c r="P210" s="107"/>
      <c r="Q210" s="107"/>
      <c r="R210" s="107"/>
      <c r="S210" s="131"/>
      <c r="T210" s="126" t="str">
        <f t="shared" si="92"/>
        <v>Bureau</v>
      </c>
      <c r="U210" s="126" t="str">
        <f t="shared" si="93"/>
        <v>AQL 7%</v>
      </c>
      <c r="V210" s="131"/>
      <c r="W210" s="113">
        <v>100</v>
      </c>
      <c r="X210" s="131"/>
      <c r="Y210" s="129">
        <f t="shared" si="94"/>
        <v>12.48</v>
      </c>
      <c r="Z210" s="132">
        <f t="shared" si="95"/>
        <v>0</v>
      </c>
      <c r="AA210" s="131"/>
      <c r="AB210" s="129" t="str">
        <f t="shared" si="96"/>
        <v>_</v>
      </c>
      <c r="AC210" s="132" t="str">
        <f t="shared" si="97"/>
        <v>_</v>
      </c>
      <c r="AD210" s="131"/>
      <c r="AE210" s="129" t="str">
        <f t="shared" si="98"/>
        <v>_</v>
      </c>
      <c r="AF210" s="132" t="str">
        <f t="shared" si="99"/>
        <v>_</v>
      </c>
      <c r="AG210" s="131"/>
      <c r="AH210" s="129" t="str">
        <f t="shared" si="100"/>
        <v>_</v>
      </c>
      <c r="AI210" s="132" t="str">
        <f t="shared" si="101"/>
        <v>_</v>
      </c>
      <c r="AJ210" s="131"/>
      <c r="AK210" s="129">
        <f t="shared" si="102"/>
        <v>12.48</v>
      </c>
      <c r="AL210" s="132">
        <f t="shared" si="103"/>
        <v>0</v>
      </c>
      <c r="AM210" s="131"/>
      <c r="AQ210" s="137"/>
    </row>
    <row r="211" spans="1:43">
      <c r="A211" s="12">
        <v>17</v>
      </c>
      <c r="B211" s="126" t="str">
        <f>VLOOKUP(A211,'Overzicht locaties'!B:D,2,0)</f>
        <v>SE81</v>
      </c>
      <c r="C211" s="107" t="s">
        <v>337</v>
      </c>
      <c r="D211" s="6">
        <v>2</v>
      </c>
      <c r="E211" s="107" t="s">
        <v>249</v>
      </c>
      <c r="F211" s="107">
        <v>1</v>
      </c>
      <c r="G211" s="127" t="str">
        <f t="shared" si="34"/>
        <v xml:space="preserve">Kantoorruimte / vergaderruimte </v>
      </c>
      <c r="H211" s="107" t="s">
        <v>6</v>
      </c>
      <c r="I211" s="128">
        <v>1</v>
      </c>
      <c r="J211" s="127" t="str">
        <f t="shared" si="89"/>
        <v>Vloerafwerking met polymeer beschermlaag</v>
      </c>
      <c r="K211" s="130">
        <v>5</v>
      </c>
      <c r="L211" s="129">
        <f t="shared" si="90"/>
        <v>5</v>
      </c>
      <c r="M211" s="164">
        <f t="shared" si="91"/>
        <v>0</v>
      </c>
      <c r="N211" s="131"/>
      <c r="O211" s="107" t="s">
        <v>101</v>
      </c>
      <c r="P211" s="107"/>
      <c r="Q211" s="107"/>
      <c r="R211" s="107"/>
      <c r="S211" s="131"/>
      <c r="T211" s="126" t="str">
        <f t="shared" si="92"/>
        <v>Bureau</v>
      </c>
      <c r="U211" s="126" t="str">
        <f t="shared" si="93"/>
        <v>AQL 7%</v>
      </c>
      <c r="V211" s="131"/>
      <c r="W211" s="113">
        <v>100</v>
      </c>
      <c r="X211" s="131"/>
      <c r="Y211" s="129">
        <f t="shared" si="94"/>
        <v>7.8000000000000007</v>
      </c>
      <c r="Z211" s="132">
        <f t="shared" si="95"/>
        <v>0</v>
      </c>
      <c r="AA211" s="131"/>
      <c r="AB211" s="129" t="str">
        <f t="shared" si="96"/>
        <v>_</v>
      </c>
      <c r="AC211" s="132" t="str">
        <f t="shared" si="97"/>
        <v>_</v>
      </c>
      <c r="AD211" s="131"/>
      <c r="AE211" s="129" t="str">
        <f t="shared" si="98"/>
        <v>_</v>
      </c>
      <c r="AF211" s="132" t="str">
        <f t="shared" si="99"/>
        <v>_</v>
      </c>
      <c r="AG211" s="131"/>
      <c r="AH211" s="129" t="str">
        <f t="shared" si="100"/>
        <v>_</v>
      </c>
      <c r="AI211" s="132" t="str">
        <f t="shared" si="101"/>
        <v>_</v>
      </c>
      <c r="AJ211" s="131"/>
      <c r="AK211" s="129">
        <f t="shared" si="102"/>
        <v>7.8000000000000007</v>
      </c>
      <c r="AL211" s="132">
        <f t="shared" si="103"/>
        <v>0</v>
      </c>
      <c r="AM211" s="131"/>
      <c r="AQ211" s="137"/>
    </row>
    <row r="212" spans="1:43">
      <c r="A212" s="12">
        <v>17</v>
      </c>
      <c r="B212" s="126" t="str">
        <f>VLOOKUP(A212,'Overzicht locaties'!B:D,2,0)</f>
        <v>SE81</v>
      </c>
      <c r="C212" s="107" t="s">
        <v>337</v>
      </c>
      <c r="D212" s="6">
        <v>3</v>
      </c>
      <c r="E212" s="107" t="s">
        <v>250</v>
      </c>
      <c r="F212" s="107">
        <v>4</v>
      </c>
      <c r="G212" s="127" t="str">
        <f t="shared" si="34"/>
        <v>Medische ruimte</v>
      </c>
      <c r="H212" s="107" t="s">
        <v>6</v>
      </c>
      <c r="I212" s="128">
        <v>1</v>
      </c>
      <c r="J212" s="127" t="str">
        <f t="shared" si="89"/>
        <v>Vloerafwerking met polymeer beschermlaag</v>
      </c>
      <c r="K212" s="130">
        <v>14</v>
      </c>
      <c r="L212" s="129">
        <f t="shared" si="90"/>
        <v>14</v>
      </c>
      <c r="M212" s="164">
        <f t="shared" si="91"/>
        <v>0</v>
      </c>
      <c r="N212" s="131"/>
      <c r="O212" s="107" t="s">
        <v>101</v>
      </c>
      <c r="P212" s="107"/>
      <c r="Q212" s="107"/>
      <c r="R212" s="107"/>
      <c r="S212" s="131"/>
      <c r="T212" s="126" t="str">
        <f t="shared" si="92"/>
        <v>Behandel</v>
      </c>
      <c r="U212" s="126" t="str">
        <f t="shared" si="93"/>
        <v>AQL 3%</v>
      </c>
      <c r="V212" s="131"/>
      <c r="W212" s="113">
        <v>100</v>
      </c>
      <c r="X212" s="131"/>
      <c r="Y212" s="129">
        <f t="shared" si="94"/>
        <v>21.840000000000003</v>
      </c>
      <c r="Z212" s="132">
        <f t="shared" si="95"/>
        <v>0</v>
      </c>
      <c r="AA212" s="131"/>
      <c r="AB212" s="129" t="str">
        <f t="shared" si="96"/>
        <v>_</v>
      </c>
      <c r="AC212" s="132" t="str">
        <f t="shared" si="97"/>
        <v>_</v>
      </c>
      <c r="AD212" s="131"/>
      <c r="AE212" s="129" t="str">
        <f t="shared" si="98"/>
        <v>_</v>
      </c>
      <c r="AF212" s="132" t="str">
        <f t="shared" si="99"/>
        <v>_</v>
      </c>
      <c r="AG212" s="131"/>
      <c r="AH212" s="129" t="str">
        <f t="shared" si="100"/>
        <v>_</v>
      </c>
      <c r="AI212" s="132" t="str">
        <f t="shared" si="101"/>
        <v>_</v>
      </c>
      <c r="AJ212" s="131"/>
      <c r="AK212" s="129">
        <f t="shared" si="102"/>
        <v>21.840000000000003</v>
      </c>
      <c r="AL212" s="132">
        <f t="shared" si="103"/>
        <v>0</v>
      </c>
      <c r="AM212" s="131"/>
      <c r="AQ212" s="137"/>
    </row>
    <row r="213" spans="1:43">
      <c r="A213" s="12">
        <v>17</v>
      </c>
      <c r="B213" s="126" t="str">
        <f>VLOOKUP(A213,'Overzicht locaties'!B:D,2,0)</f>
        <v>SE81</v>
      </c>
      <c r="C213" s="107" t="s">
        <v>337</v>
      </c>
      <c r="D213" s="6">
        <v>4</v>
      </c>
      <c r="E213" s="107" t="s">
        <v>251</v>
      </c>
      <c r="F213" s="107">
        <v>2</v>
      </c>
      <c r="G213" s="127" t="str">
        <f t="shared" si="34"/>
        <v>Sanitaire ruimte</v>
      </c>
      <c r="H213" s="107" t="s">
        <v>6</v>
      </c>
      <c r="I213" s="128">
        <v>1</v>
      </c>
      <c r="J213" s="127" t="str">
        <f t="shared" si="89"/>
        <v>Vloerafwerking met polymeer beschermlaag</v>
      </c>
      <c r="K213" s="130">
        <v>3</v>
      </c>
      <c r="L213" s="129">
        <f t="shared" si="90"/>
        <v>3</v>
      </c>
      <c r="M213" s="164">
        <f t="shared" si="91"/>
        <v>0</v>
      </c>
      <c r="N213" s="131"/>
      <c r="O213" s="107" t="s">
        <v>101</v>
      </c>
      <c r="P213" s="107"/>
      <c r="Q213" s="107"/>
      <c r="R213" s="107"/>
      <c r="S213" s="131"/>
      <c r="T213" s="126" t="str">
        <f t="shared" si="92"/>
        <v>Sanitair</v>
      </c>
      <c r="U213" s="126" t="str">
        <f t="shared" si="93"/>
        <v>AQL 4%</v>
      </c>
      <c r="V213" s="131"/>
      <c r="W213" s="113">
        <v>100</v>
      </c>
      <c r="X213" s="131"/>
      <c r="Y213" s="129">
        <f t="shared" si="94"/>
        <v>4.68</v>
      </c>
      <c r="Z213" s="132">
        <f t="shared" si="95"/>
        <v>0</v>
      </c>
      <c r="AA213" s="131"/>
      <c r="AB213" s="129" t="str">
        <f t="shared" si="96"/>
        <v>_</v>
      </c>
      <c r="AC213" s="132" t="str">
        <f t="shared" si="97"/>
        <v>_</v>
      </c>
      <c r="AD213" s="131"/>
      <c r="AE213" s="129" t="str">
        <f t="shared" si="98"/>
        <v>_</v>
      </c>
      <c r="AF213" s="132" t="str">
        <f t="shared" si="99"/>
        <v>_</v>
      </c>
      <c r="AG213" s="131"/>
      <c r="AH213" s="129" t="str">
        <f t="shared" si="100"/>
        <v>_</v>
      </c>
      <c r="AI213" s="132" t="str">
        <f t="shared" si="101"/>
        <v>_</v>
      </c>
      <c r="AJ213" s="131"/>
      <c r="AK213" s="129">
        <f t="shared" si="102"/>
        <v>4.68</v>
      </c>
      <c r="AL213" s="132">
        <f t="shared" si="103"/>
        <v>0</v>
      </c>
      <c r="AM213" s="131"/>
      <c r="AQ213" s="137"/>
    </row>
    <row r="214" spans="1:43">
      <c r="A214" s="12">
        <v>17</v>
      </c>
      <c r="B214" s="126" t="str">
        <f>VLOOKUP(A214,'Overzicht locaties'!B:D,2,0)</f>
        <v>SE81</v>
      </c>
      <c r="C214" s="107" t="s">
        <v>337</v>
      </c>
      <c r="D214" s="6">
        <v>5</v>
      </c>
      <c r="E214" s="107" t="s">
        <v>147</v>
      </c>
      <c r="F214" s="107">
        <v>3</v>
      </c>
      <c r="G214" s="127" t="str">
        <f t="shared" si="34"/>
        <v>Verkeersruimte / Garderobe / Wachtruimte</v>
      </c>
      <c r="H214" s="107" t="s">
        <v>6</v>
      </c>
      <c r="I214" s="128">
        <v>1</v>
      </c>
      <c r="J214" s="127" t="str">
        <f t="shared" si="89"/>
        <v>Vloerafwerking met polymeer beschermlaag</v>
      </c>
      <c r="K214" s="130">
        <v>6</v>
      </c>
      <c r="L214" s="129">
        <f t="shared" si="90"/>
        <v>6</v>
      </c>
      <c r="M214" s="164">
        <f t="shared" si="91"/>
        <v>0</v>
      </c>
      <c r="N214" s="131"/>
      <c r="O214" s="107" t="s">
        <v>101</v>
      </c>
      <c r="P214" s="107"/>
      <c r="Q214" s="107"/>
      <c r="R214" s="107"/>
      <c r="S214" s="131"/>
      <c r="T214" s="126" t="str">
        <f t="shared" si="92"/>
        <v>Verkeer</v>
      </c>
      <c r="U214" s="126" t="str">
        <f t="shared" si="93"/>
        <v>AQL 7%</v>
      </c>
      <c r="V214" s="131"/>
      <c r="W214" s="113">
        <v>100</v>
      </c>
      <c r="X214" s="131"/>
      <c r="Y214" s="129">
        <f t="shared" si="94"/>
        <v>9.36</v>
      </c>
      <c r="Z214" s="132">
        <f t="shared" si="95"/>
        <v>0</v>
      </c>
      <c r="AA214" s="131"/>
      <c r="AB214" s="129" t="str">
        <f t="shared" si="96"/>
        <v>_</v>
      </c>
      <c r="AC214" s="132" t="str">
        <f t="shared" si="97"/>
        <v>_</v>
      </c>
      <c r="AD214" s="131"/>
      <c r="AE214" s="129" t="str">
        <f t="shared" si="98"/>
        <v>_</v>
      </c>
      <c r="AF214" s="132" t="str">
        <f t="shared" si="99"/>
        <v>_</v>
      </c>
      <c r="AG214" s="131"/>
      <c r="AH214" s="129" t="str">
        <f t="shared" si="100"/>
        <v>_</v>
      </c>
      <c r="AI214" s="132" t="str">
        <f t="shared" si="101"/>
        <v>_</v>
      </c>
      <c r="AJ214" s="131"/>
      <c r="AK214" s="129">
        <f t="shared" si="102"/>
        <v>9.36</v>
      </c>
      <c r="AL214" s="132">
        <f t="shared" si="103"/>
        <v>0</v>
      </c>
      <c r="AM214" s="131"/>
      <c r="AQ214" s="137"/>
    </row>
    <row r="215" spans="1:43">
      <c r="A215" s="12">
        <v>17</v>
      </c>
      <c r="B215" s="126" t="str">
        <f>VLOOKUP(A215,'Overzicht locaties'!B:D,2,0)</f>
        <v>SE81</v>
      </c>
      <c r="C215" s="107" t="s">
        <v>337</v>
      </c>
      <c r="D215" s="6">
        <v>6</v>
      </c>
      <c r="E215" s="107" t="s">
        <v>252</v>
      </c>
      <c r="F215" s="107">
        <v>3</v>
      </c>
      <c r="G215" s="127" t="str">
        <f t="shared" si="34"/>
        <v>Verkeersruimte / Garderobe / Wachtruimte</v>
      </c>
      <c r="H215" s="107" t="s">
        <v>6</v>
      </c>
      <c r="I215" s="128">
        <v>1</v>
      </c>
      <c r="J215" s="127" t="str">
        <f t="shared" si="89"/>
        <v>Vloerafwerking met polymeer beschermlaag</v>
      </c>
      <c r="K215" s="130">
        <v>14</v>
      </c>
      <c r="L215" s="129">
        <f t="shared" si="90"/>
        <v>14</v>
      </c>
      <c r="M215" s="164">
        <f t="shared" si="91"/>
        <v>0</v>
      </c>
      <c r="N215" s="131"/>
      <c r="O215" s="107" t="s">
        <v>101</v>
      </c>
      <c r="P215" s="107"/>
      <c r="Q215" s="107"/>
      <c r="R215" s="107"/>
      <c r="S215" s="131"/>
      <c r="T215" s="126" t="str">
        <f t="shared" si="92"/>
        <v>Verkeer</v>
      </c>
      <c r="U215" s="126" t="str">
        <f t="shared" si="93"/>
        <v>AQL 7%</v>
      </c>
      <c r="V215" s="131"/>
      <c r="W215" s="113">
        <v>100</v>
      </c>
      <c r="X215" s="131"/>
      <c r="Y215" s="129">
        <f t="shared" si="94"/>
        <v>21.840000000000003</v>
      </c>
      <c r="Z215" s="132">
        <f t="shared" si="95"/>
        <v>0</v>
      </c>
      <c r="AA215" s="131"/>
      <c r="AB215" s="129" t="str">
        <f t="shared" si="96"/>
        <v>_</v>
      </c>
      <c r="AC215" s="132" t="str">
        <f t="shared" si="97"/>
        <v>_</v>
      </c>
      <c r="AD215" s="131"/>
      <c r="AE215" s="129" t="str">
        <f t="shared" si="98"/>
        <v>_</v>
      </c>
      <c r="AF215" s="132" t="str">
        <f t="shared" si="99"/>
        <v>_</v>
      </c>
      <c r="AG215" s="131"/>
      <c r="AH215" s="129" t="str">
        <f t="shared" si="100"/>
        <v>_</v>
      </c>
      <c r="AI215" s="132" t="str">
        <f t="shared" si="101"/>
        <v>_</v>
      </c>
      <c r="AJ215" s="131"/>
      <c r="AK215" s="129">
        <f t="shared" si="102"/>
        <v>21.840000000000003</v>
      </c>
      <c r="AL215" s="132">
        <f t="shared" si="103"/>
        <v>0</v>
      </c>
      <c r="AM215" s="131"/>
      <c r="AQ215" s="137"/>
    </row>
    <row r="216" spans="1:43">
      <c r="A216" s="12">
        <v>17</v>
      </c>
      <c r="B216" s="126" t="str">
        <f>VLOOKUP(A216,'Overzicht locaties'!B:D,2,0)</f>
        <v>SE81</v>
      </c>
      <c r="C216" s="107" t="s">
        <v>337</v>
      </c>
      <c r="D216" s="6">
        <v>7</v>
      </c>
      <c r="E216" s="107" t="s">
        <v>253</v>
      </c>
      <c r="F216" s="107">
        <v>3</v>
      </c>
      <c r="G216" s="127" t="str">
        <f t="shared" si="34"/>
        <v>Verkeersruimte / Garderobe / Wachtruimte</v>
      </c>
      <c r="H216" s="107" t="s">
        <v>6</v>
      </c>
      <c r="I216" s="128">
        <v>1</v>
      </c>
      <c r="J216" s="127" t="str">
        <f t="shared" si="89"/>
        <v>Vloerafwerking met polymeer beschermlaag</v>
      </c>
      <c r="K216" s="130">
        <v>1</v>
      </c>
      <c r="L216" s="129">
        <f t="shared" si="90"/>
        <v>1</v>
      </c>
      <c r="M216" s="164">
        <f t="shared" si="91"/>
        <v>0</v>
      </c>
      <c r="N216" s="131"/>
      <c r="O216" s="107" t="s">
        <v>101</v>
      </c>
      <c r="P216" s="107"/>
      <c r="Q216" s="107"/>
      <c r="R216" s="107"/>
      <c r="S216" s="131"/>
      <c r="T216" s="126" t="str">
        <f t="shared" si="92"/>
        <v>Verkeer</v>
      </c>
      <c r="U216" s="126" t="str">
        <f t="shared" si="93"/>
        <v>AQL 7%</v>
      </c>
      <c r="V216" s="131"/>
      <c r="W216" s="113">
        <v>100</v>
      </c>
      <c r="X216" s="131"/>
      <c r="Y216" s="129">
        <f t="shared" si="94"/>
        <v>1.56</v>
      </c>
      <c r="Z216" s="132">
        <f t="shared" si="95"/>
        <v>0</v>
      </c>
      <c r="AA216" s="131"/>
      <c r="AB216" s="129" t="str">
        <f t="shared" si="96"/>
        <v>_</v>
      </c>
      <c r="AC216" s="132" t="str">
        <f t="shared" si="97"/>
        <v>_</v>
      </c>
      <c r="AD216" s="131"/>
      <c r="AE216" s="129" t="str">
        <f t="shared" si="98"/>
        <v>_</v>
      </c>
      <c r="AF216" s="132" t="str">
        <f t="shared" si="99"/>
        <v>_</v>
      </c>
      <c r="AG216" s="131"/>
      <c r="AH216" s="129" t="str">
        <f t="shared" si="100"/>
        <v>_</v>
      </c>
      <c r="AI216" s="132" t="str">
        <f t="shared" si="101"/>
        <v>_</v>
      </c>
      <c r="AJ216" s="131"/>
      <c r="AK216" s="129">
        <f t="shared" si="102"/>
        <v>1.56</v>
      </c>
      <c r="AL216" s="132">
        <f t="shared" si="103"/>
        <v>0</v>
      </c>
      <c r="AM216" s="131"/>
      <c r="AQ216" s="137"/>
    </row>
    <row r="217" spans="1:43">
      <c r="A217" s="12">
        <v>17</v>
      </c>
      <c r="B217" s="126" t="str">
        <f>VLOOKUP(A217,'Overzicht locaties'!B:D,2,0)</f>
        <v>SE81</v>
      </c>
      <c r="C217" s="107" t="s">
        <v>337</v>
      </c>
      <c r="D217" s="6">
        <v>8</v>
      </c>
      <c r="E217" s="107" t="s">
        <v>148</v>
      </c>
      <c r="F217" s="107">
        <v>2</v>
      </c>
      <c r="G217" s="127" t="str">
        <f t="shared" si="34"/>
        <v>Sanitaire ruimte</v>
      </c>
      <c r="H217" s="107" t="s">
        <v>6</v>
      </c>
      <c r="I217" s="128">
        <v>1</v>
      </c>
      <c r="J217" s="127" t="str">
        <f t="shared" si="89"/>
        <v>Vloerafwerking met polymeer beschermlaag</v>
      </c>
      <c r="K217" s="130">
        <v>1</v>
      </c>
      <c r="L217" s="129">
        <f t="shared" si="90"/>
        <v>1</v>
      </c>
      <c r="M217" s="164">
        <f t="shared" si="91"/>
        <v>0</v>
      </c>
      <c r="N217" s="131"/>
      <c r="O217" s="107" t="s">
        <v>101</v>
      </c>
      <c r="P217" s="107"/>
      <c r="Q217" s="107"/>
      <c r="R217" s="107"/>
      <c r="S217" s="131"/>
      <c r="T217" s="126" t="str">
        <f t="shared" si="92"/>
        <v>Sanitair</v>
      </c>
      <c r="U217" s="126" t="str">
        <f t="shared" si="93"/>
        <v>AQL 4%</v>
      </c>
      <c r="V217" s="131"/>
      <c r="W217" s="113">
        <v>100</v>
      </c>
      <c r="X217" s="131"/>
      <c r="Y217" s="129">
        <f t="shared" si="94"/>
        <v>1.56</v>
      </c>
      <c r="Z217" s="132">
        <f t="shared" si="95"/>
        <v>0</v>
      </c>
      <c r="AA217" s="131"/>
      <c r="AB217" s="129" t="str">
        <f t="shared" si="96"/>
        <v>_</v>
      </c>
      <c r="AC217" s="132" t="str">
        <f t="shared" si="97"/>
        <v>_</v>
      </c>
      <c r="AD217" s="131"/>
      <c r="AE217" s="129" t="str">
        <f t="shared" si="98"/>
        <v>_</v>
      </c>
      <c r="AF217" s="132" t="str">
        <f t="shared" si="99"/>
        <v>_</v>
      </c>
      <c r="AG217" s="131"/>
      <c r="AH217" s="129" t="str">
        <f t="shared" si="100"/>
        <v>_</v>
      </c>
      <c r="AI217" s="132" t="str">
        <f t="shared" si="101"/>
        <v>_</v>
      </c>
      <c r="AJ217" s="131"/>
      <c r="AK217" s="129">
        <f t="shared" si="102"/>
        <v>1.56</v>
      </c>
      <c r="AL217" s="132">
        <f t="shared" si="103"/>
        <v>0</v>
      </c>
      <c r="AM217" s="131"/>
      <c r="AQ217" s="137"/>
    </row>
    <row r="218" spans="1:43">
      <c r="A218" s="12">
        <v>17</v>
      </c>
      <c r="B218" s="126" t="str">
        <f>VLOOKUP(A218,'Overzicht locaties'!B:D,2,0)</f>
        <v>SE81</v>
      </c>
      <c r="C218" s="107" t="s">
        <v>337</v>
      </c>
      <c r="D218" s="6">
        <v>9</v>
      </c>
      <c r="E218" s="107" t="s">
        <v>254</v>
      </c>
      <c r="F218" s="107">
        <v>6</v>
      </c>
      <c r="G218" s="127" t="str">
        <f t="shared" si="34"/>
        <v>Overig / Magazijn / Archief / Berging / Technische ruimte</v>
      </c>
      <c r="H218" s="107" t="s">
        <v>6</v>
      </c>
      <c r="I218" s="128">
        <v>1</v>
      </c>
      <c r="J218" s="127" t="str">
        <f t="shared" si="89"/>
        <v>Vloerafwerking met polymeer beschermlaag</v>
      </c>
      <c r="K218" s="130">
        <v>1</v>
      </c>
      <c r="L218" s="129">
        <f t="shared" si="75"/>
        <v>1</v>
      </c>
      <c r="M218" s="164">
        <f t="shared" si="76"/>
        <v>0</v>
      </c>
      <c r="N218" s="131"/>
      <c r="O218" s="107" t="s">
        <v>101</v>
      </c>
      <c r="P218" s="107"/>
      <c r="Q218" s="107"/>
      <c r="R218" s="107"/>
      <c r="S218" s="131"/>
      <c r="T218" s="126" t="str">
        <f t="shared" si="92"/>
        <v>Verkeer</v>
      </c>
      <c r="U218" s="126" t="str">
        <f t="shared" si="93"/>
        <v>AQL 7%</v>
      </c>
      <c r="V218" s="131"/>
      <c r="W218" s="113">
        <v>100</v>
      </c>
      <c r="X218" s="131"/>
      <c r="Y218" s="129">
        <f t="shared" si="94"/>
        <v>1.56</v>
      </c>
      <c r="Z218" s="132">
        <f t="shared" si="95"/>
        <v>0</v>
      </c>
      <c r="AA218" s="131"/>
      <c r="AB218" s="129" t="str">
        <f t="shared" si="96"/>
        <v>_</v>
      </c>
      <c r="AC218" s="132" t="str">
        <f t="shared" si="97"/>
        <v>_</v>
      </c>
      <c r="AD218" s="131"/>
      <c r="AE218" s="129" t="str">
        <f t="shared" si="98"/>
        <v>_</v>
      </c>
      <c r="AF218" s="132" t="str">
        <f t="shared" si="99"/>
        <v>_</v>
      </c>
      <c r="AG218" s="131"/>
      <c r="AH218" s="129" t="str">
        <f t="shared" si="100"/>
        <v>_</v>
      </c>
      <c r="AI218" s="132" t="str">
        <f t="shared" si="101"/>
        <v>_</v>
      </c>
      <c r="AJ218" s="131"/>
      <c r="AK218" s="129">
        <f t="shared" si="102"/>
        <v>1.56</v>
      </c>
      <c r="AL218" s="132">
        <f t="shared" si="103"/>
        <v>0</v>
      </c>
      <c r="AM218" s="131"/>
      <c r="AQ218" s="137"/>
    </row>
    <row r="219" spans="1:43">
      <c r="A219" s="12">
        <v>18</v>
      </c>
      <c r="B219" s="126" t="str">
        <f>VLOOKUP(A219,'Overzicht locaties'!B:D,2,0)</f>
        <v>Rott.</v>
      </c>
      <c r="C219" s="107" t="s">
        <v>353</v>
      </c>
      <c r="D219" s="6">
        <v>1</v>
      </c>
      <c r="E219" s="107" t="s">
        <v>355</v>
      </c>
      <c r="F219" s="107">
        <v>1</v>
      </c>
      <c r="G219" s="127" t="str">
        <f t="shared" si="34"/>
        <v xml:space="preserve">Kantoorruimte / vergaderruimte </v>
      </c>
      <c r="H219" s="107" t="s">
        <v>7</v>
      </c>
      <c r="I219" s="128">
        <v>4</v>
      </c>
      <c r="J219" s="127" t="str">
        <f t="shared" ref="J219:J282" si="104">VLOOKUP(I219,Legenda_vloerafwerking,2,0)</f>
        <v>Tapijt</v>
      </c>
      <c r="K219" s="130">
        <v>51</v>
      </c>
      <c r="L219" s="129">
        <f t="shared" ref="L219:L282" si="105">K219-M219</f>
        <v>51</v>
      </c>
      <c r="M219" s="164">
        <f t="shared" ref="M219:M282" si="106">IF(F219="nio",K219,0)</f>
        <v>0</v>
      </c>
      <c r="N219" s="131"/>
      <c r="O219" s="107" t="s">
        <v>97</v>
      </c>
      <c r="P219" s="107"/>
      <c r="Q219" s="107"/>
      <c r="R219" s="107"/>
      <c r="S219" s="131"/>
      <c r="T219" s="126" t="str">
        <f t="shared" ref="T219:T282" si="107">IF(F219="nio","_",VLOOKUP(F219,cat_omschrijving,3,0))</f>
        <v>Bureau</v>
      </c>
      <c r="U219" s="126" t="str">
        <f t="shared" ref="U219:U282" si="108">IF(F219="nio","_",VLOOKUP(F219,cat_omschrijving,4,0))</f>
        <v>AQL 7%</v>
      </c>
      <c r="V219" s="131"/>
      <c r="W219" s="113">
        <v>100</v>
      </c>
      <c r="X219" s="131"/>
      <c r="Y219" s="129">
        <f t="shared" ref="Y219:Y282" si="109">IF(F219="nio","_",(L219/W219)*VLOOKUP(O219,Aanpassing_frequenties,3,0))</f>
        <v>130.05000000000001</v>
      </c>
      <c r="Z219" s="132">
        <f t="shared" ref="Z219:Z282" si="110">IF(F219="nio","_",Y219*Rekentarief)</f>
        <v>0</v>
      </c>
      <c r="AA219" s="131"/>
      <c r="AB219" s="129" t="str">
        <f t="shared" ref="AB219:AB282" si="111">IF(OR($F219="nio",P219=""),"_",($L219/$W219)*VLOOKUP(P219,Aanpassing_frequenties,3,0))</f>
        <v>_</v>
      </c>
      <c r="AC219" s="132" t="str">
        <f t="shared" ref="AC219:AC282" si="112">IF(OR($F219="nio",P219=""),"_",AB219*Rekentarief30)</f>
        <v>_</v>
      </c>
      <c r="AD219" s="131"/>
      <c r="AE219" s="129" t="str">
        <f t="shared" ref="AE219:AE282" si="113">IF(OR($F219="nio",Q219=""),"_",($L219/$W219)*VLOOKUP(Q219,Aanpassing_frequenties,3,0))</f>
        <v>_</v>
      </c>
      <c r="AF219" s="132" t="str">
        <f t="shared" ref="AF219:AF282" si="114">IF(OR($F219="nio",Q219=""),"_",AE219*Rekentarief50)</f>
        <v>_</v>
      </c>
      <c r="AG219" s="131"/>
      <c r="AH219" s="129" t="str">
        <f t="shared" ref="AH219:AH282" si="115">IF(OR($F219="nio",R219=""),"_",($L219/$W219)*VLOOKUP(R219,Aanpassing_frequenties,3,0))</f>
        <v>_</v>
      </c>
      <c r="AI219" s="132" t="str">
        <f t="shared" ref="AI219:AI282" si="116">IF(OR($F219="nio",R219=""),"_",AH219*rekentarief150)</f>
        <v>_</v>
      </c>
      <c r="AJ219" s="131"/>
      <c r="AK219" s="129">
        <f t="shared" ref="AK219:AK282" si="117">IF(F219="nio","_",SUM(Y219,AB219,AE219,AH219))</f>
        <v>130.05000000000001</v>
      </c>
      <c r="AL219" s="132">
        <f t="shared" ref="AL219:AL282" si="118">IF(F219="nio","_",SUM(Z219,AC219,AF219,AI219))</f>
        <v>0</v>
      </c>
      <c r="AM219" s="131"/>
      <c r="AQ219" s="137"/>
    </row>
    <row r="220" spans="1:43">
      <c r="A220" s="12">
        <v>18</v>
      </c>
      <c r="B220" s="126" t="str">
        <f>VLOOKUP(A220,'Overzicht locaties'!B:D,2,0)</f>
        <v>Rott.</v>
      </c>
      <c r="C220" s="107" t="s">
        <v>353</v>
      </c>
      <c r="D220" s="6">
        <v>2</v>
      </c>
      <c r="E220" s="107" t="s">
        <v>355</v>
      </c>
      <c r="F220" s="107">
        <v>1</v>
      </c>
      <c r="G220" s="127" t="str">
        <f t="shared" ref="G220:G283" si="119">VLOOKUP(F220,cat_omschrijving,2,0)</f>
        <v xml:space="preserve">Kantoorruimte / vergaderruimte </v>
      </c>
      <c r="H220" s="107" t="s">
        <v>7</v>
      </c>
      <c r="I220" s="128">
        <v>4</v>
      </c>
      <c r="J220" s="127" t="str">
        <f t="shared" si="104"/>
        <v>Tapijt</v>
      </c>
      <c r="K220" s="130">
        <v>28</v>
      </c>
      <c r="L220" s="129">
        <f t="shared" si="105"/>
        <v>28</v>
      </c>
      <c r="M220" s="164">
        <f t="shared" si="106"/>
        <v>0</v>
      </c>
      <c r="N220" s="131"/>
      <c r="O220" s="107" t="s">
        <v>97</v>
      </c>
      <c r="P220" s="107"/>
      <c r="Q220" s="107"/>
      <c r="R220" s="107"/>
      <c r="S220" s="131"/>
      <c r="T220" s="126" t="str">
        <f t="shared" si="107"/>
        <v>Bureau</v>
      </c>
      <c r="U220" s="126" t="str">
        <f t="shared" si="108"/>
        <v>AQL 7%</v>
      </c>
      <c r="V220" s="131"/>
      <c r="W220" s="113">
        <v>100</v>
      </c>
      <c r="X220" s="131"/>
      <c r="Y220" s="129">
        <f t="shared" si="109"/>
        <v>71.400000000000006</v>
      </c>
      <c r="Z220" s="132">
        <f t="shared" si="110"/>
        <v>0</v>
      </c>
      <c r="AA220" s="131"/>
      <c r="AB220" s="129" t="str">
        <f t="shared" si="111"/>
        <v>_</v>
      </c>
      <c r="AC220" s="132" t="str">
        <f t="shared" si="112"/>
        <v>_</v>
      </c>
      <c r="AD220" s="131"/>
      <c r="AE220" s="129" t="str">
        <f t="shared" si="113"/>
        <v>_</v>
      </c>
      <c r="AF220" s="132" t="str">
        <f t="shared" si="114"/>
        <v>_</v>
      </c>
      <c r="AG220" s="131"/>
      <c r="AH220" s="129" t="str">
        <f t="shared" si="115"/>
        <v>_</v>
      </c>
      <c r="AI220" s="132" t="str">
        <f t="shared" si="116"/>
        <v>_</v>
      </c>
      <c r="AJ220" s="131"/>
      <c r="AK220" s="129">
        <f t="shared" si="117"/>
        <v>71.400000000000006</v>
      </c>
      <c r="AL220" s="132">
        <f t="shared" si="118"/>
        <v>0</v>
      </c>
      <c r="AM220" s="131"/>
      <c r="AQ220" s="137"/>
    </row>
    <row r="221" spans="1:43">
      <c r="A221" s="12">
        <v>18</v>
      </c>
      <c r="B221" s="126" t="str">
        <f>VLOOKUP(A221,'Overzicht locaties'!B:D,2,0)</f>
        <v>Rott.</v>
      </c>
      <c r="C221" s="107" t="s">
        <v>353</v>
      </c>
      <c r="D221" s="6">
        <v>3</v>
      </c>
      <c r="E221" s="107" t="s">
        <v>356</v>
      </c>
      <c r="F221" s="107">
        <v>1</v>
      </c>
      <c r="G221" s="127" t="str">
        <f t="shared" si="119"/>
        <v xml:space="preserve">Kantoorruimte / vergaderruimte </v>
      </c>
      <c r="H221" s="107" t="s">
        <v>7</v>
      </c>
      <c r="I221" s="128">
        <v>4</v>
      </c>
      <c r="J221" s="127" t="str">
        <f t="shared" si="104"/>
        <v>Tapijt</v>
      </c>
      <c r="K221" s="130">
        <v>15</v>
      </c>
      <c r="L221" s="129">
        <f t="shared" si="105"/>
        <v>15</v>
      </c>
      <c r="M221" s="164">
        <f t="shared" si="106"/>
        <v>0</v>
      </c>
      <c r="N221" s="131"/>
      <c r="O221" s="107" t="s">
        <v>97</v>
      </c>
      <c r="P221" s="107"/>
      <c r="Q221" s="107"/>
      <c r="R221" s="107"/>
      <c r="S221" s="131"/>
      <c r="T221" s="126" t="str">
        <f t="shared" si="107"/>
        <v>Bureau</v>
      </c>
      <c r="U221" s="126" t="str">
        <f t="shared" si="108"/>
        <v>AQL 7%</v>
      </c>
      <c r="V221" s="131"/>
      <c r="W221" s="113">
        <v>100</v>
      </c>
      <c r="X221" s="131"/>
      <c r="Y221" s="129">
        <f t="shared" si="109"/>
        <v>38.25</v>
      </c>
      <c r="Z221" s="132">
        <f t="shared" si="110"/>
        <v>0</v>
      </c>
      <c r="AA221" s="131"/>
      <c r="AB221" s="129" t="str">
        <f t="shared" si="111"/>
        <v>_</v>
      </c>
      <c r="AC221" s="132" t="str">
        <f t="shared" si="112"/>
        <v>_</v>
      </c>
      <c r="AD221" s="131"/>
      <c r="AE221" s="129" t="str">
        <f t="shared" si="113"/>
        <v>_</v>
      </c>
      <c r="AF221" s="132" t="str">
        <f t="shared" si="114"/>
        <v>_</v>
      </c>
      <c r="AG221" s="131"/>
      <c r="AH221" s="129" t="str">
        <f t="shared" si="115"/>
        <v>_</v>
      </c>
      <c r="AI221" s="132" t="str">
        <f t="shared" si="116"/>
        <v>_</v>
      </c>
      <c r="AJ221" s="131"/>
      <c r="AK221" s="129">
        <f t="shared" si="117"/>
        <v>38.25</v>
      </c>
      <c r="AL221" s="132">
        <f t="shared" si="118"/>
        <v>0</v>
      </c>
      <c r="AM221" s="131"/>
      <c r="AQ221" s="137"/>
    </row>
    <row r="222" spans="1:43">
      <c r="A222" s="12">
        <v>18</v>
      </c>
      <c r="B222" s="126" t="str">
        <f>VLOOKUP(A222,'Overzicht locaties'!B:D,2,0)</f>
        <v>Rott.</v>
      </c>
      <c r="C222" s="107" t="s">
        <v>353</v>
      </c>
      <c r="D222" s="6">
        <v>3</v>
      </c>
      <c r="E222" s="107" t="s">
        <v>356</v>
      </c>
      <c r="F222" s="107">
        <v>1</v>
      </c>
      <c r="G222" s="127" t="str">
        <f t="shared" si="119"/>
        <v xml:space="preserve">Kantoorruimte / vergaderruimte </v>
      </c>
      <c r="H222" s="107" t="s">
        <v>7</v>
      </c>
      <c r="I222" s="128">
        <v>4</v>
      </c>
      <c r="J222" s="127" t="str">
        <f t="shared" si="104"/>
        <v>Tapijt</v>
      </c>
      <c r="K222" s="130">
        <v>15</v>
      </c>
      <c r="L222" s="129">
        <f t="shared" si="105"/>
        <v>15</v>
      </c>
      <c r="M222" s="164">
        <f t="shared" si="106"/>
        <v>0</v>
      </c>
      <c r="N222" s="131"/>
      <c r="O222" s="107" t="s">
        <v>97</v>
      </c>
      <c r="P222" s="107"/>
      <c r="Q222" s="107"/>
      <c r="R222" s="107"/>
      <c r="S222" s="131"/>
      <c r="T222" s="126" t="str">
        <f t="shared" si="107"/>
        <v>Bureau</v>
      </c>
      <c r="U222" s="126" t="str">
        <f t="shared" si="108"/>
        <v>AQL 7%</v>
      </c>
      <c r="V222" s="131"/>
      <c r="W222" s="113">
        <v>100</v>
      </c>
      <c r="X222" s="131"/>
      <c r="Y222" s="129">
        <f t="shared" si="109"/>
        <v>38.25</v>
      </c>
      <c r="Z222" s="132">
        <f t="shared" si="110"/>
        <v>0</v>
      </c>
      <c r="AA222" s="131"/>
      <c r="AB222" s="129" t="str">
        <f t="shared" si="111"/>
        <v>_</v>
      </c>
      <c r="AC222" s="132" t="str">
        <f t="shared" si="112"/>
        <v>_</v>
      </c>
      <c r="AD222" s="131"/>
      <c r="AE222" s="129" t="str">
        <f t="shared" si="113"/>
        <v>_</v>
      </c>
      <c r="AF222" s="132" t="str">
        <f t="shared" si="114"/>
        <v>_</v>
      </c>
      <c r="AG222" s="131"/>
      <c r="AH222" s="129" t="str">
        <f t="shared" si="115"/>
        <v>_</v>
      </c>
      <c r="AI222" s="132" t="str">
        <f t="shared" si="116"/>
        <v>_</v>
      </c>
      <c r="AJ222" s="131"/>
      <c r="AK222" s="129">
        <f t="shared" si="117"/>
        <v>38.25</v>
      </c>
      <c r="AL222" s="132">
        <f t="shared" si="118"/>
        <v>0</v>
      </c>
      <c r="AM222" s="131"/>
      <c r="AQ222" s="137"/>
    </row>
    <row r="223" spans="1:43">
      <c r="A223" s="12">
        <v>18</v>
      </c>
      <c r="B223" s="126" t="str">
        <f>VLOOKUP(A223,'Overzicht locaties'!B:D,2,0)</f>
        <v>Rott.</v>
      </c>
      <c r="C223" s="107" t="s">
        <v>353</v>
      </c>
      <c r="D223" s="6">
        <v>4</v>
      </c>
      <c r="E223" s="107" t="s">
        <v>357</v>
      </c>
      <c r="F223" s="107">
        <v>1</v>
      </c>
      <c r="G223" s="127" t="str">
        <f t="shared" si="119"/>
        <v xml:space="preserve">Kantoorruimte / vergaderruimte </v>
      </c>
      <c r="H223" s="107" t="s">
        <v>7</v>
      </c>
      <c r="I223" s="128">
        <v>4</v>
      </c>
      <c r="J223" s="127" t="str">
        <f t="shared" si="104"/>
        <v>Tapijt</v>
      </c>
      <c r="K223" s="130">
        <v>49</v>
      </c>
      <c r="L223" s="129">
        <f t="shared" si="105"/>
        <v>49</v>
      </c>
      <c r="M223" s="164">
        <f t="shared" si="106"/>
        <v>0</v>
      </c>
      <c r="N223" s="131"/>
      <c r="O223" s="107" t="s">
        <v>97</v>
      </c>
      <c r="P223" s="107"/>
      <c r="Q223" s="107"/>
      <c r="R223" s="107"/>
      <c r="S223" s="131"/>
      <c r="T223" s="126" t="str">
        <f t="shared" si="107"/>
        <v>Bureau</v>
      </c>
      <c r="U223" s="126" t="str">
        <f t="shared" si="108"/>
        <v>AQL 7%</v>
      </c>
      <c r="V223" s="131"/>
      <c r="W223" s="113">
        <v>100</v>
      </c>
      <c r="X223" s="131"/>
      <c r="Y223" s="129">
        <f t="shared" si="109"/>
        <v>124.95</v>
      </c>
      <c r="Z223" s="132">
        <f t="shared" si="110"/>
        <v>0</v>
      </c>
      <c r="AA223" s="131"/>
      <c r="AB223" s="129" t="str">
        <f t="shared" si="111"/>
        <v>_</v>
      </c>
      <c r="AC223" s="132" t="str">
        <f t="shared" si="112"/>
        <v>_</v>
      </c>
      <c r="AD223" s="131"/>
      <c r="AE223" s="129" t="str">
        <f t="shared" si="113"/>
        <v>_</v>
      </c>
      <c r="AF223" s="132" t="str">
        <f t="shared" si="114"/>
        <v>_</v>
      </c>
      <c r="AG223" s="131"/>
      <c r="AH223" s="129" t="str">
        <f t="shared" si="115"/>
        <v>_</v>
      </c>
      <c r="AI223" s="132" t="str">
        <f t="shared" si="116"/>
        <v>_</v>
      </c>
      <c r="AJ223" s="131"/>
      <c r="AK223" s="129">
        <f t="shared" si="117"/>
        <v>124.95</v>
      </c>
      <c r="AL223" s="132">
        <f t="shared" si="118"/>
        <v>0</v>
      </c>
      <c r="AM223" s="131"/>
      <c r="AQ223" s="137"/>
    </row>
    <row r="224" spans="1:43">
      <c r="A224" s="12">
        <v>18</v>
      </c>
      <c r="B224" s="126" t="str">
        <f>VLOOKUP(A224,'Overzicht locaties'!B:D,2,0)</f>
        <v>Rott.</v>
      </c>
      <c r="C224" s="107" t="s">
        <v>353</v>
      </c>
      <c r="D224" s="6">
        <v>5</v>
      </c>
      <c r="E224" s="107" t="s">
        <v>237</v>
      </c>
      <c r="F224" s="107">
        <v>6</v>
      </c>
      <c r="G224" s="127" t="str">
        <f t="shared" si="119"/>
        <v>Overig / Magazijn / Archief / Berging / Technische ruimte</v>
      </c>
      <c r="H224" s="107" t="s">
        <v>7</v>
      </c>
      <c r="I224" s="128">
        <v>4</v>
      </c>
      <c r="J224" s="127" t="str">
        <f t="shared" si="104"/>
        <v>Tapijt</v>
      </c>
      <c r="K224" s="130">
        <v>48</v>
      </c>
      <c r="L224" s="129">
        <f t="shared" si="105"/>
        <v>48</v>
      </c>
      <c r="M224" s="164">
        <f t="shared" si="106"/>
        <v>0</v>
      </c>
      <c r="N224" s="131"/>
      <c r="O224" s="107" t="s">
        <v>97</v>
      </c>
      <c r="P224" s="107"/>
      <c r="Q224" s="107"/>
      <c r="R224" s="107"/>
      <c r="S224" s="131"/>
      <c r="T224" s="126" t="str">
        <f t="shared" si="107"/>
        <v>Verkeer</v>
      </c>
      <c r="U224" s="126" t="str">
        <f t="shared" si="108"/>
        <v>AQL 7%</v>
      </c>
      <c r="V224" s="131"/>
      <c r="W224" s="113">
        <v>100</v>
      </c>
      <c r="X224" s="131"/>
      <c r="Y224" s="129">
        <f t="shared" si="109"/>
        <v>122.39999999999999</v>
      </c>
      <c r="Z224" s="132">
        <f t="shared" si="110"/>
        <v>0</v>
      </c>
      <c r="AA224" s="131"/>
      <c r="AB224" s="129" t="str">
        <f t="shared" si="111"/>
        <v>_</v>
      </c>
      <c r="AC224" s="132" t="str">
        <f t="shared" si="112"/>
        <v>_</v>
      </c>
      <c r="AD224" s="131"/>
      <c r="AE224" s="129" t="str">
        <f t="shared" si="113"/>
        <v>_</v>
      </c>
      <c r="AF224" s="132" t="str">
        <f t="shared" si="114"/>
        <v>_</v>
      </c>
      <c r="AG224" s="131"/>
      <c r="AH224" s="129" t="str">
        <f t="shared" si="115"/>
        <v>_</v>
      </c>
      <c r="AI224" s="132" t="str">
        <f t="shared" si="116"/>
        <v>_</v>
      </c>
      <c r="AJ224" s="131"/>
      <c r="AK224" s="129">
        <f t="shared" si="117"/>
        <v>122.39999999999999</v>
      </c>
      <c r="AL224" s="132">
        <f t="shared" si="118"/>
        <v>0</v>
      </c>
      <c r="AM224" s="131"/>
      <c r="AQ224" s="137"/>
    </row>
    <row r="225" spans="1:43">
      <c r="A225" s="12">
        <v>18</v>
      </c>
      <c r="B225" s="126" t="str">
        <f>VLOOKUP(A225,'Overzicht locaties'!B:D,2,0)</f>
        <v>Rott.</v>
      </c>
      <c r="C225" s="107" t="s">
        <v>353</v>
      </c>
      <c r="D225" s="6">
        <v>6</v>
      </c>
      <c r="E225" s="107" t="s">
        <v>278</v>
      </c>
      <c r="F225" s="107">
        <v>1</v>
      </c>
      <c r="G225" s="127" t="str">
        <f t="shared" si="119"/>
        <v xml:space="preserve">Kantoorruimte / vergaderruimte </v>
      </c>
      <c r="H225" s="107" t="s">
        <v>7</v>
      </c>
      <c r="I225" s="128">
        <v>4</v>
      </c>
      <c r="J225" s="127" t="str">
        <f t="shared" si="104"/>
        <v>Tapijt</v>
      </c>
      <c r="K225" s="130">
        <v>48</v>
      </c>
      <c r="L225" s="129">
        <f t="shared" si="105"/>
        <v>48</v>
      </c>
      <c r="M225" s="164">
        <f t="shared" si="106"/>
        <v>0</v>
      </c>
      <c r="N225" s="131"/>
      <c r="O225" s="107" t="s">
        <v>97</v>
      </c>
      <c r="P225" s="107"/>
      <c r="Q225" s="107"/>
      <c r="R225" s="107"/>
      <c r="S225" s="131"/>
      <c r="T225" s="126" t="str">
        <f t="shared" si="107"/>
        <v>Bureau</v>
      </c>
      <c r="U225" s="126" t="str">
        <f t="shared" si="108"/>
        <v>AQL 7%</v>
      </c>
      <c r="V225" s="131"/>
      <c r="W225" s="113">
        <v>100</v>
      </c>
      <c r="X225" s="131"/>
      <c r="Y225" s="129">
        <f t="shared" si="109"/>
        <v>122.39999999999999</v>
      </c>
      <c r="Z225" s="132">
        <f t="shared" si="110"/>
        <v>0</v>
      </c>
      <c r="AA225" s="131"/>
      <c r="AB225" s="129" t="str">
        <f t="shared" si="111"/>
        <v>_</v>
      </c>
      <c r="AC225" s="132" t="str">
        <f t="shared" si="112"/>
        <v>_</v>
      </c>
      <c r="AD225" s="131"/>
      <c r="AE225" s="129" t="str">
        <f t="shared" si="113"/>
        <v>_</v>
      </c>
      <c r="AF225" s="132" t="str">
        <f t="shared" si="114"/>
        <v>_</v>
      </c>
      <c r="AG225" s="131"/>
      <c r="AH225" s="129" t="str">
        <f t="shared" si="115"/>
        <v>_</v>
      </c>
      <c r="AI225" s="132" t="str">
        <f t="shared" si="116"/>
        <v>_</v>
      </c>
      <c r="AJ225" s="131"/>
      <c r="AK225" s="129">
        <f t="shared" si="117"/>
        <v>122.39999999999999</v>
      </c>
      <c r="AL225" s="132">
        <f t="shared" si="118"/>
        <v>0</v>
      </c>
      <c r="AM225" s="131"/>
      <c r="AQ225" s="137"/>
    </row>
    <row r="226" spans="1:43">
      <c r="A226" s="12">
        <v>18</v>
      </c>
      <c r="B226" s="126" t="str">
        <f>VLOOKUP(A226,'Overzicht locaties'!B:D,2,0)</f>
        <v>Rott.</v>
      </c>
      <c r="C226" s="107" t="s">
        <v>353</v>
      </c>
      <c r="D226" s="6">
        <v>7</v>
      </c>
      <c r="E226" s="107" t="s">
        <v>358</v>
      </c>
      <c r="F226" s="107">
        <v>1</v>
      </c>
      <c r="G226" s="127" t="str">
        <f t="shared" si="119"/>
        <v xml:space="preserve">Kantoorruimte / vergaderruimte </v>
      </c>
      <c r="H226" s="107" t="s">
        <v>7</v>
      </c>
      <c r="I226" s="128">
        <v>4</v>
      </c>
      <c r="J226" s="127" t="str">
        <f t="shared" si="104"/>
        <v>Tapijt</v>
      </c>
      <c r="K226" s="130">
        <v>27</v>
      </c>
      <c r="L226" s="129">
        <f t="shared" si="105"/>
        <v>27</v>
      </c>
      <c r="M226" s="164">
        <f t="shared" si="106"/>
        <v>0</v>
      </c>
      <c r="N226" s="131"/>
      <c r="O226" s="107" t="s">
        <v>97</v>
      </c>
      <c r="P226" s="107"/>
      <c r="Q226" s="107"/>
      <c r="R226" s="107"/>
      <c r="S226" s="131"/>
      <c r="T226" s="126" t="str">
        <f t="shared" si="107"/>
        <v>Bureau</v>
      </c>
      <c r="U226" s="126" t="str">
        <f t="shared" si="108"/>
        <v>AQL 7%</v>
      </c>
      <c r="V226" s="131"/>
      <c r="W226" s="113">
        <v>100</v>
      </c>
      <c r="X226" s="131"/>
      <c r="Y226" s="129">
        <f t="shared" si="109"/>
        <v>68.850000000000009</v>
      </c>
      <c r="Z226" s="132">
        <f t="shared" si="110"/>
        <v>0</v>
      </c>
      <c r="AA226" s="131"/>
      <c r="AB226" s="129" t="str">
        <f t="shared" si="111"/>
        <v>_</v>
      </c>
      <c r="AC226" s="132" t="str">
        <f t="shared" si="112"/>
        <v>_</v>
      </c>
      <c r="AD226" s="131"/>
      <c r="AE226" s="129" t="str">
        <f t="shared" si="113"/>
        <v>_</v>
      </c>
      <c r="AF226" s="132" t="str">
        <f t="shared" si="114"/>
        <v>_</v>
      </c>
      <c r="AG226" s="131"/>
      <c r="AH226" s="129" t="str">
        <f t="shared" si="115"/>
        <v>_</v>
      </c>
      <c r="AI226" s="132" t="str">
        <f t="shared" si="116"/>
        <v>_</v>
      </c>
      <c r="AJ226" s="131"/>
      <c r="AK226" s="129">
        <f t="shared" si="117"/>
        <v>68.850000000000009</v>
      </c>
      <c r="AL226" s="132">
        <f t="shared" si="118"/>
        <v>0</v>
      </c>
      <c r="AM226" s="131"/>
      <c r="AQ226" s="137"/>
    </row>
    <row r="227" spans="1:43">
      <c r="A227" s="12">
        <v>18</v>
      </c>
      <c r="B227" s="126" t="str">
        <f>VLOOKUP(A227,'Overzicht locaties'!B:D,2,0)</f>
        <v>Rott.</v>
      </c>
      <c r="C227" s="107" t="s">
        <v>353</v>
      </c>
      <c r="D227" s="6">
        <v>8</v>
      </c>
      <c r="E227" s="107" t="s">
        <v>355</v>
      </c>
      <c r="F227" s="107">
        <v>1</v>
      </c>
      <c r="G227" s="127" t="str">
        <f t="shared" si="119"/>
        <v xml:space="preserve">Kantoorruimte / vergaderruimte </v>
      </c>
      <c r="H227" s="107" t="s">
        <v>7</v>
      </c>
      <c r="I227" s="128">
        <v>4</v>
      </c>
      <c r="J227" s="127" t="str">
        <f t="shared" si="104"/>
        <v>Tapijt</v>
      </c>
      <c r="K227" s="130">
        <v>37</v>
      </c>
      <c r="L227" s="129">
        <f t="shared" si="105"/>
        <v>37</v>
      </c>
      <c r="M227" s="164">
        <f t="shared" si="106"/>
        <v>0</v>
      </c>
      <c r="N227" s="131"/>
      <c r="O227" s="107" t="s">
        <v>97</v>
      </c>
      <c r="P227" s="107"/>
      <c r="Q227" s="107"/>
      <c r="R227" s="107"/>
      <c r="S227" s="131"/>
      <c r="T227" s="126" t="str">
        <f t="shared" si="107"/>
        <v>Bureau</v>
      </c>
      <c r="U227" s="126" t="str">
        <f t="shared" si="108"/>
        <v>AQL 7%</v>
      </c>
      <c r="V227" s="131"/>
      <c r="W227" s="113">
        <v>100</v>
      </c>
      <c r="X227" s="131"/>
      <c r="Y227" s="129">
        <f t="shared" si="109"/>
        <v>94.35</v>
      </c>
      <c r="Z227" s="132">
        <f t="shared" si="110"/>
        <v>0</v>
      </c>
      <c r="AA227" s="131"/>
      <c r="AB227" s="129" t="str">
        <f t="shared" si="111"/>
        <v>_</v>
      </c>
      <c r="AC227" s="132" t="str">
        <f t="shared" si="112"/>
        <v>_</v>
      </c>
      <c r="AD227" s="131"/>
      <c r="AE227" s="129" t="str">
        <f t="shared" si="113"/>
        <v>_</v>
      </c>
      <c r="AF227" s="132" t="str">
        <f t="shared" si="114"/>
        <v>_</v>
      </c>
      <c r="AG227" s="131"/>
      <c r="AH227" s="129" t="str">
        <f t="shared" si="115"/>
        <v>_</v>
      </c>
      <c r="AI227" s="132" t="str">
        <f t="shared" si="116"/>
        <v>_</v>
      </c>
      <c r="AJ227" s="131"/>
      <c r="AK227" s="129">
        <f t="shared" si="117"/>
        <v>94.35</v>
      </c>
      <c r="AL227" s="132">
        <f t="shared" si="118"/>
        <v>0</v>
      </c>
      <c r="AM227" s="131"/>
      <c r="AQ227" s="137"/>
    </row>
    <row r="228" spans="1:43">
      <c r="A228" s="12">
        <v>18</v>
      </c>
      <c r="B228" s="126" t="str">
        <f>VLOOKUP(A228,'Overzicht locaties'!B:D,2,0)</f>
        <v>Rott.</v>
      </c>
      <c r="C228" s="107" t="s">
        <v>353</v>
      </c>
      <c r="D228" s="6">
        <v>9</v>
      </c>
      <c r="E228" s="107" t="s">
        <v>359</v>
      </c>
      <c r="F228" s="107">
        <v>4</v>
      </c>
      <c r="G228" s="127" t="str">
        <f t="shared" si="119"/>
        <v>Medische ruimte</v>
      </c>
      <c r="H228" s="107" t="s">
        <v>7</v>
      </c>
      <c r="I228" s="128">
        <v>4</v>
      </c>
      <c r="J228" s="127" t="str">
        <f t="shared" si="104"/>
        <v>Tapijt</v>
      </c>
      <c r="K228" s="130">
        <v>54</v>
      </c>
      <c r="L228" s="129">
        <f t="shared" si="105"/>
        <v>54</v>
      </c>
      <c r="M228" s="164">
        <f t="shared" si="106"/>
        <v>0</v>
      </c>
      <c r="N228" s="131"/>
      <c r="O228" s="107" t="s">
        <v>97</v>
      </c>
      <c r="P228" s="107"/>
      <c r="Q228" s="107"/>
      <c r="R228" s="107"/>
      <c r="S228" s="131"/>
      <c r="T228" s="126" t="str">
        <f t="shared" si="107"/>
        <v>Behandel</v>
      </c>
      <c r="U228" s="126" t="str">
        <f t="shared" si="108"/>
        <v>AQL 3%</v>
      </c>
      <c r="V228" s="131"/>
      <c r="W228" s="113">
        <v>100</v>
      </c>
      <c r="X228" s="131"/>
      <c r="Y228" s="129">
        <f t="shared" si="109"/>
        <v>137.70000000000002</v>
      </c>
      <c r="Z228" s="132">
        <f t="shared" si="110"/>
        <v>0</v>
      </c>
      <c r="AA228" s="131"/>
      <c r="AB228" s="129" t="str">
        <f t="shared" si="111"/>
        <v>_</v>
      </c>
      <c r="AC228" s="132" t="str">
        <f t="shared" si="112"/>
        <v>_</v>
      </c>
      <c r="AD228" s="131"/>
      <c r="AE228" s="129" t="str">
        <f t="shared" si="113"/>
        <v>_</v>
      </c>
      <c r="AF228" s="132" t="str">
        <f t="shared" si="114"/>
        <v>_</v>
      </c>
      <c r="AG228" s="131"/>
      <c r="AH228" s="129" t="str">
        <f t="shared" si="115"/>
        <v>_</v>
      </c>
      <c r="AI228" s="132" t="str">
        <f t="shared" si="116"/>
        <v>_</v>
      </c>
      <c r="AJ228" s="131"/>
      <c r="AK228" s="129">
        <f t="shared" si="117"/>
        <v>137.70000000000002</v>
      </c>
      <c r="AL228" s="132">
        <f t="shared" si="118"/>
        <v>0</v>
      </c>
      <c r="AM228" s="131"/>
      <c r="AQ228" s="137"/>
    </row>
    <row r="229" spans="1:43">
      <c r="A229" s="12">
        <v>18</v>
      </c>
      <c r="B229" s="126" t="str">
        <f>VLOOKUP(A229,'Overzicht locaties'!B:D,2,0)</f>
        <v>Rott.</v>
      </c>
      <c r="C229" s="107" t="s">
        <v>353</v>
      </c>
      <c r="D229" s="6">
        <v>10</v>
      </c>
      <c r="E229" s="107" t="s">
        <v>360</v>
      </c>
      <c r="F229" s="107">
        <v>1</v>
      </c>
      <c r="G229" s="127" t="str">
        <f t="shared" si="119"/>
        <v xml:space="preserve">Kantoorruimte / vergaderruimte </v>
      </c>
      <c r="H229" s="107" t="s">
        <v>7</v>
      </c>
      <c r="I229" s="128">
        <v>4</v>
      </c>
      <c r="J229" s="127" t="str">
        <f t="shared" si="104"/>
        <v>Tapijt</v>
      </c>
      <c r="K229" s="130">
        <v>10</v>
      </c>
      <c r="L229" s="129">
        <f t="shared" si="105"/>
        <v>10</v>
      </c>
      <c r="M229" s="164">
        <f t="shared" si="106"/>
        <v>0</v>
      </c>
      <c r="N229" s="131"/>
      <c r="O229" s="107" t="s">
        <v>97</v>
      </c>
      <c r="P229" s="107"/>
      <c r="Q229" s="107"/>
      <c r="R229" s="107"/>
      <c r="S229" s="131"/>
      <c r="T229" s="126" t="str">
        <f t="shared" si="107"/>
        <v>Bureau</v>
      </c>
      <c r="U229" s="126" t="str">
        <f t="shared" si="108"/>
        <v>AQL 7%</v>
      </c>
      <c r="V229" s="131"/>
      <c r="W229" s="113">
        <v>100</v>
      </c>
      <c r="X229" s="131"/>
      <c r="Y229" s="129">
        <f t="shared" si="109"/>
        <v>25.5</v>
      </c>
      <c r="Z229" s="132">
        <f t="shared" si="110"/>
        <v>0</v>
      </c>
      <c r="AA229" s="131"/>
      <c r="AB229" s="129" t="str">
        <f t="shared" si="111"/>
        <v>_</v>
      </c>
      <c r="AC229" s="132" t="str">
        <f t="shared" si="112"/>
        <v>_</v>
      </c>
      <c r="AD229" s="131"/>
      <c r="AE229" s="129" t="str">
        <f t="shared" si="113"/>
        <v>_</v>
      </c>
      <c r="AF229" s="132" t="str">
        <f t="shared" si="114"/>
        <v>_</v>
      </c>
      <c r="AG229" s="131"/>
      <c r="AH229" s="129" t="str">
        <f t="shared" si="115"/>
        <v>_</v>
      </c>
      <c r="AI229" s="132" t="str">
        <f t="shared" si="116"/>
        <v>_</v>
      </c>
      <c r="AJ229" s="131"/>
      <c r="AK229" s="129">
        <f t="shared" si="117"/>
        <v>25.5</v>
      </c>
      <c r="AL229" s="132">
        <f t="shared" si="118"/>
        <v>0</v>
      </c>
      <c r="AM229" s="131"/>
      <c r="AQ229" s="137"/>
    </row>
    <row r="230" spans="1:43">
      <c r="A230" s="12">
        <v>18</v>
      </c>
      <c r="B230" s="126" t="str">
        <f>VLOOKUP(A230,'Overzicht locaties'!B:D,2,0)</f>
        <v>Rott.</v>
      </c>
      <c r="C230" s="107" t="s">
        <v>353</v>
      </c>
      <c r="D230" s="6">
        <v>11</v>
      </c>
      <c r="E230" s="107" t="s">
        <v>355</v>
      </c>
      <c r="F230" s="107">
        <v>1</v>
      </c>
      <c r="G230" s="127" t="str">
        <f t="shared" si="119"/>
        <v xml:space="preserve">Kantoorruimte / vergaderruimte </v>
      </c>
      <c r="H230" s="107" t="s">
        <v>7</v>
      </c>
      <c r="I230" s="128">
        <v>4</v>
      </c>
      <c r="J230" s="127" t="str">
        <f t="shared" si="104"/>
        <v>Tapijt</v>
      </c>
      <c r="K230" s="130">
        <v>7</v>
      </c>
      <c r="L230" s="129">
        <f t="shared" si="105"/>
        <v>7</v>
      </c>
      <c r="M230" s="164">
        <f t="shared" si="106"/>
        <v>0</v>
      </c>
      <c r="N230" s="131"/>
      <c r="O230" s="107" t="s">
        <v>97</v>
      </c>
      <c r="P230" s="107"/>
      <c r="Q230" s="107"/>
      <c r="R230" s="107"/>
      <c r="S230" s="131"/>
      <c r="T230" s="126" t="str">
        <f t="shared" si="107"/>
        <v>Bureau</v>
      </c>
      <c r="U230" s="126" t="str">
        <f t="shared" si="108"/>
        <v>AQL 7%</v>
      </c>
      <c r="V230" s="131"/>
      <c r="W230" s="113">
        <v>100</v>
      </c>
      <c r="X230" s="131"/>
      <c r="Y230" s="129">
        <f t="shared" si="109"/>
        <v>17.850000000000001</v>
      </c>
      <c r="Z230" s="132">
        <f t="shared" si="110"/>
        <v>0</v>
      </c>
      <c r="AA230" s="131"/>
      <c r="AB230" s="129" t="str">
        <f t="shared" si="111"/>
        <v>_</v>
      </c>
      <c r="AC230" s="132" t="str">
        <f t="shared" si="112"/>
        <v>_</v>
      </c>
      <c r="AD230" s="131"/>
      <c r="AE230" s="129" t="str">
        <f t="shared" si="113"/>
        <v>_</v>
      </c>
      <c r="AF230" s="132" t="str">
        <f t="shared" si="114"/>
        <v>_</v>
      </c>
      <c r="AG230" s="131"/>
      <c r="AH230" s="129" t="str">
        <f t="shared" si="115"/>
        <v>_</v>
      </c>
      <c r="AI230" s="132" t="str">
        <f t="shared" si="116"/>
        <v>_</v>
      </c>
      <c r="AJ230" s="131"/>
      <c r="AK230" s="129">
        <f t="shared" si="117"/>
        <v>17.850000000000001</v>
      </c>
      <c r="AL230" s="132">
        <f t="shared" si="118"/>
        <v>0</v>
      </c>
      <c r="AM230" s="131"/>
      <c r="AQ230" s="137"/>
    </row>
    <row r="231" spans="1:43">
      <c r="A231" s="12">
        <v>18</v>
      </c>
      <c r="B231" s="126" t="str">
        <f>VLOOKUP(A231,'Overzicht locaties'!B:D,2,0)</f>
        <v>Rott.</v>
      </c>
      <c r="C231" s="107" t="s">
        <v>353</v>
      </c>
      <c r="D231" s="6">
        <v>12</v>
      </c>
      <c r="E231" s="107" t="s">
        <v>361</v>
      </c>
      <c r="F231" s="107">
        <v>6</v>
      </c>
      <c r="G231" s="127" t="str">
        <f t="shared" si="119"/>
        <v>Overig / Magazijn / Archief / Berging / Technische ruimte</v>
      </c>
      <c r="H231" s="107" t="s">
        <v>7</v>
      </c>
      <c r="I231" s="128">
        <v>4</v>
      </c>
      <c r="J231" s="127" t="str">
        <f t="shared" si="104"/>
        <v>Tapijt</v>
      </c>
      <c r="K231" s="130">
        <v>15</v>
      </c>
      <c r="L231" s="129">
        <f t="shared" si="105"/>
        <v>15</v>
      </c>
      <c r="M231" s="164">
        <f t="shared" si="106"/>
        <v>0</v>
      </c>
      <c r="N231" s="131"/>
      <c r="O231" s="107" t="s">
        <v>97</v>
      </c>
      <c r="P231" s="107"/>
      <c r="Q231" s="107"/>
      <c r="R231" s="107"/>
      <c r="S231" s="131"/>
      <c r="T231" s="126" t="str">
        <f t="shared" si="107"/>
        <v>Verkeer</v>
      </c>
      <c r="U231" s="126" t="str">
        <f t="shared" si="108"/>
        <v>AQL 7%</v>
      </c>
      <c r="V231" s="131"/>
      <c r="W231" s="113">
        <v>100</v>
      </c>
      <c r="X231" s="131"/>
      <c r="Y231" s="129">
        <f t="shared" si="109"/>
        <v>38.25</v>
      </c>
      <c r="Z231" s="132">
        <f t="shared" si="110"/>
        <v>0</v>
      </c>
      <c r="AA231" s="131"/>
      <c r="AB231" s="129" t="str">
        <f t="shared" si="111"/>
        <v>_</v>
      </c>
      <c r="AC231" s="132" t="str">
        <f t="shared" si="112"/>
        <v>_</v>
      </c>
      <c r="AD231" s="131"/>
      <c r="AE231" s="129" t="str">
        <f t="shared" si="113"/>
        <v>_</v>
      </c>
      <c r="AF231" s="132" t="str">
        <f t="shared" si="114"/>
        <v>_</v>
      </c>
      <c r="AG231" s="131"/>
      <c r="AH231" s="129" t="str">
        <f t="shared" si="115"/>
        <v>_</v>
      </c>
      <c r="AI231" s="132" t="str">
        <f t="shared" si="116"/>
        <v>_</v>
      </c>
      <c r="AJ231" s="131"/>
      <c r="AK231" s="129">
        <f t="shared" si="117"/>
        <v>38.25</v>
      </c>
      <c r="AL231" s="132">
        <f t="shared" si="118"/>
        <v>0</v>
      </c>
      <c r="AM231" s="131"/>
      <c r="AQ231" s="137"/>
    </row>
    <row r="232" spans="1:43">
      <c r="A232" s="12">
        <v>18</v>
      </c>
      <c r="B232" s="126" t="str">
        <f>VLOOKUP(A232,'Overzicht locaties'!B:D,2,0)</f>
        <v>Rott.</v>
      </c>
      <c r="C232" s="107" t="s">
        <v>353</v>
      </c>
      <c r="D232" s="6">
        <v>13</v>
      </c>
      <c r="E232" s="107" t="s">
        <v>362</v>
      </c>
      <c r="F232" s="107">
        <v>1</v>
      </c>
      <c r="G232" s="127" t="str">
        <f t="shared" si="119"/>
        <v xml:space="preserve">Kantoorruimte / vergaderruimte </v>
      </c>
      <c r="H232" s="107" t="s">
        <v>7</v>
      </c>
      <c r="I232" s="128">
        <v>4</v>
      </c>
      <c r="J232" s="127" t="str">
        <f t="shared" si="104"/>
        <v>Tapijt</v>
      </c>
      <c r="K232" s="130">
        <v>35</v>
      </c>
      <c r="L232" s="129">
        <f t="shared" si="105"/>
        <v>35</v>
      </c>
      <c r="M232" s="164">
        <f t="shared" si="106"/>
        <v>0</v>
      </c>
      <c r="N232" s="131"/>
      <c r="O232" s="107" t="s">
        <v>97</v>
      </c>
      <c r="P232" s="107"/>
      <c r="Q232" s="107"/>
      <c r="R232" s="107"/>
      <c r="S232" s="131"/>
      <c r="T232" s="126" t="str">
        <f t="shared" si="107"/>
        <v>Bureau</v>
      </c>
      <c r="U232" s="126" t="str">
        <f t="shared" si="108"/>
        <v>AQL 7%</v>
      </c>
      <c r="V232" s="131"/>
      <c r="W232" s="113">
        <v>100</v>
      </c>
      <c r="X232" s="131"/>
      <c r="Y232" s="129">
        <f t="shared" si="109"/>
        <v>89.25</v>
      </c>
      <c r="Z232" s="132">
        <f t="shared" si="110"/>
        <v>0</v>
      </c>
      <c r="AA232" s="131"/>
      <c r="AB232" s="129" t="str">
        <f t="shared" si="111"/>
        <v>_</v>
      </c>
      <c r="AC232" s="132" t="str">
        <f t="shared" si="112"/>
        <v>_</v>
      </c>
      <c r="AD232" s="131"/>
      <c r="AE232" s="129" t="str">
        <f t="shared" si="113"/>
        <v>_</v>
      </c>
      <c r="AF232" s="132" t="str">
        <f t="shared" si="114"/>
        <v>_</v>
      </c>
      <c r="AG232" s="131"/>
      <c r="AH232" s="129" t="str">
        <f t="shared" si="115"/>
        <v>_</v>
      </c>
      <c r="AI232" s="132" t="str">
        <f t="shared" si="116"/>
        <v>_</v>
      </c>
      <c r="AJ232" s="131"/>
      <c r="AK232" s="129">
        <f t="shared" si="117"/>
        <v>89.25</v>
      </c>
      <c r="AL232" s="132">
        <f t="shared" si="118"/>
        <v>0</v>
      </c>
      <c r="AM232" s="131"/>
      <c r="AQ232" s="137"/>
    </row>
    <row r="233" spans="1:43">
      <c r="A233" s="12">
        <v>18</v>
      </c>
      <c r="B233" s="126" t="str">
        <f>VLOOKUP(A233,'Overzicht locaties'!B:D,2,0)</f>
        <v>Rott.</v>
      </c>
      <c r="C233" s="107" t="s">
        <v>353</v>
      </c>
      <c r="D233" s="6">
        <v>14</v>
      </c>
      <c r="E233" s="107" t="s">
        <v>363</v>
      </c>
      <c r="F233" s="107">
        <v>1</v>
      </c>
      <c r="G233" s="127" t="str">
        <f t="shared" si="119"/>
        <v xml:space="preserve">Kantoorruimte / vergaderruimte </v>
      </c>
      <c r="H233" s="107" t="s">
        <v>7</v>
      </c>
      <c r="I233" s="128">
        <v>4</v>
      </c>
      <c r="J233" s="127" t="str">
        <f t="shared" si="104"/>
        <v>Tapijt</v>
      </c>
      <c r="K233" s="130">
        <v>24</v>
      </c>
      <c r="L233" s="129">
        <f t="shared" si="105"/>
        <v>24</v>
      </c>
      <c r="M233" s="164">
        <f t="shared" si="106"/>
        <v>0</v>
      </c>
      <c r="N233" s="131"/>
      <c r="O233" s="107" t="s">
        <v>97</v>
      </c>
      <c r="P233" s="107"/>
      <c r="Q233" s="107"/>
      <c r="R233" s="107"/>
      <c r="S233" s="131"/>
      <c r="T233" s="126" t="str">
        <f t="shared" si="107"/>
        <v>Bureau</v>
      </c>
      <c r="U233" s="126" t="str">
        <f t="shared" si="108"/>
        <v>AQL 7%</v>
      </c>
      <c r="V233" s="131"/>
      <c r="W233" s="113">
        <v>100</v>
      </c>
      <c r="X233" s="131"/>
      <c r="Y233" s="129">
        <f t="shared" si="109"/>
        <v>61.199999999999996</v>
      </c>
      <c r="Z233" s="132">
        <f t="shared" si="110"/>
        <v>0</v>
      </c>
      <c r="AA233" s="131"/>
      <c r="AB233" s="129" t="str">
        <f t="shared" si="111"/>
        <v>_</v>
      </c>
      <c r="AC233" s="132" t="str">
        <f t="shared" si="112"/>
        <v>_</v>
      </c>
      <c r="AD233" s="131"/>
      <c r="AE233" s="129" t="str">
        <f t="shared" si="113"/>
        <v>_</v>
      </c>
      <c r="AF233" s="132" t="str">
        <f t="shared" si="114"/>
        <v>_</v>
      </c>
      <c r="AG233" s="131"/>
      <c r="AH233" s="129" t="str">
        <f t="shared" si="115"/>
        <v>_</v>
      </c>
      <c r="AI233" s="132" t="str">
        <f t="shared" si="116"/>
        <v>_</v>
      </c>
      <c r="AJ233" s="131"/>
      <c r="AK233" s="129">
        <f t="shared" si="117"/>
        <v>61.199999999999996</v>
      </c>
      <c r="AL233" s="132">
        <f t="shared" si="118"/>
        <v>0</v>
      </c>
      <c r="AM233" s="131"/>
      <c r="AQ233" s="137"/>
    </row>
    <row r="234" spans="1:43">
      <c r="A234" s="12">
        <v>18</v>
      </c>
      <c r="B234" s="126" t="str">
        <f>VLOOKUP(A234,'Overzicht locaties'!B:D,2,0)</f>
        <v>Rott.</v>
      </c>
      <c r="C234" s="107" t="s">
        <v>353</v>
      </c>
      <c r="D234" s="6">
        <v>15</v>
      </c>
      <c r="E234" s="107" t="s">
        <v>364</v>
      </c>
      <c r="F234" s="107">
        <v>2</v>
      </c>
      <c r="G234" s="127" t="str">
        <f t="shared" si="119"/>
        <v>Sanitaire ruimte</v>
      </c>
      <c r="H234" s="107" t="s">
        <v>372</v>
      </c>
      <c r="I234" s="128">
        <v>3</v>
      </c>
      <c r="J234" s="127" t="str">
        <f t="shared" si="104"/>
        <v>Harde vloer zonder polymeer beschermlaag, met behandeling</v>
      </c>
      <c r="K234" s="130">
        <v>7</v>
      </c>
      <c r="L234" s="129">
        <f t="shared" si="105"/>
        <v>7</v>
      </c>
      <c r="M234" s="164">
        <f t="shared" si="106"/>
        <v>0</v>
      </c>
      <c r="N234" s="131"/>
      <c r="O234" s="107" t="s">
        <v>97</v>
      </c>
      <c r="P234" s="107"/>
      <c r="Q234" s="107"/>
      <c r="R234" s="107"/>
      <c r="S234" s="131"/>
      <c r="T234" s="126" t="str">
        <f t="shared" si="107"/>
        <v>Sanitair</v>
      </c>
      <c r="U234" s="126" t="str">
        <f t="shared" si="108"/>
        <v>AQL 4%</v>
      </c>
      <c r="V234" s="131"/>
      <c r="W234" s="113">
        <v>100</v>
      </c>
      <c r="X234" s="131"/>
      <c r="Y234" s="129">
        <f t="shared" si="109"/>
        <v>17.850000000000001</v>
      </c>
      <c r="Z234" s="132">
        <f t="shared" si="110"/>
        <v>0</v>
      </c>
      <c r="AA234" s="131"/>
      <c r="AB234" s="129" t="str">
        <f t="shared" si="111"/>
        <v>_</v>
      </c>
      <c r="AC234" s="132" t="str">
        <f t="shared" si="112"/>
        <v>_</v>
      </c>
      <c r="AD234" s="131"/>
      <c r="AE234" s="129" t="str">
        <f t="shared" si="113"/>
        <v>_</v>
      </c>
      <c r="AF234" s="132" t="str">
        <f t="shared" si="114"/>
        <v>_</v>
      </c>
      <c r="AG234" s="131"/>
      <c r="AH234" s="129" t="str">
        <f t="shared" si="115"/>
        <v>_</v>
      </c>
      <c r="AI234" s="132" t="str">
        <f t="shared" si="116"/>
        <v>_</v>
      </c>
      <c r="AJ234" s="131"/>
      <c r="AK234" s="129">
        <f t="shared" si="117"/>
        <v>17.850000000000001</v>
      </c>
      <c r="AL234" s="132">
        <f t="shared" si="118"/>
        <v>0</v>
      </c>
      <c r="AM234" s="131"/>
      <c r="AQ234" s="137"/>
    </row>
    <row r="235" spans="1:43">
      <c r="A235" s="12">
        <v>18</v>
      </c>
      <c r="B235" s="126" t="str">
        <f>VLOOKUP(A235,'Overzicht locaties'!B:D,2,0)</f>
        <v>Rott.</v>
      </c>
      <c r="C235" s="107" t="s">
        <v>353</v>
      </c>
      <c r="D235" s="6">
        <v>16</v>
      </c>
      <c r="E235" s="107" t="s">
        <v>364</v>
      </c>
      <c r="F235" s="107">
        <v>2</v>
      </c>
      <c r="G235" s="127" t="str">
        <f t="shared" si="119"/>
        <v>Sanitaire ruimte</v>
      </c>
      <c r="H235" s="107" t="s">
        <v>372</v>
      </c>
      <c r="I235" s="128">
        <v>3</v>
      </c>
      <c r="J235" s="127" t="str">
        <f t="shared" si="104"/>
        <v>Harde vloer zonder polymeer beschermlaag, met behandeling</v>
      </c>
      <c r="K235" s="130">
        <v>7</v>
      </c>
      <c r="L235" s="129">
        <f t="shared" si="105"/>
        <v>7</v>
      </c>
      <c r="M235" s="164">
        <f t="shared" si="106"/>
        <v>0</v>
      </c>
      <c r="N235" s="131"/>
      <c r="O235" s="107" t="s">
        <v>97</v>
      </c>
      <c r="P235" s="107"/>
      <c r="Q235" s="107"/>
      <c r="R235" s="107"/>
      <c r="S235" s="131"/>
      <c r="T235" s="126" t="str">
        <f t="shared" si="107"/>
        <v>Sanitair</v>
      </c>
      <c r="U235" s="126" t="str">
        <f t="shared" si="108"/>
        <v>AQL 4%</v>
      </c>
      <c r="V235" s="131"/>
      <c r="W235" s="113">
        <v>100</v>
      </c>
      <c r="X235" s="131"/>
      <c r="Y235" s="129">
        <f t="shared" si="109"/>
        <v>17.850000000000001</v>
      </c>
      <c r="Z235" s="132">
        <f t="shared" si="110"/>
        <v>0</v>
      </c>
      <c r="AA235" s="131"/>
      <c r="AB235" s="129" t="str">
        <f t="shared" si="111"/>
        <v>_</v>
      </c>
      <c r="AC235" s="132" t="str">
        <f t="shared" si="112"/>
        <v>_</v>
      </c>
      <c r="AD235" s="131"/>
      <c r="AE235" s="129" t="str">
        <f t="shared" si="113"/>
        <v>_</v>
      </c>
      <c r="AF235" s="132" t="str">
        <f t="shared" si="114"/>
        <v>_</v>
      </c>
      <c r="AG235" s="131"/>
      <c r="AH235" s="129" t="str">
        <f t="shared" si="115"/>
        <v>_</v>
      </c>
      <c r="AI235" s="132" t="str">
        <f t="shared" si="116"/>
        <v>_</v>
      </c>
      <c r="AJ235" s="131"/>
      <c r="AK235" s="129">
        <f t="shared" si="117"/>
        <v>17.850000000000001</v>
      </c>
      <c r="AL235" s="132">
        <f t="shared" si="118"/>
        <v>0</v>
      </c>
      <c r="AM235" s="131"/>
      <c r="AQ235" s="137"/>
    </row>
    <row r="236" spans="1:43">
      <c r="A236" s="12">
        <v>18</v>
      </c>
      <c r="B236" s="126" t="str">
        <f>VLOOKUP(A236,'Overzicht locaties'!B:D,2,0)</f>
        <v>Rott.</v>
      </c>
      <c r="C236" s="107" t="s">
        <v>353</v>
      </c>
      <c r="D236" s="6">
        <v>17</v>
      </c>
      <c r="E236" s="107" t="s">
        <v>147</v>
      </c>
      <c r="F236" s="107">
        <v>3</v>
      </c>
      <c r="G236" s="127" t="str">
        <f t="shared" si="119"/>
        <v>Verkeersruimte / Garderobe / Wachtruimte</v>
      </c>
      <c r="H236" s="107" t="s">
        <v>7</v>
      </c>
      <c r="I236" s="128">
        <v>4</v>
      </c>
      <c r="J236" s="127" t="str">
        <f t="shared" si="104"/>
        <v>Tapijt</v>
      </c>
      <c r="K236" s="130">
        <v>19</v>
      </c>
      <c r="L236" s="129">
        <f t="shared" si="105"/>
        <v>19</v>
      </c>
      <c r="M236" s="164">
        <f t="shared" si="106"/>
        <v>0</v>
      </c>
      <c r="N236" s="131"/>
      <c r="O236" s="107" t="s">
        <v>97</v>
      </c>
      <c r="P236" s="107"/>
      <c r="Q236" s="107"/>
      <c r="R236" s="107"/>
      <c r="S236" s="131"/>
      <c r="T236" s="126" t="str">
        <f t="shared" si="107"/>
        <v>Verkeer</v>
      </c>
      <c r="U236" s="126" t="str">
        <f t="shared" si="108"/>
        <v>AQL 7%</v>
      </c>
      <c r="V236" s="131"/>
      <c r="W236" s="113">
        <v>100</v>
      </c>
      <c r="X236" s="131"/>
      <c r="Y236" s="129">
        <f t="shared" si="109"/>
        <v>48.45</v>
      </c>
      <c r="Z236" s="132">
        <f t="shared" si="110"/>
        <v>0</v>
      </c>
      <c r="AA236" s="131"/>
      <c r="AB236" s="129" t="str">
        <f t="shared" si="111"/>
        <v>_</v>
      </c>
      <c r="AC236" s="132" t="str">
        <f t="shared" si="112"/>
        <v>_</v>
      </c>
      <c r="AD236" s="131"/>
      <c r="AE236" s="129" t="str">
        <f t="shared" si="113"/>
        <v>_</v>
      </c>
      <c r="AF236" s="132" t="str">
        <f t="shared" si="114"/>
        <v>_</v>
      </c>
      <c r="AG236" s="131"/>
      <c r="AH236" s="129" t="str">
        <f t="shared" si="115"/>
        <v>_</v>
      </c>
      <c r="AI236" s="132" t="str">
        <f t="shared" si="116"/>
        <v>_</v>
      </c>
      <c r="AJ236" s="131"/>
      <c r="AK236" s="129">
        <f t="shared" si="117"/>
        <v>48.45</v>
      </c>
      <c r="AL236" s="132">
        <f t="shared" si="118"/>
        <v>0</v>
      </c>
      <c r="AM236" s="131"/>
      <c r="AQ236" s="137"/>
    </row>
    <row r="237" spans="1:43">
      <c r="A237" s="12">
        <v>18</v>
      </c>
      <c r="B237" s="126" t="str">
        <f>VLOOKUP(A237,'Overzicht locaties'!B:D,2,0)</f>
        <v>Rott.</v>
      </c>
      <c r="C237" s="107" t="s">
        <v>353</v>
      </c>
      <c r="D237" s="6">
        <v>18</v>
      </c>
      <c r="E237" s="107" t="s">
        <v>278</v>
      </c>
      <c r="F237" s="107">
        <v>1</v>
      </c>
      <c r="G237" s="127" t="str">
        <f t="shared" si="119"/>
        <v xml:space="preserve">Kantoorruimte / vergaderruimte </v>
      </c>
      <c r="H237" s="107" t="s">
        <v>7</v>
      </c>
      <c r="I237" s="128">
        <v>4</v>
      </c>
      <c r="J237" s="127" t="str">
        <f t="shared" si="104"/>
        <v>Tapijt</v>
      </c>
      <c r="K237" s="130">
        <v>71</v>
      </c>
      <c r="L237" s="129">
        <f t="shared" si="105"/>
        <v>71</v>
      </c>
      <c r="M237" s="164">
        <f t="shared" si="106"/>
        <v>0</v>
      </c>
      <c r="N237" s="131"/>
      <c r="O237" s="107" t="s">
        <v>97</v>
      </c>
      <c r="P237" s="107"/>
      <c r="Q237" s="107"/>
      <c r="R237" s="107"/>
      <c r="S237" s="131"/>
      <c r="T237" s="126" t="str">
        <f t="shared" si="107"/>
        <v>Bureau</v>
      </c>
      <c r="U237" s="126" t="str">
        <f t="shared" si="108"/>
        <v>AQL 7%</v>
      </c>
      <c r="V237" s="131"/>
      <c r="W237" s="113">
        <v>100</v>
      </c>
      <c r="X237" s="131"/>
      <c r="Y237" s="129">
        <f t="shared" si="109"/>
        <v>181.04999999999998</v>
      </c>
      <c r="Z237" s="132">
        <f t="shared" si="110"/>
        <v>0</v>
      </c>
      <c r="AA237" s="131"/>
      <c r="AB237" s="129" t="str">
        <f t="shared" si="111"/>
        <v>_</v>
      </c>
      <c r="AC237" s="132" t="str">
        <f t="shared" si="112"/>
        <v>_</v>
      </c>
      <c r="AD237" s="131"/>
      <c r="AE237" s="129" t="str">
        <f t="shared" si="113"/>
        <v>_</v>
      </c>
      <c r="AF237" s="132" t="str">
        <f t="shared" si="114"/>
        <v>_</v>
      </c>
      <c r="AG237" s="131"/>
      <c r="AH237" s="129" t="str">
        <f t="shared" si="115"/>
        <v>_</v>
      </c>
      <c r="AI237" s="132" t="str">
        <f t="shared" si="116"/>
        <v>_</v>
      </c>
      <c r="AJ237" s="131"/>
      <c r="AK237" s="129">
        <f t="shared" si="117"/>
        <v>181.04999999999998</v>
      </c>
      <c r="AL237" s="132">
        <f t="shared" si="118"/>
        <v>0</v>
      </c>
      <c r="AM237" s="131"/>
      <c r="AQ237" s="137"/>
    </row>
    <row r="238" spans="1:43">
      <c r="A238" s="12">
        <v>18</v>
      </c>
      <c r="B238" s="126" t="str">
        <f>VLOOKUP(A238,'Overzicht locaties'!B:D,2,0)</f>
        <v>Rott.</v>
      </c>
      <c r="C238" s="107" t="s">
        <v>353</v>
      </c>
      <c r="D238" s="6">
        <v>19</v>
      </c>
      <c r="E238" s="107" t="s">
        <v>355</v>
      </c>
      <c r="F238" s="107">
        <v>1</v>
      </c>
      <c r="G238" s="127" t="str">
        <f t="shared" si="119"/>
        <v xml:space="preserve">Kantoorruimte / vergaderruimte </v>
      </c>
      <c r="H238" s="107" t="s">
        <v>7</v>
      </c>
      <c r="I238" s="128">
        <v>4</v>
      </c>
      <c r="J238" s="127" t="str">
        <f t="shared" si="104"/>
        <v>Tapijt</v>
      </c>
      <c r="K238" s="130">
        <v>64</v>
      </c>
      <c r="L238" s="129">
        <f t="shared" si="105"/>
        <v>64</v>
      </c>
      <c r="M238" s="164">
        <f t="shared" si="106"/>
        <v>0</v>
      </c>
      <c r="N238" s="131"/>
      <c r="O238" s="107" t="s">
        <v>97</v>
      </c>
      <c r="P238" s="107"/>
      <c r="Q238" s="107"/>
      <c r="R238" s="107"/>
      <c r="S238" s="131"/>
      <c r="T238" s="126" t="str">
        <f t="shared" si="107"/>
        <v>Bureau</v>
      </c>
      <c r="U238" s="126" t="str">
        <f t="shared" si="108"/>
        <v>AQL 7%</v>
      </c>
      <c r="V238" s="131"/>
      <c r="W238" s="113">
        <v>100</v>
      </c>
      <c r="X238" s="131"/>
      <c r="Y238" s="129">
        <f t="shared" si="109"/>
        <v>163.20000000000002</v>
      </c>
      <c r="Z238" s="132">
        <f t="shared" si="110"/>
        <v>0</v>
      </c>
      <c r="AA238" s="131"/>
      <c r="AB238" s="129" t="str">
        <f t="shared" si="111"/>
        <v>_</v>
      </c>
      <c r="AC238" s="132" t="str">
        <f t="shared" si="112"/>
        <v>_</v>
      </c>
      <c r="AD238" s="131"/>
      <c r="AE238" s="129" t="str">
        <f t="shared" si="113"/>
        <v>_</v>
      </c>
      <c r="AF238" s="132" t="str">
        <f t="shared" si="114"/>
        <v>_</v>
      </c>
      <c r="AG238" s="131"/>
      <c r="AH238" s="129" t="str">
        <f t="shared" si="115"/>
        <v>_</v>
      </c>
      <c r="AI238" s="132" t="str">
        <f t="shared" si="116"/>
        <v>_</v>
      </c>
      <c r="AJ238" s="131"/>
      <c r="AK238" s="129">
        <f t="shared" si="117"/>
        <v>163.20000000000002</v>
      </c>
      <c r="AL238" s="132">
        <f t="shared" si="118"/>
        <v>0</v>
      </c>
      <c r="AM238" s="131"/>
      <c r="AQ238" s="137"/>
    </row>
    <row r="239" spans="1:43">
      <c r="A239" s="12">
        <v>18</v>
      </c>
      <c r="B239" s="126" t="str">
        <f>VLOOKUP(A239,'Overzicht locaties'!B:D,2,0)</f>
        <v>Rott.</v>
      </c>
      <c r="C239" s="107" t="s">
        <v>353</v>
      </c>
      <c r="D239" s="6">
        <v>20</v>
      </c>
      <c r="E239" s="107" t="s">
        <v>365</v>
      </c>
      <c r="F239" s="107">
        <v>1</v>
      </c>
      <c r="G239" s="127" t="str">
        <f t="shared" si="119"/>
        <v xml:space="preserve">Kantoorruimte / vergaderruimte </v>
      </c>
      <c r="H239" s="107" t="s">
        <v>7</v>
      </c>
      <c r="I239" s="128">
        <v>4</v>
      </c>
      <c r="J239" s="127" t="str">
        <f t="shared" si="104"/>
        <v>Tapijt</v>
      </c>
      <c r="K239" s="130">
        <v>216</v>
      </c>
      <c r="L239" s="129">
        <f t="shared" si="105"/>
        <v>216</v>
      </c>
      <c r="M239" s="164">
        <f t="shared" si="106"/>
        <v>0</v>
      </c>
      <c r="N239" s="131"/>
      <c r="O239" s="107" t="s">
        <v>97</v>
      </c>
      <c r="P239" s="107"/>
      <c r="Q239" s="107"/>
      <c r="R239" s="107"/>
      <c r="S239" s="131"/>
      <c r="T239" s="126" t="str">
        <f t="shared" si="107"/>
        <v>Bureau</v>
      </c>
      <c r="U239" s="126" t="str">
        <f t="shared" si="108"/>
        <v>AQL 7%</v>
      </c>
      <c r="V239" s="131"/>
      <c r="W239" s="113">
        <v>100</v>
      </c>
      <c r="X239" s="131"/>
      <c r="Y239" s="129">
        <f t="shared" si="109"/>
        <v>550.80000000000007</v>
      </c>
      <c r="Z239" s="132">
        <f t="shared" si="110"/>
        <v>0</v>
      </c>
      <c r="AA239" s="131"/>
      <c r="AB239" s="129" t="str">
        <f t="shared" si="111"/>
        <v>_</v>
      </c>
      <c r="AC239" s="132" t="str">
        <f t="shared" si="112"/>
        <v>_</v>
      </c>
      <c r="AD239" s="131"/>
      <c r="AE239" s="129" t="str">
        <f t="shared" si="113"/>
        <v>_</v>
      </c>
      <c r="AF239" s="132" t="str">
        <f t="shared" si="114"/>
        <v>_</v>
      </c>
      <c r="AG239" s="131"/>
      <c r="AH239" s="129" t="str">
        <f t="shared" si="115"/>
        <v>_</v>
      </c>
      <c r="AI239" s="132" t="str">
        <f t="shared" si="116"/>
        <v>_</v>
      </c>
      <c r="AJ239" s="131"/>
      <c r="AK239" s="129">
        <f t="shared" si="117"/>
        <v>550.80000000000007</v>
      </c>
      <c r="AL239" s="132">
        <f t="shared" si="118"/>
        <v>0</v>
      </c>
      <c r="AM239" s="131"/>
      <c r="AQ239" s="137"/>
    </row>
    <row r="240" spans="1:43">
      <c r="A240" s="12">
        <v>18</v>
      </c>
      <c r="B240" s="126" t="str">
        <f>VLOOKUP(A240,'Overzicht locaties'!B:D,2,0)</f>
        <v>Rott.</v>
      </c>
      <c r="C240" s="107" t="s">
        <v>353</v>
      </c>
      <c r="D240" s="6">
        <v>21</v>
      </c>
      <c r="E240" s="107" t="s">
        <v>317</v>
      </c>
      <c r="F240" s="107">
        <v>6</v>
      </c>
      <c r="G240" s="127" t="str">
        <f t="shared" si="119"/>
        <v>Overig / Magazijn / Archief / Berging / Technische ruimte</v>
      </c>
      <c r="H240" s="107" t="s">
        <v>74</v>
      </c>
      <c r="I240" s="128">
        <v>2</v>
      </c>
      <c r="J240" s="127" t="str">
        <f t="shared" si="104"/>
        <v>Harde vloeren zonder extra behandeling</v>
      </c>
      <c r="K240" s="130">
        <v>54</v>
      </c>
      <c r="L240" s="129">
        <f t="shared" si="105"/>
        <v>54</v>
      </c>
      <c r="M240" s="164">
        <f t="shared" si="106"/>
        <v>0</v>
      </c>
      <c r="N240" s="131"/>
      <c r="O240" s="107" t="s">
        <v>97</v>
      </c>
      <c r="P240" s="107"/>
      <c r="Q240" s="107"/>
      <c r="R240" s="107"/>
      <c r="S240" s="131"/>
      <c r="T240" s="126" t="str">
        <f t="shared" si="107"/>
        <v>Verkeer</v>
      </c>
      <c r="U240" s="126" t="str">
        <f t="shared" si="108"/>
        <v>AQL 7%</v>
      </c>
      <c r="V240" s="131"/>
      <c r="W240" s="113">
        <v>100</v>
      </c>
      <c r="X240" s="131"/>
      <c r="Y240" s="129">
        <f t="shared" si="109"/>
        <v>137.70000000000002</v>
      </c>
      <c r="Z240" s="132">
        <f t="shared" si="110"/>
        <v>0</v>
      </c>
      <c r="AA240" s="131"/>
      <c r="AB240" s="129" t="str">
        <f t="shared" si="111"/>
        <v>_</v>
      </c>
      <c r="AC240" s="132" t="str">
        <f t="shared" si="112"/>
        <v>_</v>
      </c>
      <c r="AD240" s="131"/>
      <c r="AE240" s="129" t="str">
        <f t="shared" si="113"/>
        <v>_</v>
      </c>
      <c r="AF240" s="132" t="str">
        <f t="shared" si="114"/>
        <v>_</v>
      </c>
      <c r="AG240" s="131"/>
      <c r="AH240" s="129" t="str">
        <f t="shared" si="115"/>
        <v>_</v>
      </c>
      <c r="AI240" s="132" t="str">
        <f t="shared" si="116"/>
        <v>_</v>
      </c>
      <c r="AJ240" s="131"/>
      <c r="AK240" s="129">
        <f t="shared" si="117"/>
        <v>137.70000000000002</v>
      </c>
      <c r="AL240" s="132">
        <f t="shared" si="118"/>
        <v>0</v>
      </c>
      <c r="AM240" s="131"/>
      <c r="AQ240" s="137"/>
    </row>
    <row r="241" spans="1:43">
      <c r="A241" s="12">
        <v>18</v>
      </c>
      <c r="B241" s="126" t="str">
        <f>VLOOKUP(A241,'Overzicht locaties'!B:D,2,0)</f>
        <v>Rott.</v>
      </c>
      <c r="C241" s="107" t="s">
        <v>353</v>
      </c>
      <c r="D241" s="6">
        <v>22</v>
      </c>
      <c r="E241" s="107" t="s">
        <v>366</v>
      </c>
      <c r="F241" s="107">
        <v>1</v>
      </c>
      <c r="G241" s="127" t="str">
        <f t="shared" si="119"/>
        <v xml:space="preserve">Kantoorruimte / vergaderruimte </v>
      </c>
      <c r="H241" s="107" t="s">
        <v>373</v>
      </c>
      <c r="I241" s="128">
        <v>3</v>
      </c>
      <c r="J241" s="127" t="str">
        <f t="shared" si="104"/>
        <v>Harde vloer zonder polymeer beschermlaag, met behandeling</v>
      </c>
      <c r="K241" s="130">
        <v>4</v>
      </c>
      <c r="L241" s="129">
        <f t="shared" si="105"/>
        <v>4</v>
      </c>
      <c r="M241" s="164">
        <f t="shared" si="106"/>
        <v>0</v>
      </c>
      <c r="N241" s="131"/>
      <c r="O241" s="107" t="s">
        <v>97</v>
      </c>
      <c r="P241" s="107"/>
      <c r="Q241" s="107"/>
      <c r="R241" s="107"/>
      <c r="S241" s="131"/>
      <c r="T241" s="126" t="str">
        <f t="shared" si="107"/>
        <v>Bureau</v>
      </c>
      <c r="U241" s="126" t="str">
        <f t="shared" si="108"/>
        <v>AQL 7%</v>
      </c>
      <c r="V241" s="131"/>
      <c r="W241" s="113">
        <v>100</v>
      </c>
      <c r="X241" s="131"/>
      <c r="Y241" s="129">
        <f t="shared" si="109"/>
        <v>10.200000000000001</v>
      </c>
      <c r="Z241" s="132">
        <f t="shared" si="110"/>
        <v>0</v>
      </c>
      <c r="AA241" s="131"/>
      <c r="AB241" s="129" t="str">
        <f t="shared" si="111"/>
        <v>_</v>
      </c>
      <c r="AC241" s="132" t="str">
        <f t="shared" si="112"/>
        <v>_</v>
      </c>
      <c r="AD241" s="131"/>
      <c r="AE241" s="129" t="str">
        <f t="shared" si="113"/>
        <v>_</v>
      </c>
      <c r="AF241" s="132" t="str">
        <f t="shared" si="114"/>
        <v>_</v>
      </c>
      <c r="AG241" s="131"/>
      <c r="AH241" s="129" t="str">
        <f t="shared" si="115"/>
        <v>_</v>
      </c>
      <c r="AI241" s="132" t="str">
        <f t="shared" si="116"/>
        <v>_</v>
      </c>
      <c r="AJ241" s="131"/>
      <c r="AK241" s="129">
        <f t="shared" si="117"/>
        <v>10.200000000000001</v>
      </c>
      <c r="AL241" s="132">
        <f t="shared" si="118"/>
        <v>0</v>
      </c>
      <c r="AM241" s="131"/>
      <c r="AQ241" s="137"/>
    </row>
    <row r="242" spans="1:43">
      <c r="A242" s="12">
        <v>18</v>
      </c>
      <c r="B242" s="126" t="str">
        <f>VLOOKUP(A242,'Overzicht locaties'!B:D,2,0)</f>
        <v>Rott.</v>
      </c>
      <c r="C242" s="107" t="s">
        <v>354</v>
      </c>
      <c r="D242" s="6">
        <v>1</v>
      </c>
      <c r="E242" s="107" t="s">
        <v>367</v>
      </c>
      <c r="F242" s="107">
        <v>1</v>
      </c>
      <c r="G242" s="127" t="str">
        <f t="shared" si="119"/>
        <v xml:space="preserve">Kantoorruimte / vergaderruimte </v>
      </c>
      <c r="H242" s="107" t="s">
        <v>7</v>
      </c>
      <c r="I242" s="128">
        <v>4</v>
      </c>
      <c r="J242" s="127" t="str">
        <f t="shared" si="104"/>
        <v>Tapijt</v>
      </c>
      <c r="K242" s="130">
        <v>180</v>
      </c>
      <c r="L242" s="129">
        <f t="shared" si="105"/>
        <v>180</v>
      </c>
      <c r="M242" s="164">
        <f t="shared" si="106"/>
        <v>0</v>
      </c>
      <c r="N242" s="131"/>
      <c r="O242" s="107" t="s">
        <v>97</v>
      </c>
      <c r="P242" s="107"/>
      <c r="Q242" s="107"/>
      <c r="R242" s="107"/>
      <c r="S242" s="131"/>
      <c r="T242" s="126" t="str">
        <f t="shared" si="107"/>
        <v>Bureau</v>
      </c>
      <c r="U242" s="126" t="str">
        <f t="shared" si="108"/>
        <v>AQL 7%</v>
      </c>
      <c r="V242" s="131"/>
      <c r="W242" s="113">
        <v>100</v>
      </c>
      <c r="X242" s="131"/>
      <c r="Y242" s="129">
        <f t="shared" si="109"/>
        <v>459</v>
      </c>
      <c r="Z242" s="132">
        <f t="shared" si="110"/>
        <v>0</v>
      </c>
      <c r="AA242" s="131"/>
      <c r="AB242" s="129" t="str">
        <f t="shared" si="111"/>
        <v>_</v>
      </c>
      <c r="AC242" s="132" t="str">
        <f t="shared" si="112"/>
        <v>_</v>
      </c>
      <c r="AD242" s="131"/>
      <c r="AE242" s="129" t="str">
        <f t="shared" si="113"/>
        <v>_</v>
      </c>
      <c r="AF242" s="132" t="str">
        <f t="shared" si="114"/>
        <v>_</v>
      </c>
      <c r="AG242" s="131"/>
      <c r="AH242" s="129" t="str">
        <f t="shared" si="115"/>
        <v>_</v>
      </c>
      <c r="AI242" s="132" t="str">
        <f t="shared" si="116"/>
        <v>_</v>
      </c>
      <c r="AJ242" s="131"/>
      <c r="AK242" s="129">
        <f t="shared" si="117"/>
        <v>459</v>
      </c>
      <c r="AL242" s="132">
        <f t="shared" si="118"/>
        <v>0</v>
      </c>
      <c r="AM242" s="131"/>
      <c r="AQ242" s="137"/>
    </row>
    <row r="243" spans="1:43">
      <c r="A243" s="12">
        <v>18</v>
      </c>
      <c r="B243" s="126" t="str">
        <f>VLOOKUP(A243,'Overzicht locaties'!B:D,2,0)</f>
        <v>Rott.</v>
      </c>
      <c r="C243" s="107" t="s">
        <v>354</v>
      </c>
      <c r="D243" s="6">
        <v>2</v>
      </c>
      <c r="E243" s="107" t="s">
        <v>148</v>
      </c>
      <c r="F243" s="107">
        <v>2</v>
      </c>
      <c r="G243" s="127" t="str">
        <f t="shared" si="119"/>
        <v>Sanitaire ruimte</v>
      </c>
      <c r="H243" s="107" t="s">
        <v>373</v>
      </c>
      <c r="I243" s="128">
        <v>3</v>
      </c>
      <c r="J243" s="127" t="str">
        <f t="shared" si="104"/>
        <v>Harde vloer zonder polymeer beschermlaag, met behandeling</v>
      </c>
      <c r="K243" s="130">
        <v>9</v>
      </c>
      <c r="L243" s="129">
        <f t="shared" si="105"/>
        <v>9</v>
      </c>
      <c r="M243" s="164">
        <f t="shared" si="106"/>
        <v>0</v>
      </c>
      <c r="N243" s="131"/>
      <c r="O243" s="107" t="s">
        <v>97</v>
      </c>
      <c r="P243" s="107"/>
      <c r="Q243" s="107"/>
      <c r="R243" s="107"/>
      <c r="S243" s="131"/>
      <c r="T243" s="126" t="str">
        <f t="shared" si="107"/>
        <v>Sanitair</v>
      </c>
      <c r="U243" s="126" t="str">
        <f t="shared" si="108"/>
        <v>AQL 4%</v>
      </c>
      <c r="V243" s="131"/>
      <c r="W243" s="113">
        <v>100</v>
      </c>
      <c r="X243" s="131"/>
      <c r="Y243" s="129">
        <f t="shared" si="109"/>
        <v>22.95</v>
      </c>
      <c r="Z243" s="132">
        <f t="shared" si="110"/>
        <v>0</v>
      </c>
      <c r="AA243" s="131"/>
      <c r="AB243" s="129" t="str">
        <f t="shared" si="111"/>
        <v>_</v>
      </c>
      <c r="AC243" s="132" t="str">
        <f t="shared" si="112"/>
        <v>_</v>
      </c>
      <c r="AD243" s="131"/>
      <c r="AE243" s="129" t="str">
        <f t="shared" si="113"/>
        <v>_</v>
      </c>
      <c r="AF243" s="132" t="str">
        <f t="shared" si="114"/>
        <v>_</v>
      </c>
      <c r="AG243" s="131"/>
      <c r="AH243" s="129" t="str">
        <f t="shared" si="115"/>
        <v>_</v>
      </c>
      <c r="AI243" s="132" t="str">
        <f t="shared" si="116"/>
        <v>_</v>
      </c>
      <c r="AJ243" s="131"/>
      <c r="AK243" s="129">
        <f t="shared" si="117"/>
        <v>22.95</v>
      </c>
      <c r="AL243" s="132">
        <f t="shared" si="118"/>
        <v>0</v>
      </c>
      <c r="AM243" s="131"/>
      <c r="AQ243" s="137"/>
    </row>
    <row r="244" spans="1:43">
      <c r="A244" s="12">
        <v>18</v>
      </c>
      <c r="B244" s="126" t="str">
        <f>VLOOKUP(A244,'Overzicht locaties'!B:D,2,0)</f>
        <v>Rott.</v>
      </c>
      <c r="C244" s="107" t="s">
        <v>354</v>
      </c>
      <c r="D244" s="6">
        <v>3</v>
      </c>
      <c r="E244" s="107" t="s">
        <v>366</v>
      </c>
      <c r="F244" s="107">
        <v>2</v>
      </c>
      <c r="G244" s="127" t="str">
        <f t="shared" si="119"/>
        <v>Sanitaire ruimte</v>
      </c>
      <c r="H244" s="107" t="s">
        <v>374</v>
      </c>
      <c r="I244" s="128">
        <v>3</v>
      </c>
      <c r="J244" s="127" t="str">
        <f t="shared" si="104"/>
        <v>Harde vloer zonder polymeer beschermlaag, met behandeling</v>
      </c>
      <c r="K244" s="130"/>
      <c r="L244" s="129">
        <f t="shared" si="105"/>
        <v>0</v>
      </c>
      <c r="M244" s="164">
        <f t="shared" si="106"/>
        <v>0</v>
      </c>
      <c r="N244" s="131"/>
      <c r="O244" s="107" t="s">
        <v>97</v>
      </c>
      <c r="P244" s="107"/>
      <c r="Q244" s="107"/>
      <c r="R244" s="107"/>
      <c r="S244" s="131"/>
      <c r="T244" s="126" t="str">
        <f t="shared" si="107"/>
        <v>Sanitair</v>
      </c>
      <c r="U244" s="126" t="str">
        <f t="shared" si="108"/>
        <v>AQL 4%</v>
      </c>
      <c r="V244" s="131"/>
      <c r="W244" s="113">
        <v>100</v>
      </c>
      <c r="X244" s="131"/>
      <c r="Y244" s="129">
        <f t="shared" si="109"/>
        <v>0</v>
      </c>
      <c r="Z244" s="132">
        <f t="shared" si="110"/>
        <v>0</v>
      </c>
      <c r="AA244" s="131"/>
      <c r="AB244" s="129" t="str">
        <f t="shared" si="111"/>
        <v>_</v>
      </c>
      <c r="AC244" s="132" t="str">
        <f t="shared" si="112"/>
        <v>_</v>
      </c>
      <c r="AD244" s="131"/>
      <c r="AE244" s="129" t="str">
        <f t="shared" si="113"/>
        <v>_</v>
      </c>
      <c r="AF244" s="132" t="str">
        <f t="shared" si="114"/>
        <v>_</v>
      </c>
      <c r="AG244" s="131"/>
      <c r="AH244" s="129" t="str">
        <f t="shared" si="115"/>
        <v>_</v>
      </c>
      <c r="AI244" s="132" t="str">
        <f t="shared" si="116"/>
        <v>_</v>
      </c>
      <c r="AJ244" s="131"/>
      <c r="AK244" s="129">
        <f t="shared" si="117"/>
        <v>0</v>
      </c>
      <c r="AL244" s="132">
        <f t="shared" si="118"/>
        <v>0</v>
      </c>
      <c r="AM244" s="131"/>
      <c r="AQ244" s="137"/>
    </row>
    <row r="245" spans="1:43">
      <c r="A245" s="12">
        <v>18</v>
      </c>
      <c r="B245" s="126" t="str">
        <f>VLOOKUP(A245,'Overzicht locaties'!B:D,2,0)</f>
        <v>Rott.</v>
      </c>
      <c r="C245" s="107" t="s">
        <v>354</v>
      </c>
      <c r="D245" s="6">
        <v>4</v>
      </c>
      <c r="E245" s="107" t="s">
        <v>368</v>
      </c>
      <c r="F245" s="107">
        <v>1</v>
      </c>
      <c r="G245" s="127" t="str">
        <f t="shared" si="119"/>
        <v xml:space="preserve">Kantoorruimte / vergaderruimte </v>
      </c>
      <c r="H245" s="107" t="s">
        <v>7</v>
      </c>
      <c r="I245" s="128">
        <v>4</v>
      </c>
      <c r="J245" s="127" t="str">
        <f t="shared" si="104"/>
        <v>Tapijt</v>
      </c>
      <c r="K245" s="130">
        <v>12</v>
      </c>
      <c r="L245" s="129">
        <f t="shared" si="105"/>
        <v>12</v>
      </c>
      <c r="M245" s="164">
        <f t="shared" si="106"/>
        <v>0</v>
      </c>
      <c r="N245" s="131"/>
      <c r="O245" s="107" t="s">
        <v>97</v>
      </c>
      <c r="P245" s="107"/>
      <c r="Q245" s="107"/>
      <c r="R245" s="107"/>
      <c r="S245" s="131"/>
      <c r="T245" s="126" t="str">
        <f t="shared" si="107"/>
        <v>Bureau</v>
      </c>
      <c r="U245" s="126" t="str">
        <f t="shared" si="108"/>
        <v>AQL 7%</v>
      </c>
      <c r="V245" s="131"/>
      <c r="W245" s="113">
        <v>100</v>
      </c>
      <c r="X245" s="131"/>
      <c r="Y245" s="129">
        <f t="shared" si="109"/>
        <v>30.599999999999998</v>
      </c>
      <c r="Z245" s="132">
        <f t="shared" si="110"/>
        <v>0</v>
      </c>
      <c r="AA245" s="131"/>
      <c r="AB245" s="129" t="str">
        <f t="shared" si="111"/>
        <v>_</v>
      </c>
      <c r="AC245" s="132" t="str">
        <f t="shared" si="112"/>
        <v>_</v>
      </c>
      <c r="AD245" s="131"/>
      <c r="AE245" s="129" t="str">
        <f t="shared" si="113"/>
        <v>_</v>
      </c>
      <c r="AF245" s="132" t="str">
        <f t="shared" si="114"/>
        <v>_</v>
      </c>
      <c r="AG245" s="131"/>
      <c r="AH245" s="129" t="str">
        <f t="shared" si="115"/>
        <v>_</v>
      </c>
      <c r="AI245" s="132" t="str">
        <f t="shared" si="116"/>
        <v>_</v>
      </c>
      <c r="AJ245" s="131"/>
      <c r="AK245" s="129">
        <f t="shared" si="117"/>
        <v>30.599999999999998</v>
      </c>
      <c r="AL245" s="132">
        <f t="shared" si="118"/>
        <v>0</v>
      </c>
      <c r="AM245" s="131"/>
      <c r="AQ245" s="137"/>
    </row>
    <row r="246" spans="1:43">
      <c r="A246" s="12">
        <v>18</v>
      </c>
      <c r="B246" s="126" t="str">
        <f>VLOOKUP(A246,'Overzicht locaties'!B:D,2,0)</f>
        <v>Rott.</v>
      </c>
      <c r="C246" s="107" t="s">
        <v>354</v>
      </c>
      <c r="D246" s="6">
        <v>5</v>
      </c>
      <c r="E246" s="107" t="s">
        <v>238</v>
      </c>
      <c r="F246" s="107">
        <v>5</v>
      </c>
      <c r="G246" s="127" t="str">
        <f t="shared" si="119"/>
        <v>Pantry / keuken / koffie / restaurant</v>
      </c>
      <c r="H246" s="107" t="s">
        <v>7</v>
      </c>
      <c r="I246" s="128">
        <v>4</v>
      </c>
      <c r="J246" s="127" t="str">
        <f t="shared" si="104"/>
        <v>Tapijt</v>
      </c>
      <c r="K246" s="130">
        <v>3</v>
      </c>
      <c r="L246" s="129">
        <f t="shared" si="105"/>
        <v>3</v>
      </c>
      <c r="M246" s="164">
        <f t="shared" si="106"/>
        <v>0</v>
      </c>
      <c r="N246" s="131"/>
      <c r="O246" s="107" t="s">
        <v>97</v>
      </c>
      <c r="P246" s="107"/>
      <c r="Q246" s="107"/>
      <c r="R246" s="107"/>
      <c r="S246" s="131"/>
      <c r="T246" s="126" t="str">
        <f t="shared" si="107"/>
        <v>Verkeer</v>
      </c>
      <c r="U246" s="126" t="str">
        <f t="shared" si="108"/>
        <v>AQL 7%</v>
      </c>
      <c r="V246" s="131"/>
      <c r="W246" s="113">
        <v>100</v>
      </c>
      <c r="X246" s="131"/>
      <c r="Y246" s="129">
        <f t="shared" si="109"/>
        <v>7.6499999999999995</v>
      </c>
      <c r="Z246" s="132">
        <f t="shared" si="110"/>
        <v>0</v>
      </c>
      <c r="AA246" s="131"/>
      <c r="AB246" s="129" t="str">
        <f t="shared" si="111"/>
        <v>_</v>
      </c>
      <c r="AC246" s="132" t="str">
        <f t="shared" si="112"/>
        <v>_</v>
      </c>
      <c r="AD246" s="131"/>
      <c r="AE246" s="129" t="str">
        <f t="shared" si="113"/>
        <v>_</v>
      </c>
      <c r="AF246" s="132" t="str">
        <f t="shared" si="114"/>
        <v>_</v>
      </c>
      <c r="AG246" s="131"/>
      <c r="AH246" s="129" t="str">
        <f t="shared" si="115"/>
        <v>_</v>
      </c>
      <c r="AI246" s="132" t="str">
        <f t="shared" si="116"/>
        <v>_</v>
      </c>
      <c r="AJ246" s="131"/>
      <c r="AK246" s="129">
        <f t="shared" si="117"/>
        <v>7.6499999999999995</v>
      </c>
      <c r="AL246" s="132">
        <f t="shared" si="118"/>
        <v>0</v>
      </c>
      <c r="AM246" s="131"/>
      <c r="AQ246" s="137"/>
    </row>
    <row r="247" spans="1:43">
      <c r="A247" s="12">
        <v>18</v>
      </c>
      <c r="B247" s="126" t="str">
        <f>VLOOKUP(A247,'Overzicht locaties'!B:D,2,0)</f>
        <v>Rott.</v>
      </c>
      <c r="C247" s="107" t="s">
        <v>354</v>
      </c>
      <c r="D247" s="6">
        <v>6</v>
      </c>
      <c r="E247" s="107" t="s">
        <v>369</v>
      </c>
      <c r="F247" s="107">
        <v>3</v>
      </c>
      <c r="G247" s="127" t="str">
        <f t="shared" si="119"/>
        <v>Verkeersruimte / Garderobe / Wachtruimte</v>
      </c>
      <c r="H247" s="107" t="s">
        <v>7</v>
      </c>
      <c r="I247" s="128">
        <v>4</v>
      </c>
      <c r="J247" s="127" t="str">
        <f t="shared" si="104"/>
        <v>Tapijt</v>
      </c>
      <c r="K247" s="130">
        <v>21</v>
      </c>
      <c r="L247" s="129">
        <f t="shared" si="105"/>
        <v>21</v>
      </c>
      <c r="M247" s="164">
        <f t="shared" si="106"/>
        <v>0</v>
      </c>
      <c r="N247" s="131"/>
      <c r="O247" s="107" t="s">
        <v>97</v>
      </c>
      <c r="P247" s="107"/>
      <c r="Q247" s="107"/>
      <c r="R247" s="107"/>
      <c r="S247" s="131"/>
      <c r="T247" s="126" t="str">
        <f t="shared" si="107"/>
        <v>Verkeer</v>
      </c>
      <c r="U247" s="126" t="str">
        <f t="shared" si="108"/>
        <v>AQL 7%</v>
      </c>
      <c r="V247" s="131"/>
      <c r="W247" s="113">
        <v>100</v>
      </c>
      <c r="X247" s="131"/>
      <c r="Y247" s="129">
        <f t="shared" si="109"/>
        <v>53.55</v>
      </c>
      <c r="Z247" s="132">
        <f t="shared" si="110"/>
        <v>0</v>
      </c>
      <c r="AA247" s="131"/>
      <c r="AB247" s="129" t="str">
        <f t="shared" si="111"/>
        <v>_</v>
      </c>
      <c r="AC247" s="132" t="str">
        <f t="shared" si="112"/>
        <v>_</v>
      </c>
      <c r="AD247" s="131"/>
      <c r="AE247" s="129" t="str">
        <f t="shared" si="113"/>
        <v>_</v>
      </c>
      <c r="AF247" s="132" t="str">
        <f t="shared" si="114"/>
        <v>_</v>
      </c>
      <c r="AG247" s="131"/>
      <c r="AH247" s="129" t="str">
        <f t="shared" si="115"/>
        <v>_</v>
      </c>
      <c r="AI247" s="132" t="str">
        <f t="shared" si="116"/>
        <v>_</v>
      </c>
      <c r="AJ247" s="131"/>
      <c r="AK247" s="129">
        <f t="shared" si="117"/>
        <v>53.55</v>
      </c>
      <c r="AL247" s="132">
        <f t="shared" si="118"/>
        <v>0</v>
      </c>
      <c r="AM247" s="131"/>
      <c r="AQ247" s="137"/>
    </row>
    <row r="248" spans="1:43">
      <c r="A248" s="12">
        <v>18</v>
      </c>
      <c r="B248" s="126" t="str">
        <f>VLOOKUP(A248,'Overzicht locaties'!B:D,2,0)</f>
        <v>Rott.</v>
      </c>
      <c r="C248" s="107" t="s">
        <v>354</v>
      </c>
      <c r="D248" s="6">
        <v>7</v>
      </c>
      <c r="E248" s="107" t="s">
        <v>370</v>
      </c>
      <c r="F248" s="107">
        <v>3</v>
      </c>
      <c r="G248" s="127" t="str">
        <f t="shared" si="119"/>
        <v>Verkeersruimte / Garderobe / Wachtruimte</v>
      </c>
      <c r="H248" s="107" t="s">
        <v>7</v>
      </c>
      <c r="I248" s="128">
        <v>4</v>
      </c>
      <c r="J248" s="127" t="str">
        <f t="shared" si="104"/>
        <v>Tapijt</v>
      </c>
      <c r="K248" s="130">
        <v>48</v>
      </c>
      <c r="L248" s="129">
        <f t="shared" si="105"/>
        <v>48</v>
      </c>
      <c r="M248" s="164">
        <f t="shared" si="106"/>
        <v>0</v>
      </c>
      <c r="N248" s="131"/>
      <c r="O248" s="107" t="s">
        <v>97</v>
      </c>
      <c r="P248" s="107"/>
      <c r="Q248" s="107"/>
      <c r="R248" s="107"/>
      <c r="S248" s="131"/>
      <c r="T248" s="126" t="str">
        <f t="shared" si="107"/>
        <v>Verkeer</v>
      </c>
      <c r="U248" s="126" t="str">
        <f t="shared" si="108"/>
        <v>AQL 7%</v>
      </c>
      <c r="V248" s="131"/>
      <c r="W248" s="113">
        <v>100</v>
      </c>
      <c r="X248" s="131"/>
      <c r="Y248" s="129">
        <f t="shared" si="109"/>
        <v>122.39999999999999</v>
      </c>
      <c r="Z248" s="132">
        <f t="shared" si="110"/>
        <v>0</v>
      </c>
      <c r="AA248" s="131"/>
      <c r="AB248" s="129" t="str">
        <f t="shared" si="111"/>
        <v>_</v>
      </c>
      <c r="AC248" s="132" t="str">
        <f t="shared" si="112"/>
        <v>_</v>
      </c>
      <c r="AD248" s="131"/>
      <c r="AE248" s="129" t="str">
        <f t="shared" si="113"/>
        <v>_</v>
      </c>
      <c r="AF248" s="132" t="str">
        <f t="shared" si="114"/>
        <v>_</v>
      </c>
      <c r="AG248" s="131"/>
      <c r="AH248" s="129" t="str">
        <f t="shared" si="115"/>
        <v>_</v>
      </c>
      <c r="AI248" s="132" t="str">
        <f t="shared" si="116"/>
        <v>_</v>
      </c>
      <c r="AJ248" s="131"/>
      <c r="AK248" s="129">
        <f t="shared" si="117"/>
        <v>122.39999999999999</v>
      </c>
      <c r="AL248" s="132">
        <f t="shared" si="118"/>
        <v>0</v>
      </c>
      <c r="AM248" s="131"/>
      <c r="AQ248" s="137"/>
    </row>
    <row r="249" spans="1:43">
      <c r="A249" s="12">
        <v>18</v>
      </c>
      <c r="B249" s="126" t="str">
        <f>VLOOKUP(A249,'Overzicht locaties'!B:D,2,0)</f>
        <v>Rott.</v>
      </c>
      <c r="C249" s="107" t="s">
        <v>354</v>
      </c>
      <c r="D249" s="6">
        <v>8</v>
      </c>
      <c r="E249" s="107" t="s">
        <v>311</v>
      </c>
      <c r="F249" s="107">
        <v>6</v>
      </c>
      <c r="G249" s="127" t="str">
        <f t="shared" si="119"/>
        <v>Overig / Magazijn / Archief / Berging / Technische ruimte</v>
      </c>
      <c r="H249" s="107" t="s">
        <v>6</v>
      </c>
      <c r="I249" s="128">
        <v>1</v>
      </c>
      <c r="J249" s="127" t="str">
        <f t="shared" si="104"/>
        <v>Vloerafwerking met polymeer beschermlaag</v>
      </c>
      <c r="K249" s="130">
        <v>107</v>
      </c>
      <c r="L249" s="129">
        <f t="shared" si="105"/>
        <v>107</v>
      </c>
      <c r="M249" s="164">
        <f t="shared" si="106"/>
        <v>0</v>
      </c>
      <c r="N249" s="131"/>
      <c r="O249" s="107" t="s">
        <v>97</v>
      </c>
      <c r="P249" s="107"/>
      <c r="Q249" s="107"/>
      <c r="R249" s="107"/>
      <c r="S249" s="131"/>
      <c r="T249" s="126" t="str">
        <f t="shared" si="107"/>
        <v>Verkeer</v>
      </c>
      <c r="U249" s="126" t="str">
        <f t="shared" si="108"/>
        <v>AQL 7%</v>
      </c>
      <c r="V249" s="131"/>
      <c r="W249" s="113">
        <v>100</v>
      </c>
      <c r="X249" s="131"/>
      <c r="Y249" s="129">
        <f t="shared" si="109"/>
        <v>272.85000000000002</v>
      </c>
      <c r="Z249" s="132">
        <f t="shared" si="110"/>
        <v>0</v>
      </c>
      <c r="AA249" s="131"/>
      <c r="AB249" s="129" t="str">
        <f t="shared" si="111"/>
        <v>_</v>
      </c>
      <c r="AC249" s="132" t="str">
        <f t="shared" si="112"/>
        <v>_</v>
      </c>
      <c r="AD249" s="131"/>
      <c r="AE249" s="129" t="str">
        <f t="shared" si="113"/>
        <v>_</v>
      </c>
      <c r="AF249" s="132" t="str">
        <f t="shared" si="114"/>
        <v>_</v>
      </c>
      <c r="AG249" s="131"/>
      <c r="AH249" s="129" t="str">
        <f t="shared" si="115"/>
        <v>_</v>
      </c>
      <c r="AI249" s="132" t="str">
        <f t="shared" si="116"/>
        <v>_</v>
      </c>
      <c r="AJ249" s="131"/>
      <c r="AK249" s="129">
        <f t="shared" si="117"/>
        <v>272.85000000000002</v>
      </c>
      <c r="AL249" s="132">
        <f t="shared" si="118"/>
        <v>0</v>
      </c>
      <c r="AM249" s="131"/>
      <c r="AQ249" s="137"/>
    </row>
    <row r="250" spans="1:43">
      <c r="A250" s="12">
        <v>18</v>
      </c>
      <c r="B250" s="126" t="str">
        <f>VLOOKUP(A250,'Overzicht locaties'!B:D,2,0)</f>
        <v>Rott.</v>
      </c>
      <c r="C250" s="107" t="s">
        <v>354</v>
      </c>
      <c r="D250" s="6">
        <v>9</v>
      </c>
      <c r="E250" s="107" t="s">
        <v>237</v>
      </c>
      <c r="F250" s="107">
        <v>6</v>
      </c>
      <c r="G250" s="127" t="str">
        <f t="shared" si="119"/>
        <v>Overig / Magazijn / Archief / Berging / Technische ruimte</v>
      </c>
      <c r="H250" s="107" t="s">
        <v>6</v>
      </c>
      <c r="I250" s="128">
        <v>1</v>
      </c>
      <c r="J250" s="127" t="str">
        <f t="shared" si="104"/>
        <v>Vloerafwerking met polymeer beschermlaag</v>
      </c>
      <c r="K250" s="130">
        <v>19</v>
      </c>
      <c r="L250" s="129">
        <f t="shared" si="105"/>
        <v>19</v>
      </c>
      <c r="M250" s="164">
        <f t="shared" si="106"/>
        <v>0</v>
      </c>
      <c r="N250" s="131"/>
      <c r="O250" s="107" t="s">
        <v>97</v>
      </c>
      <c r="P250" s="107"/>
      <c r="Q250" s="107"/>
      <c r="R250" s="107"/>
      <c r="S250" s="131"/>
      <c r="T250" s="126" t="str">
        <f t="shared" si="107"/>
        <v>Verkeer</v>
      </c>
      <c r="U250" s="126" t="str">
        <f t="shared" si="108"/>
        <v>AQL 7%</v>
      </c>
      <c r="V250" s="131"/>
      <c r="W250" s="113">
        <v>100</v>
      </c>
      <c r="X250" s="131"/>
      <c r="Y250" s="129">
        <f t="shared" si="109"/>
        <v>48.45</v>
      </c>
      <c r="Z250" s="132">
        <f t="shared" si="110"/>
        <v>0</v>
      </c>
      <c r="AA250" s="131"/>
      <c r="AB250" s="129" t="str">
        <f t="shared" si="111"/>
        <v>_</v>
      </c>
      <c r="AC250" s="132" t="str">
        <f t="shared" si="112"/>
        <v>_</v>
      </c>
      <c r="AD250" s="131"/>
      <c r="AE250" s="129" t="str">
        <f t="shared" si="113"/>
        <v>_</v>
      </c>
      <c r="AF250" s="132" t="str">
        <f t="shared" si="114"/>
        <v>_</v>
      </c>
      <c r="AG250" s="131"/>
      <c r="AH250" s="129" t="str">
        <f t="shared" si="115"/>
        <v>_</v>
      </c>
      <c r="AI250" s="132" t="str">
        <f t="shared" si="116"/>
        <v>_</v>
      </c>
      <c r="AJ250" s="131"/>
      <c r="AK250" s="129">
        <f t="shared" si="117"/>
        <v>48.45</v>
      </c>
      <c r="AL250" s="132">
        <f t="shared" si="118"/>
        <v>0</v>
      </c>
      <c r="AM250" s="131"/>
      <c r="AQ250" s="137"/>
    </row>
    <row r="251" spans="1:43">
      <c r="A251" s="12">
        <v>18</v>
      </c>
      <c r="B251" s="126" t="str">
        <f>VLOOKUP(A251,'Overzicht locaties'!B:D,2,0)</f>
        <v>Rott.</v>
      </c>
      <c r="C251" s="107" t="s">
        <v>354</v>
      </c>
      <c r="D251" s="6">
        <v>10</v>
      </c>
      <c r="E251" s="107" t="s">
        <v>371</v>
      </c>
      <c r="F251" s="107">
        <v>6</v>
      </c>
      <c r="G251" s="127" t="str">
        <f t="shared" si="119"/>
        <v>Overig / Magazijn / Archief / Berging / Technische ruimte</v>
      </c>
      <c r="H251" s="107" t="s">
        <v>375</v>
      </c>
      <c r="I251" s="128">
        <v>1</v>
      </c>
      <c r="J251" s="127" t="str">
        <f t="shared" si="104"/>
        <v>Vloerafwerking met polymeer beschermlaag</v>
      </c>
      <c r="K251" s="130">
        <v>9</v>
      </c>
      <c r="L251" s="129">
        <f t="shared" si="105"/>
        <v>9</v>
      </c>
      <c r="M251" s="164">
        <f t="shared" si="106"/>
        <v>0</v>
      </c>
      <c r="N251" s="131"/>
      <c r="O251" s="107" t="s">
        <v>97</v>
      </c>
      <c r="P251" s="107"/>
      <c r="Q251" s="107"/>
      <c r="R251" s="107"/>
      <c r="S251" s="131"/>
      <c r="T251" s="126" t="str">
        <f t="shared" si="107"/>
        <v>Verkeer</v>
      </c>
      <c r="U251" s="126" t="str">
        <f t="shared" si="108"/>
        <v>AQL 7%</v>
      </c>
      <c r="V251" s="131"/>
      <c r="W251" s="113">
        <v>100</v>
      </c>
      <c r="X251" s="131"/>
      <c r="Y251" s="129">
        <f t="shared" si="109"/>
        <v>22.95</v>
      </c>
      <c r="Z251" s="132">
        <f t="shared" si="110"/>
        <v>0</v>
      </c>
      <c r="AA251" s="131"/>
      <c r="AB251" s="129" t="str">
        <f t="shared" si="111"/>
        <v>_</v>
      </c>
      <c r="AC251" s="132" t="str">
        <f t="shared" si="112"/>
        <v>_</v>
      </c>
      <c r="AD251" s="131"/>
      <c r="AE251" s="129" t="str">
        <f t="shared" si="113"/>
        <v>_</v>
      </c>
      <c r="AF251" s="132" t="str">
        <f t="shared" si="114"/>
        <v>_</v>
      </c>
      <c r="AG251" s="131"/>
      <c r="AH251" s="129" t="str">
        <f t="shared" si="115"/>
        <v>_</v>
      </c>
      <c r="AI251" s="132" t="str">
        <f t="shared" si="116"/>
        <v>_</v>
      </c>
      <c r="AJ251" s="131"/>
      <c r="AK251" s="129">
        <f t="shared" si="117"/>
        <v>22.95</v>
      </c>
      <c r="AL251" s="132">
        <f t="shared" si="118"/>
        <v>0</v>
      </c>
      <c r="AM251" s="131"/>
      <c r="AQ251" s="137"/>
    </row>
    <row r="252" spans="1:43">
      <c r="A252" s="12">
        <v>19</v>
      </c>
      <c r="B252" s="126" t="str">
        <f>VLOOKUP(A252,'Overzicht locaties'!B:D,2,0)</f>
        <v>SE51</v>
      </c>
      <c r="C252" s="107" t="s">
        <v>145</v>
      </c>
      <c r="D252" s="6" t="s">
        <v>380</v>
      </c>
      <c r="E252" s="107" t="s">
        <v>399</v>
      </c>
      <c r="F252" s="107">
        <v>3</v>
      </c>
      <c r="G252" s="127" t="str">
        <f t="shared" si="119"/>
        <v>Verkeersruimte / Garderobe / Wachtruimte</v>
      </c>
      <c r="H252" s="107" t="s">
        <v>411</v>
      </c>
      <c r="I252" s="128">
        <v>4</v>
      </c>
      <c r="J252" s="127" t="str">
        <f t="shared" si="104"/>
        <v>Tapijt</v>
      </c>
      <c r="K252" s="130">
        <v>7.54</v>
      </c>
      <c r="L252" s="129">
        <f t="shared" si="105"/>
        <v>7.54</v>
      </c>
      <c r="M252" s="164">
        <f t="shared" si="106"/>
        <v>0</v>
      </c>
      <c r="N252" s="131"/>
      <c r="O252" s="107" t="s">
        <v>97</v>
      </c>
      <c r="P252" s="107"/>
      <c r="Q252" s="107"/>
      <c r="R252" s="107"/>
      <c r="S252" s="131"/>
      <c r="T252" s="126" t="str">
        <f t="shared" si="107"/>
        <v>Verkeer</v>
      </c>
      <c r="U252" s="126" t="str">
        <f t="shared" si="108"/>
        <v>AQL 7%</v>
      </c>
      <c r="V252" s="131"/>
      <c r="W252" s="113">
        <v>100</v>
      </c>
      <c r="X252" s="131"/>
      <c r="Y252" s="129">
        <f t="shared" si="109"/>
        <v>19.227</v>
      </c>
      <c r="Z252" s="132">
        <f t="shared" si="110"/>
        <v>0</v>
      </c>
      <c r="AA252" s="131"/>
      <c r="AB252" s="129" t="str">
        <f t="shared" si="111"/>
        <v>_</v>
      </c>
      <c r="AC252" s="132" t="str">
        <f t="shared" si="112"/>
        <v>_</v>
      </c>
      <c r="AD252" s="131"/>
      <c r="AE252" s="129" t="str">
        <f t="shared" si="113"/>
        <v>_</v>
      </c>
      <c r="AF252" s="132" t="str">
        <f t="shared" si="114"/>
        <v>_</v>
      </c>
      <c r="AG252" s="131"/>
      <c r="AH252" s="129" t="str">
        <f t="shared" si="115"/>
        <v>_</v>
      </c>
      <c r="AI252" s="132" t="str">
        <f t="shared" si="116"/>
        <v>_</v>
      </c>
      <c r="AJ252" s="131"/>
      <c r="AK252" s="129">
        <f t="shared" si="117"/>
        <v>19.227</v>
      </c>
      <c r="AL252" s="132">
        <f t="shared" si="118"/>
        <v>0</v>
      </c>
      <c r="AM252" s="131"/>
      <c r="AQ252" s="137"/>
    </row>
    <row r="253" spans="1:43">
      <c r="A253" s="12">
        <v>19</v>
      </c>
      <c r="B253" s="126" t="str">
        <f>VLOOKUP(A253,'Overzicht locaties'!B:D,2,0)</f>
        <v>SE51</v>
      </c>
      <c r="C253" s="107" t="s">
        <v>145</v>
      </c>
      <c r="D253" s="6" t="s">
        <v>381</v>
      </c>
      <c r="E253" s="107" t="s">
        <v>400</v>
      </c>
      <c r="F253" s="107">
        <v>1</v>
      </c>
      <c r="G253" s="127" t="str">
        <f t="shared" si="119"/>
        <v xml:space="preserve">Kantoorruimte / vergaderruimte </v>
      </c>
      <c r="H253" s="107" t="s">
        <v>412</v>
      </c>
      <c r="I253" s="128">
        <v>3</v>
      </c>
      <c r="J253" s="127" t="str">
        <f t="shared" si="104"/>
        <v>Harde vloer zonder polymeer beschermlaag, met behandeling</v>
      </c>
      <c r="K253" s="130">
        <v>10.66</v>
      </c>
      <c r="L253" s="129">
        <f t="shared" si="105"/>
        <v>10.66</v>
      </c>
      <c r="M253" s="164">
        <f t="shared" si="106"/>
        <v>0</v>
      </c>
      <c r="N253" s="131"/>
      <c r="O253" s="107" t="s">
        <v>97</v>
      </c>
      <c r="P253" s="107"/>
      <c r="Q253" s="107"/>
      <c r="R253" s="107"/>
      <c r="S253" s="131"/>
      <c r="T253" s="126" t="str">
        <f t="shared" si="107"/>
        <v>Bureau</v>
      </c>
      <c r="U253" s="126" t="str">
        <f t="shared" si="108"/>
        <v>AQL 7%</v>
      </c>
      <c r="V253" s="131"/>
      <c r="W253" s="113">
        <v>100</v>
      </c>
      <c r="X253" s="131"/>
      <c r="Y253" s="129">
        <f t="shared" si="109"/>
        <v>27.183</v>
      </c>
      <c r="Z253" s="132">
        <f t="shared" si="110"/>
        <v>0</v>
      </c>
      <c r="AA253" s="131"/>
      <c r="AB253" s="129" t="str">
        <f t="shared" si="111"/>
        <v>_</v>
      </c>
      <c r="AC253" s="132" t="str">
        <f t="shared" si="112"/>
        <v>_</v>
      </c>
      <c r="AD253" s="131"/>
      <c r="AE253" s="129" t="str">
        <f t="shared" si="113"/>
        <v>_</v>
      </c>
      <c r="AF253" s="132" t="str">
        <f t="shared" si="114"/>
        <v>_</v>
      </c>
      <c r="AG253" s="131"/>
      <c r="AH253" s="129" t="str">
        <f t="shared" si="115"/>
        <v>_</v>
      </c>
      <c r="AI253" s="132" t="str">
        <f t="shared" si="116"/>
        <v>_</v>
      </c>
      <c r="AJ253" s="131"/>
      <c r="AK253" s="129">
        <f t="shared" si="117"/>
        <v>27.183</v>
      </c>
      <c r="AL253" s="132">
        <f t="shared" si="118"/>
        <v>0</v>
      </c>
      <c r="AM253" s="131"/>
      <c r="AQ253" s="137"/>
    </row>
    <row r="254" spans="1:43">
      <c r="A254" s="12">
        <v>19</v>
      </c>
      <c r="B254" s="126" t="str">
        <f>VLOOKUP(A254,'Overzicht locaties'!B:D,2,0)</f>
        <v>SE51</v>
      </c>
      <c r="C254" s="107" t="s">
        <v>145</v>
      </c>
      <c r="D254" s="6" t="s">
        <v>382</v>
      </c>
      <c r="E254" s="107" t="s">
        <v>401</v>
      </c>
      <c r="F254" s="107">
        <v>1</v>
      </c>
      <c r="G254" s="127" t="str">
        <f t="shared" si="119"/>
        <v xml:space="preserve">Kantoorruimte / vergaderruimte </v>
      </c>
      <c r="H254" s="107" t="s">
        <v>412</v>
      </c>
      <c r="I254" s="128">
        <v>3</v>
      </c>
      <c r="J254" s="127" t="str">
        <f t="shared" si="104"/>
        <v>Harde vloer zonder polymeer beschermlaag, met behandeling</v>
      </c>
      <c r="K254" s="130">
        <v>5.28</v>
      </c>
      <c r="L254" s="129">
        <f t="shared" si="105"/>
        <v>5.28</v>
      </c>
      <c r="M254" s="164">
        <f t="shared" si="106"/>
        <v>0</v>
      </c>
      <c r="N254" s="131"/>
      <c r="O254" s="107" t="s">
        <v>97</v>
      </c>
      <c r="P254" s="107"/>
      <c r="Q254" s="107"/>
      <c r="R254" s="107"/>
      <c r="S254" s="131"/>
      <c r="T254" s="126" t="str">
        <f t="shared" si="107"/>
        <v>Bureau</v>
      </c>
      <c r="U254" s="126" t="str">
        <f t="shared" si="108"/>
        <v>AQL 7%</v>
      </c>
      <c r="V254" s="131"/>
      <c r="W254" s="113">
        <v>100</v>
      </c>
      <c r="X254" s="131"/>
      <c r="Y254" s="129">
        <f t="shared" si="109"/>
        <v>13.464</v>
      </c>
      <c r="Z254" s="132">
        <f t="shared" si="110"/>
        <v>0</v>
      </c>
      <c r="AA254" s="131"/>
      <c r="AB254" s="129" t="str">
        <f t="shared" si="111"/>
        <v>_</v>
      </c>
      <c r="AC254" s="132" t="str">
        <f t="shared" si="112"/>
        <v>_</v>
      </c>
      <c r="AD254" s="131"/>
      <c r="AE254" s="129" t="str">
        <f t="shared" si="113"/>
        <v>_</v>
      </c>
      <c r="AF254" s="132" t="str">
        <f t="shared" si="114"/>
        <v>_</v>
      </c>
      <c r="AG254" s="131"/>
      <c r="AH254" s="129" t="str">
        <f t="shared" si="115"/>
        <v>_</v>
      </c>
      <c r="AI254" s="132" t="str">
        <f t="shared" si="116"/>
        <v>_</v>
      </c>
      <c r="AJ254" s="131"/>
      <c r="AK254" s="129">
        <f t="shared" si="117"/>
        <v>13.464</v>
      </c>
      <c r="AL254" s="132">
        <f t="shared" si="118"/>
        <v>0</v>
      </c>
      <c r="AM254" s="131"/>
      <c r="AQ254" s="137"/>
    </row>
    <row r="255" spans="1:43">
      <c r="A255" s="12">
        <v>19</v>
      </c>
      <c r="B255" s="126" t="str">
        <f>VLOOKUP(A255,'Overzicht locaties'!B:D,2,0)</f>
        <v>SE51</v>
      </c>
      <c r="C255" s="107" t="s">
        <v>145</v>
      </c>
      <c r="D255" s="6" t="s">
        <v>383</v>
      </c>
      <c r="E255" s="107" t="s">
        <v>301</v>
      </c>
      <c r="F255" s="107">
        <v>3</v>
      </c>
      <c r="G255" s="127" t="str">
        <f t="shared" si="119"/>
        <v>Verkeersruimte / Garderobe / Wachtruimte</v>
      </c>
      <c r="H255" s="107" t="s">
        <v>412</v>
      </c>
      <c r="I255" s="128">
        <v>3</v>
      </c>
      <c r="J255" s="127" t="str">
        <f t="shared" si="104"/>
        <v>Harde vloer zonder polymeer beschermlaag, met behandeling</v>
      </c>
      <c r="K255" s="130">
        <v>68.349999999999994</v>
      </c>
      <c r="L255" s="129">
        <f t="shared" si="105"/>
        <v>68.349999999999994</v>
      </c>
      <c r="M255" s="164">
        <f t="shared" si="106"/>
        <v>0</v>
      </c>
      <c r="N255" s="131"/>
      <c r="O255" s="107" t="s">
        <v>97</v>
      </c>
      <c r="P255" s="107"/>
      <c r="Q255" s="107"/>
      <c r="R255" s="107"/>
      <c r="S255" s="131"/>
      <c r="T255" s="126" t="str">
        <f t="shared" si="107"/>
        <v>Verkeer</v>
      </c>
      <c r="U255" s="126" t="str">
        <f t="shared" si="108"/>
        <v>AQL 7%</v>
      </c>
      <c r="V255" s="131"/>
      <c r="W255" s="113">
        <v>100</v>
      </c>
      <c r="X255" s="131"/>
      <c r="Y255" s="129">
        <f t="shared" si="109"/>
        <v>174.29249999999999</v>
      </c>
      <c r="Z255" s="132">
        <f t="shared" si="110"/>
        <v>0</v>
      </c>
      <c r="AA255" s="131"/>
      <c r="AB255" s="129" t="str">
        <f t="shared" si="111"/>
        <v>_</v>
      </c>
      <c r="AC255" s="132" t="str">
        <f t="shared" si="112"/>
        <v>_</v>
      </c>
      <c r="AD255" s="131"/>
      <c r="AE255" s="129" t="str">
        <f t="shared" si="113"/>
        <v>_</v>
      </c>
      <c r="AF255" s="132" t="str">
        <f t="shared" si="114"/>
        <v>_</v>
      </c>
      <c r="AG255" s="131"/>
      <c r="AH255" s="129" t="str">
        <f t="shared" si="115"/>
        <v>_</v>
      </c>
      <c r="AI255" s="132" t="str">
        <f t="shared" si="116"/>
        <v>_</v>
      </c>
      <c r="AJ255" s="131"/>
      <c r="AK255" s="129">
        <f t="shared" si="117"/>
        <v>174.29249999999999</v>
      </c>
      <c r="AL255" s="132">
        <f t="shared" si="118"/>
        <v>0</v>
      </c>
      <c r="AM255" s="131"/>
      <c r="AQ255" s="137"/>
    </row>
    <row r="256" spans="1:43">
      <c r="A256" s="12">
        <v>19</v>
      </c>
      <c r="B256" s="126" t="str">
        <f>VLOOKUP(A256,'Overzicht locaties'!B:D,2,0)</f>
        <v>SE51</v>
      </c>
      <c r="C256" s="107" t="s">
        <v>145</v>
      </c>
      <c r="D256" s="6" t="s">
        <v>384</v>
      </c>
      <c r="E256" s="107" t="s">
        <v>402</v>
      </c>
      <c r="F256" s="107">
        <v>1</v>
      </c>
      <c r="G256" s="127" t="str">
        <f t="shared" si="119"/>
        <v xml:space="preserve">Kantoorruimte / vergaderruimte </v>
      </c>
      <c r="H256" s="107" t="s">
        <v>412</v>
      </c>
      <c r="I256" s="128">
        <v>3</v>
      </c>
      <c r="J256" s="127" t="str">
        <f t="shared" si="104"/>
        <v>Harde vloer zonder polymeer beschermlaag, met behandeling</v>
      </c>
      <c r="K256" s="130">
        <v>20.12</v>
      </c>
      <c r="L256" s="129">
        <f t="shared" si="105"/>
        <v>20.12</v>
      </c>
      <c r="M256" s="164">
        <f t="shared" si="106"/>
        <v>0</v>
      </c>
      <c r="N256" s="131"/>
      <c r="O256" s="107" t="s">
        <v>97</v>
      </c>
      <c r="P256" s="107"/>
      <c r="Q256" s="107"/>
      <c r="R256" s="107"/>
      <c r="S256" s="131"/>
      <c r="T256" s="126" t="str">
        <f t="shared" si="107"/>
        <v>Bureau</v>
      </c>
      <c r="U256" s="126" t="str">
        <f t="shared" si="108"/>
        <v>AQL 7%</v>
      </c>
      <c r="V256" s="131"/>
      <c r="W256" s="113">
        <v>100</v>
      </c>
      <c r="X256" s="131"/>
      <c r="Y256" s="129">
        <f t="shared" si="109"/>
        <v>51.306000000000004</v>
      </c>
      <c r="Z256" s="132">
        <f t="shared" si="110"/>
        <v>0</v>
      </c>
      <c r="AA256" s="131"/>
      <c r="AB256" s="129" t="str">
        <f t="shared" si="111"/>
        <v>_</v>
      </c>
      <c r="AC256" s="132" t="str">
        <f t="shared" si="112"/>
        <v>_</v>
      </c>
      <c r="AD256" s="131"/>
      <c r="AE256" s="129" t="str">
        <f t="shared" si="113"/>
        <v>_</v>
      </c>
      <c r="AF256" s="132" t="str">
        <f t="shared" si="114"/>
        <v>_</v>
      </c>
      <c r="AG256" s="131"/>
      <c r="AH256" s="129" t="str">
        <f t="shared" si="115"/>
        <v>_</v>
      </c>
      <c r="AI256" s="132" t="str">
        <f t="shared" si="116"/>
        <v>_</v>
      </c>
      <c r="AJ256" s="131"/>
      <c r="AK256" s="129">
        <f t="shared" si="117"/>
        <v>51.306000000000004</v>
      </c>
      <c r="AL256" s="132">
        <f t="shared" si="118"/>
        <v>0</v>
      </c>
      <c r="AM256" s="131"/>
      <c r="AQ256" s="137"/>
    </row>
    <row r="257" spans="1:43">
      <c r="A257" s="12">
        <v>19</v>
      </c>
      <c r="B257" s="126" t="str">
        <f>VLOOKUP(A257,'Overzicht locaties'!B:D,2,0)</f>
        <v>SE51</v>
      </c>
      <c r="C257" s="107" t="s">
        <v>145</v>
      </c>
      <c r="D257" s="6" t="s">
        <v>385</v>
      </c>
      <c r="E257" s="107" t="s">
        <v>403</v>
      </c>
      <c r="F257" s="107">
        <v>2</v>
      </c>
      <c r="G257" s="127" t="str">
        <f t="shared" si="119"/>
        <v>Sanitaire ruimte</v>
      </c>
      <c r="H257" s="107" t="s">
        <v>412</v>
      </c>
      <c r="I257" s="128">
        <v>3</v>
      </c>
      <c r="J257" s="127" t="str">
        <f t="shared" si="104"/>
        <v>Harde vloer zonder polymeer beschermlaag, met behandeling</v>
      </c>
      <c r="K257" s="130">
        <v>1.47</v>
      </c>
      <c r="L257" s="129">
        <f t="shared" si="105"/>
        <v>1.47</v>
      </c>
      <c r="M257" s="164">
        <f t="shared" si="106"/>
        <v>0</v>
      </c>
      <c r="N257" s="131"/>
      <c r="O257" s="107" t="s">
        <v>97</v>
      </c>
      <c r="P257" s="107"/>
      <c r="Q257" s="107"/>
      <c r="R257" s="107"/>
      <c r="S257" s="131"/>
      <c r="T257" s="126" t="str">
        <f t="shared" si="107"/>
        <v>Sanitair</v>
      </c>
      <c r="U257" s="126" t="str">
        <f t="shared" si="108"/>
        <v>AQL 4%</v>
      </c>
      <c r="V257" s="131"/>
      <c r="W257" s="113">
        <v>100</v>
      </c>
      <c r="X257" s="131"/>
      <c r="Y257" s="129">
        <f t="shared" si="109"/>
        <v>3.7484999999999999</v>
      </c>
      <c r="Z257" s="132">
        <f t="shared" si="110"/>
        <v>0</v>
      </c>
      <c r="AA257" s="131"/>
      <c r="AB257" s="129" t="str">
        <f t="shared" si="111"/>
        <v>_</v>
      </c>
      <c r="AC257" s="132" t="str">
        <f t="shared" si="112"/>
        <v>_</v>
      </c>
      <c r="AD257" s="131"/>
      <c r="AE257" s="129" t="str">
        <f t="shared" si="113"/>
        <v>_</v>
      </c>
      <c r="AF257" s="132" t="str">
        <f t="shared" si="114"/>
        <v>_</v>
      </c>
      <c r="AG257" s="131"/>
      <c r="AH257" s="129" t="str">
        <f t="shared" si="115"/>
        <v>_</v>
      </c>
      <c r="AI257" s="132" t="str">
        <f t="shared" si="116"/>
        <v>_</v>
      </c>
      <c r="AJ257" s="131"/>
      <c r="AK257" s="129">
        <f t="shared" si="117"/>
        <v>3.7484999999999999</v>
      </c>
      <c r="AL257" s="132">
        <f t="shared" si="118"/>
        <v>0</v>
      </c>
      <c r="AM257" s="131"/>
      <c r="AQ257" s="137"/>
    </row>
    <row r="258" spans="1:43">
      <c r="A258" s="12">
        <v>19</v>
      </c>
      <c r="B258" s="126" t="str">
        <f>VLOOKUP(A258,'Overzicht locaties'!B:D,2,0)</f>
        <v>SE51</v>
      </c>
      <c r="C258" s="107" t="s">
        <v>145</v>
      </c>
      <c r="D258" s="6" t="s">
        <v>386</v>
      </c>
      <c r="E258" s="107" t="s">
        <v>404</v>
      </c>
      <c r="F258" s="107">
        <v>2</v>
      </c>
      <c r="G258" s="127" t="str">
        <f t="shared" si="119"/>
        <v>Sanitaire ruimte</v>
      </c>
      <c r="H258" s="107" t="s">
        <v>412</v>
      </c>
      <c r="I258" s="128">
        <v>3</v>
      </c>
      <c r="J258" s="127" t="str">
        <f t="shared" si="104"/>
        <v>Harde vloer zonder polymeer beschermlaag, met behandeling</v>
      </c>
      <c r="K258" s="130">
        <v>3.46</v>
      </c>
      <c r="L258" s="129">
        <f t="shared" si="105"/>
        <v>3.46</v>
      </c>
      <c r="M258" s="164">
        <f t="shared" si="106"/>
        <v>0</v>
      </c>
      <c r="N258" s="131"/>
      <c r="O258" s="107" t="s">
        <v>97</v>
      </c>
      <c r="P258" s="107"/>
      <c r="Q258" s="107"/>
      <c r="R258" s="107"/>
      <c r="S258" s="131"/>
      <c r="T258" s="126" t="str">
        <f t="shared" si="107"/>
        <v>Sanitair</v>
      </c>
      <c r="U258" s="126" t="str">
        <f t="shared" si="108"/>
        <v>AQL 4%</v>
      </c>
      <c r="V258" s="131"/>
      <c r="W258" s="113">
        <v>100</v>
      </c>
      <c r="X258" s="131"/>
      <c r="Y258" s="129">
        <f t="shared" si="109"/>
        <v>8.8230000000000004</v>
      </c>
      <c r="Z258" s="132">
        <f t="shared" si="110"/>
        <v>0</v>
      </c>
      <c r="AA258" s="131"/>
      <c r="AB258" s="129" t="str">
        <f t="shared" si="111"/>
        <v>_</v>
      </c>
      <c r="AC258" s="132" t="str">
        <f t="shared" si="112"/>
        <v>_</v>
      </c>
      <c r="AD258" s="131"/>
      <c r="AE258" s="129" t="str">
        <f t="shared" si="113"/>
        <v>_</v>
      </c>
      <c r="AF258" s="132" t="str">
        <f t="shared" si="114"/>
        <v>_</v>
      </c>
      <c r="AG258" s="131"/>
      <c r="AH258" s="129" t="str">
        <f t="shared" si="115"/>
        <v>_</v>
      </c>
      <c r="AI258" s="132" t="str">
        <f t="shared" si="116"/>
        <v>_</v>
      </c>
      <c r="AJ258" s="131"/>
      <c r="AK258" s="129">
        <f t="shared" si="117"/>
        <v>8.8230000000000004</v>
      </c>
      <c r="AL258" s="132">
        <f t="shared" si="118"/>
        <v>0</v>
      </c>
      <c r="AM258" s="131"/>
      <c r="AQ258" s="137"/>
    </row>
    <row r="259" spans="1:43">
      <c r="A259" s="12">
        <v>19</v>
      </c>
      <c r="B259" s="126" t="str">
        <f>VLOOKUP(A259,'Overzicht locaties'!B:D,2,0)</f>
        <v>SE51</v>
      </c>
      <c r="C259" s="107" t="s">
        <v>145</v>
      </c>
      <c r="D259" s="6" t="s">
        <v>387</v>
      </c>
      <c r="E259" s="107" t="s">
        <v>251</v>
      </c>
      <c r="F259" s="107">
        <v>2</v>
      </c>
      <c r="G259" s="127" t="str">
        <f t="shared" si="119"/>
        <v>Sanitaire ruimte</v>
      </c>
      <c r="H259" s="107" t="s">
        <v>412</v>
      </c>
      <c r="I259" s="128">
        <v>3</v>
      </c>
      <c r="J259" s="127" t="str">
        <f t="shared" si="104"/>
        <v>Harde vloer zonder polymeer beschermlaag, met behandeling</v>
      </c>
      <c r="K259" s="130">
        <v>1.1599999999999999</v>
      </c>
      <c r="L259" s="129">
        <f t="shared" si="105"/>
        <v>1.1599999999999999</v>
      </c>
      <c r="M259" s="164">
        <f t="shared" si="106"/>
        <v>0</v>
      </c>
      <c r="N259" s="131"/>
      <c r="O259" s="107" t="s">
        <v>97</v>
      </c>
      <c r="P259" s="107"/>
      <c r="Q259" s="107"/>
      <c r="R259" s="107"/>
      <c r="S259" s="131"/>
      <c r="T259" s="126" t="str">
        <f t="shared" si="107"/>
        <v>Sanitair</v>
      </c>
      <c r="U259" s="126" t="str">
        <f t="shared" si="108"/>
        <v>AQL 4%</v>
      </c>
      <c r="V259" s="131"/>
      <c r="W259" s="113">
        <v>100</v>
      </c>
      <c r="X259" s="131"/>
      <c r="Y259" s="129">
        <f t="shared" si="109"/>
        <v>2.9579999999999997</v>
      </c>
      <c r="Z259" s="132">
        <f t="shared" si="110"/>
        <v>0</v>
      </c>
      <c r="AA259" s="131"/>
      <c r="AB259" s="129" t="str">
        <f t="shared" si="111"/>
        <v>_</v>
      </c>
      <c r="AC259" s="132" t="str">
        <f t="shared" si="112"/>
        <v>_</v>
      </c>
      <c r="AD259" s="131"/>
      <c r="AE259" s="129" t="str">
        <f t="shared" si="113"/>
        <v>_</v>
      </c>
      <c r="AF259" s="132" t="str">
        <f t="shared" si="114"/>
        <v>_</v>
      </c>
      <c r="AG259" s="131"/>
      <c r="AH259" s="129" t="str">
        <f t="shared" si="115"/>
        <v>_</v>
      </c>
      <c r="AI259" s="132" t="str">
        <f t="shared" si="116"/>
        <v>_</v>
      </c>
      <c r="AJ259" s="131"/>
      <c r="AK259" s="129">
        <f t="shared" si="117"/>
        <v>2.9579999999999997</v>
      </c>
      <c r="AL259" s="132">
        <f t="shared" si="118"/>
        <v>0</v>
      </c>
      <c r="AM259" s="131"/>
      <c r="AQ259" s="137"/>
    </row>
    <row r="260" spans="1:43">
      <c r="A260" s="12">
        <v>19</v>
      </c>
      <c r="B260" s="126" t="str">
        <f>VLOOKUP(A260,'Overzicht locaties'!B:D,2,0)</f>
        <v>SE51</v>
      </c>
      <c r="C260" s="107" t="s">
        <v>145</v>
      </c>
      <c r="D260" s="6" t="s">
        <v>388</v>
      </c>
      <c r="E260" s="107" t="s">
        <v>405</v>
      </c>
      <c r="F260" s="107">
        <v>2</v>
      </c>
      <c r="G260" s="127" t="str">
        <f t="shared" si="119"/>
        <v>Sanitaire ruimte</v>
      </c>
      <c r="H260" s="107" t="s">
        <v>412</v>
      </c>
      <c r="I260" s="128">
        <v>3</v>
      </c>
      <c r="J260" s="127" t="str">
        <f t="shared" si="104"/>
        <v>Harde vloer zonder polymeer beschermlaag, met behandeling</v>
      </c>
      <c r="K260" s="130">
        <v>1.42</v>
      </c>
      <c r="L260" s="129">
        <f t="shared" si="105"/>
        <v>1.42</v>
      </c>
      <c r="M260" s="164">
        <f t="shared" si="106"/>
        <v>0</v>
      </c>
      <c r="N260" s="131"/>
      <c r="O260" s="107" t="s">
        <v>97</v>
      </c>
      <c r="P260" s="107"/>
      <c r="Q260" s="107"/>
      <c r="R260" s="107"/>
      <c r="S260" s="131"/>
      <c r="T260" s="126" t="str">
        <f t="shared" si="107"/>
        <v>Sanitair</v>
      </c>
      <c r="U260" s="126" t="str">
        <f t="shared" si="108"/>
        <v>AQL 4%</v>
      </c>
      <c r="V260" s="131"/>
      <c r="W260" s="113">
        <v>100</v>
      </c>
      <c r="X260" s="131"/>
      <c r="Y260" s="129">
        <f t="shared" si="109"/>
        <v>3.6209999999999996</v>
      </c>
      <c r="Z260" s="132">
        <f t="shared" si="110"/>
        <v>0</v>
      </c>
      <c r="AA260" s="131"/>
      <c r="AB260" s="129" t="str">
        <f t="shared" si="111"/>
        <v>_</v>
      </c>
      <c r="AC260" s="132" t="str">
        <f t="shared" si="112"/>
        <v>_</v>
      </c>
      <c r="AD260" s="131"/>
      <c r="AE260" s="129" t="str">
        <f t="shared" si="113"/>
        <v>_</v>
      </c>
      <c r="AF260" s="132" t="str">
        <f t="shared" si="114"/>
        <v>_</v>
      </c>
      <c r="AG260" s="131"/>
      <c r="AH260" s="129" t="str">
        <f t="shared" si="115"/>
        <v>_</v>
      </c>
      <c r="AI260" s="132" t="str">
        <f t="shared" si="116"/>
        <v>_</v>
      </c>
      <c r="AJ260" s="131"/>
      <c r="AK260" s="129">
        <f t="shared" si="117"/>
        <v>3.6209999999999996</v>
      </c>
      <c r="AL260" s="132">
        <f t="shared" si="118"/>
        <v>0</v>
      </c>
      <c r="AM260" s="131"/>
      <c r="AQ260" s="137"/>
    </row>
    <row r="261" spans="1:43">
      <c r="A261" s="12">
        <v>19</v>
      </c>
      <c r="B261" s="126" t="str">
        <f>VLOOKUP(A261,'Overzicht locaties'!B:D,2,0)</f>
        <v>SE51</v>
      </c>
      <c r="C261" s="107" t="s">
        <v>145</v>
      </c>
      <c r="D261" s="6" t="s">
        <v>389</v>
      </c>
      <c r="E261" s="107" t="s">
        <v>251</v>
      </c>
      <c r="F261" s="107">
        <v>2</v>
      </c>
      <c r="G261" s="127" t="str">
        <f t="shared" si="119"/>
        <v>Sanitaire ruimte</v>
      </c>
      <c r="H261" s="107" t="s">
        <v>412</v>
      </c>
      <c r="I261" s="128">
        <v>3</v>
      </c>
      <c r="J261" s="127" t="str">
        <f t="shared" si="104"/>
        <v>Harde vloer zonder polymeer beschermlaag, met behandeling</v>
      </c>
      <c r="K261" s="130">
        <v>1.2</v>
      </c>
      <c r="L261" s="129">
        <f t="shared" si="105"/>
        <v>1.2</v>
      </c>
      <c r="M261" s="164">
        <f t="shared" si="106"/>
        <v>0</v>
      </c>
      <c r="N261" s="131"/>
      <c r="O261" s="107" t="s">
        <v>97</v>
      </c>
      <c r="P261" s="107"/>
      <c r="Q261" s="107"/>
      <c r="R261" s="107"/>
      <c r="S261" s="131"/>
      <c r="T261" s="126" t="str">
        <f t="shared" si="107"/>
        <v>Sanitair</v>
      </c>
      <c r="U261" s="126" t="str">
        <f t="shared" si="108"/>
        <v>AQL 4%</v>
      </c>
      <c r="V261" s="131"/>
      <c r="W261" s="113">
        <v>100</v>
      </c>
      <c r="X261" s="131"/>
      <c r="Y261" s="129">
        <f t="shared" si="109"/>
        <v>3.06</v>
      </c>
      <c r="Z261" s="132">
        <f t="shared" si="110"/>
        <v>0</v>
      </c>
      <c r="AA261" s="131"/>
      <c r="AB261" s="129" t="str">
        <f t="shared" si="111"/>
        <v>_</v>
      </c>
      <c r="AC261" s="132" t="str">
        <f t="shared" si="112"/>
        <v>_</v>
      </c>
      <c r="AD261" s="131"/>
      <c r="AE261" s="129" t="str">
        <f t="shared" si="113"/>
        <v>_</v>
      </c>
      <c r="AF261" s="132" t="str">
        <f t="shared" si="114"/>
        <v>_</v>
      </c>
      <c r="AG261" s="131"/>
      <c r="AH261" s="129" t="str">
        <f t="shared" si="115"/>
        <v>_</v>
      </c>
      <c r="AI261" s="132" t="str">
        <f t="shared" si="116"/>
        <v>_</v>
      </c>
      <c r="AJ261" s="131"/>
      <c r="AK261" s="129">
        <f t="shared" si="117"/>
        <v>3.06</v>
      </c>
      <c r="AL261" s="132">
        <f t="shared" si="118"/>
        <v>0</v>
      </c>
      <c r="AM261" s="131"/>
      <c r="AQ261" s="137"/>
    </row>
    <row r="262" spans="1:43">
      <c r="A262" s="12">
        <v>19</v>
      </c>
      <c r="B262" s="126" t="str">
        <f>VLOOKUP(A262,'Overzicht locaties'!B:D,2,0)</f>
        <v>SE51</v>
      </c>
      <c r="C262" s="107" t="s">
        <v>145</v>
      </c>
      <c r="D262" s="6" t="s">
        <v>390</v>
      </c>
      <c r="E262" s="107" t="s">
        <v>406</v>
      </c>
      <c r="F262" s="107">
        <v>4</v>
      </c>
      <c r="G262" s="127" t="str">
        <f t="shared" si="119"/>
        <v>Medische ruimte</v>
      </c>
      <c r="H262" s="107" t="s">
        <v>412</v>
      </c>
      <c r="I262" s="128">
        <v>3</v>
      </c>
      <c r="J262" s="127" t="str">
        <f t="shared" si="104"/>
        <v>Harde vloer zonder polymeer beschermlaag, met behandeling</v>
      </c>
      <c r="K262" s="130">
        <v>14.23</v>
      </c>
      <c r="L262" s="129">
        <f t="shared" si="105"/>
        <v>14.23</v>
      </c>
      <c r="M262" s="164">
        <f t="shared" si="106"/>
        <v>0</v>
      </c>
      <c r="N262" s="131"/>
      <c r="O262" s="107" t="s">
        <v>97</v>
      </c>
      <c r="P262" s="107"/>
      <c r="Q262" s="107"/>
      <c r="R262" s="107"/>
      <c r="S262" s="131"/>
      <c r="T262" s="126" t="str">
        <f t="shared" si="107"/>
        <v>Behandel</v>
      </c>
      <c r="U262" s="126" t="str">
        <f t="shared" si="108"/>
        <v>AQL 3%</v>
      </c>
      <c r="V262" s="131"/>
      <c r="W262" s="113">
        <v>100</v>
      </c>
      <c r="X262" s="131"/>
      <c r="Y262" s="129">
        <f t="shared" si="109"/>
        <v>36.286500000000004</v>
      </c>
      <c r="Z262" s="132">
        <f t="shared" si="110"/>
        <v>0</v>
      </c>
      <c r="AA262" s="131"/>
      <c r="AB262" s="129" t="str">
        <f t="shared" si="111"/>
        <v>_</v>
      </c>
      <c r="AC262" s="132" t="str">
        <f t="shared" si="112"/>
        <v>_</v>
      </c>
      <c r="AD262" s="131"/>
      <c r="AE262" s="129" t="str">
        <f t="shared" si="113"/>
        <v>_</v>
      </c>
      <c r="AF262" s="132" t="str">
        <f t="shared" si="114"/>
        <v>_</v>
      </c>
      <c r="AG262" s="131"/>
      <c r="AH262" s="129" t="str">
        <f t="shared" si="115"/>
        <v>_</v>
      </c>
      <c r="AI262" s="132" t="str">
        <f t="shared" si="116"/>
        <v>_</v>
      </c>
      <c r="AJ262" s="131"/>
      <c r="AK262" s="129">
        <f t="shared" si="117"/>
        <v>36.286500000000004</v>
      </c>
      <c r="AL262" s="132">
        <f t="shared" si="118"/>
        <v>0</v>
      </c>
      <c r="AM262" s="131"/>
      <c r="AQ262" s="137"/>
    </row>
    <row r="263" spans="1:43">
      <c r="A263" s="12">
        <v>19</v>
      </c>
      <c r="B263" s="126" t="str">
        <f>VLOOKUP(A263,'Overzicht locaties'!B:D,2,0)</f>
        <v>SE51</v>
      </c>
      <c r="C263" s="107" t="s">
        <v>145</v>
      </c>
      <c r="D263" s="6" t="s">
        <v>391</v>
      </c>
      <c r="E263" s="107" t="s">
        <v>249</v>
      </c>
      <c r="F263" s="107">
        <v>4</v>
      </c>
      <c r="G263" s="127" t="str">
        <f t="shared" si="119"/>
        <v>Medische ruimte</v>
      </c>
      <c r="H263" s="107" t="s">
        <v>412</v>
      </c>
      <c r="I263" s="128">
        <v>3</v>
      </c>
      <c r="J263" s="127" t="str">
        <f t="shared" si="104"/>
        <v>Harde vloer zonder polymeer beschermlaag, met behandeling</v>
      </c>
      <c r="K263" s="130">
        <v>14.38</v>
      </c>
      <c r="L263" s="129">
        <f t="shared" si="105"/>
        <v>14.38</v>
      </c>
      <c r="M263" s="164">
        <f t="shared" si="106"/>
        <v>0</v>
      </c>
      <c r="N263" s="131"/>
      <c r="O263" s="107" t="s">
        <v>97</v>
      </c>
      <c r="P263" s="107"/>
      <c r="Q263" s="107"/>
      <c r="R263" s="107"/>
      <c r="S263" s="131"/>
      <c r="T263" s="126" t="str">
        <f t="shared" si="107"/>
        <v>Behandel</v>
      </c>
      <c r="U263" s="126" t="str">
        <f t="shared" si="108"/>
        <v>AQL 3%</v>
      </c>
      <c r="V263" s="131"/>
      <c r="W263" s="113">
        <v>100</v>
      </c>
      <c r="X263" s="131"/>
      <c r="Y263" s="129">
        <f t="shared" si="109"/>
        <v>36.669000000000004</v>
      </c>
      <c r="Z263" s="132">
        <f t="shared" si="110"/>
        <v>0</v>
      </c>
      <c r="AA263" s="131"/>
      <c r="AB263" s="129" t="str">
        <f t="shared" si="111"/>
        <v>_</v>
      </c>
      <c r="AC263" s="132" t="str">
        <f t="shared" si="112"/>
        <v>_</v>
      </c>
      <c r="AD263" s="131"/>
      <c r="AE263" s="129" t="str">
        <f t="shared" si="113"/>
        <v>_</v>
      </c>
      <c r="AF263" s="132" t="str">
        <f t="shared" si="114"/>
        <v>_</v>
      </c>
      <c r="AG263" s="131"/>
      <c r="AH263" s="129" t="str">
        <f t="shared" si="115"/>
        <v>_</v>
      </c>
      <c r="AI263" s="132" t="str">
        <f t="shared" si="116"/>
        <v>_</v>
      </c>
      <c r="AJ263" s="131"/>
      <c r="AK263" s="129">
        <f t="shared" si="117"/>
        <v>36.669000000000004</v>
      </c>
      <c r="AL263" s="132">
        <f t="shared" si="118"/>
        <v>0</v>
      </c>
      <c r="AM263" s="131"/>
      <c r="AQ263" s="137"/>
    </row>
    <row r="264" spans="1:43">
      <c r="A264" s="12">
        <v>19</v>
      </c>
      <c r="B264" s="126" t="str">
        <f>VLOOKUP(A264,'Overzicht locaties'!B:D,2,0)</f>
        <v>SE51</v>
      </c>
      <c r="C264" s="107" t="s">
        <v>145</v>
      </c>
      <c r="D264" s="6" t="s">
        <v>392</v>
      </c>
      <c r="E264" s="107" t="s">
        <v>405</v>
      </c>
      <c r="F264" s="107">
        <v>2</v>
      </c>
      <c r="G264" s="127" t="str">
        <f t="shared" si="119"/>
        <v>Sanitaire ruimte</v>
      </c>
      <c r="H264" s="107" t="s">
        <v>412</v>
      </c>
      <c r="I264" s="128">
        <v>3</v>
      </c>
      <c r="J264" s="127" t="str">
        <f t="shared" si="104"/>
        <v>Harde vloer zonder polymeer beschermlaag, met behandeling</v>
      </c>
      <c r="K264" s="130">
        <v>1.86</v>
      </c>
      <c r="L264" s="129">
        <f t="shared" si="105"/>
        <v>1.86</v>
      </c>
      <c r="M264" s="164">
        <f t="shared" si="106"/>
        <v>0</v>
      </c>
      <c r="N264" s="131"/>
      <c r="O264" s="107" t="s">
        <v>97</v>
      </c>
      <c r="P264" s="107"/>
      <c r="Q264" s="107"/>
      <c r="R264" s="107"/>
      <c r="S264" s="131"/>
      <c r="T264" s="126" t="str">
        <f t="shared" si="107"/>
        <v>Sanitair</v>
      </c>
      <c r="U264" s="126" t="str">
        <f t="shared" si="108"/>
        <v>AQL 4%</v>
      </c>
      <c r="V264" s="131"/>
      <c r="W264" s="113">
        <v>100</v>
      </c>
      <c r="X264" s="131"/>
      <c r="Y264" s="129">
        <f t="shared" si="109"/>
        <v>4.7430000000000003</v>
      </c>
      <c r="Z264" s="132">
        <f t="shared" si="110"/>
        <v>0</v>
      </c>
      <c r="AA264" s="131"/>
      <c r="AB264" s="129" t="str">
        <f t="shared" si="111"/>
        <v>_</v>
      </c>
      <c r="AC264" s="132" t="str">
        <f t="shared" si="112"/>
        <v>_</v>
      </c>
      <c r="AD264" s="131"/>
      <c r="AE264" s="129" t="str">
        <f t="shared" si="113"/>
        <v>_</v>
      </c>
      <c r="AF264" s="132" t="str">
        <f t="shared" si="114"/>
        <v>_</v>
      </c>
      <c r="AG264" s="131"/>
      <c r="AH264" s="129" t="str">
        <f t="shared" si="115"/>
        <v>_</v>
      </c>
      <c r="AI264" s="132" t="str">
        <f t="shared" si="116"/>
        <v>_</v>
      </c>
      <c r="AJ264" s="131"/>
      <c r="AK264" s="129">
        <f t="shared" si="117"/>
        <v>4.7430000000000003</v>
      </c>
      <c r="AL264" s="132">
        <f t="shared" si="118"/>
        <v>0</v>
      </c>
      <c r="AM264" s="131"/>
      <c r="AQ264" s="137"/>
    </row>
    <row r="265" spans="1:43">
      <c r="A265" s="12">
        <v>19</v>
      </c>
      <c r="B265" s="126" t="str">
        <f>VLOOKUP(A265,'Overzicht locaties'!B:D,2,0)</f>
        <v>SE51</v>
      </c>
      <c r="C265" s="107" t="s">
        <v>145</v>
      </c>
      <c r="D265" s="6" t="s">
        <v>393</v>
      </c>
      <c r="E265" s="107" t="s">
        <v>407</v>
      </c>
      <c r="F265" s="107">
        <v>2</v>
      </c>
      <c r="G265" s="127" t="str">
        <f t="shared" si="119"/>
        <v>Sanitaire ruimte</v>
      </c>
      <c r="H265" s="107" t="s">
        <v>412</v>
      </c>
      <c r="I265" s="128">
        <v>3</v>
      </c>
      <c r="J265" s="127" t="str">
        <f t="shared" si="104"/>
        <v>Harde vloer zonder polymeer beschermlaag, met behandeling</v>
      </c>
      <c r="K265" s="130">
        <v>1.24</v>
      </c>
      <c r="L265" s="129">
        <f t="shared" si="105"/>
        <v>1.24</v>
      </c>
      <c r="M265" s="164">
        <f t="shared" si="106"/>
        <v>0</v>
      </c>
      <c r="N265" s="131"/>
      <c r="O265" s="107" t="s">
        <v>97</v>
      </c>
      <c r="P265" s="107"/>
      <c r="Q265" s="107"/>
      <c r="R265" s="107"/>
      <c r="S265" s="131"/>
      <c r="T265" s="126" t="str">
        <f t="shared" si="107"/>
        <v>Sanitair</v>
      </c>
      <c r="U265" s="126" t="str">
        <f t="shared" si="108"/>
        <v>AQL 4%</v>
      </c>
      <c r="V265" s="131"/>
      <c r="W265" s="113">
        <v>100</v>
      </c>
      <c r="X265" s="131"/>
      <c r="Y265" s="129">
        <f t="shared" si="109"/>
        <v>3.1619999999999999</v>
      </c>
      <c r="Z265" s="132">
        <f t="shared" si="110"/>
        <v>0</v>
      </c>
      <c r="AA265" s="131"/>
      <c r="AB265" s="129" t="str">
        <f t="shared" si="111"/>
        <v>_</v>
      </c>
      <c r="AC265" s="132" t="str">
        <f t="shared" si="112"/>
        <v>_</v>
      </c>
      <c r="AD265" s="131"/>
      <c r="AE265" s="129" t="str">
        <f t="shared" si="113"/>
        <v>_</v>
      </c>
      <c r="AF265" s="132" t="str">
        <f t="shared" si="114"/>
        <v>_</v>
      </c>
      <c r="AG265" s="131"/>
      <c r="AH265" s="129" t="str">
        <f t="shared" si="115"/>
        <v>_</v>
      </c>
      <c r="AI265" s="132" t="str">
        <f t="shared" si="116"/>
        <v>_</v>
      </c>
      <c r="AJ265" s="131"/>
      <c r="AK265" s="129">
        <f t="shared" si="117"/>
        <v>3.1619999999999999</v>
      </c>
      <c r="AL265" s="132">
        <f t="shared" si="118"/>
        <v>0</v>
      </c>
      <c r="AM265" s="131"/>
      <c r="AQ265" s="137"/>
    </row>
    <row r="266" spans="1:43">
      <c r="A266" s="12">
        <v>19</v>
      </c>
      <c r="B266" s="126" t="str">
        <f>VLOOKUP(A266,'Overzicht locaties'!B:D,2,0)</f>
        <v>SE51</v>
      </c>
      <c r="C266" s="107" t="s">
        <v>145</v>
      </c>
      <c r="D266" s="6" t="s">
        <v>394</v>
      </c>
      <c r="E266" s="107" t="s">
        <v>406</v>
      </c>
      <c r="F266" s="107">
        <v>4</v>
      </c>
      <c r="G266" s="127" t="str">
        <f t="shared" si="119"/>
        <v>Medische ruimte</v>
      </c>
      <c r="H266" s="107" t="s">
        <v>412</v>
      </c>
      <c r="I266" s="128">
        <v>3</v>
      </c>
      <c r="J266" s="127" t="str">
        <f t="shared" si="104"/>
        <v>Harde vloer zonder polymeer beschermlaag, met behandeling</v>
      </c>
      <c r="K266" s="130">
        <v>14.23</v>
      </c>
      <c r="L266" s="129">
        <f t="shared" si="105"/>
        <v>14.23</v>
      </c>
      <c r="M266" s="164">
        <f t="shared" si="106"/>
        <v>0</v>
      </c>
      <c r="N266" s="131"/>
      <c r="O266" s="107" t="s">
        <v>97</v>
      </c>
      <c r="P266" s="107"/>
      <c r="Q266" s="107"/>
      <c r="R266" s="107"/>
      <c r="S266" s="131"/>
      <c r="T266" s="126" t="str">
        <f t="shared" si="107"/>
        <v>Behandel</v>
      </c>
      <c r="U266" s="126" t="str">
        <f t="shared" si="108"/>
        <v>AQL 3%</v>
      </c>
      <c r="V266" s="131"/>
      <c r="W266" s="113">
        <v>100</v>
      </c>
      <c r="X266" s="131"/>
      <c r="Y266" s="129">
        <f t="shared" si="109"/>
        <v>36.286500000000004</v>
      </c>
      <c r="Z266" s="132">
        <f t="shared" si="110"/>
        <v>0</v>
      </c>
      <c r="AA266" s="131"/>
      <c r="AB266" s="129" t="str">
        <f t="shared" si="111"/>
        <v>_</v>
      </c>
      <c r="AC266" s="132" t="str">
        <f t="shared" si="112"/>
        <v>_</v>
      </c>
      <c r="AD266" s="131"/>
      <c r="AE266" s="129" t="str">
        <f t="shared" si="113"/>
        <v>_</v>
      </c>
      <c r="AF266" s="132" t="str">
        <f t="shared" si="114"/>
        <v>_</v>
      </c>
      <c r="AG266" s="131"/>
      <c r="AH266" s="129" t="str">
        <f t="shared" si="115"/>
        <v>_</v>
      </c>
      <c r="AI266" s="132" t="str">
        <f t="shared" si="116"/>
        <v>_</v>
      </c>
      <c r="AJ266" s="131"/>
      <c r="AK266" s="129">
        <f t="shared" si="117"/>
        <v>36.286500000000004</v>
      </c>
      <c r="AL266" s="132">
        <f t="shared" si="118"/>
        <v>0</v>
      </c>
      <c r="AM266" s="131"/>
      <c r="AQ266" s="137"/>
    </row>
    <row r="267" spans="1:43">
      <c r="A267" s="12">
        <v>19</v>
      </c>
      <c r="B267" s="126" t="str">
        <f>VLOOKUP(A267,'Overzicht locaties'!B:D,2,0)</f>
        <v>SE51</v>
      </c>
      <c r="C267" s="107" t="s">
        <v>145</v>
      </c>
      <c r="D267" s="6" t="s">
        <v>395</v>
      </c>
      <c r="E267" s="107" t="s">
        <v>298</v>
      </c>
      <c r="F267" s="107">
        <v>1</v>
      </c>
      <c r="G267" s="127" t="str">
        <f t="shared" si="119"/>
        <v xml:space="preserve">Kantoorruimte / vergaderruimte </v>
      </c>
      <c r="H267" s="107" t="s">
        <v>412</v>
      </c>
      <c r="I267" s="128">
        <v>3</v>
      </c>
      <c r="J267" s="127" t="str">
        <f t="shared" si="104"/>
        <v>Harde vloer zonder polymeer beschermlaag, met behandeling</v>
      </c>
      <c r="K267" s="130">
        <v>2.39</v>
      </c>
      <c r="L267" s="129">
        <f t="shared" si="105"/>
        <v>2.39</v>
      </c>
      <c r="M267" s="164">
        <f t="shared" si="106"/>
        <v>0</v>
      </c>
      <c r="N267" s="131"/>
      <c r="O267" s="107" t="s">
        <v>97</v>
      </c>
      <c r="P267" s="107"/>
      <c r="Q267" s="107"/>
      <c r="R267" s="107"/>
      <c r="S267" s="131"/>
      <c r="T267" s="126" t="str">
        <f t="shared" si="107"/>
        <v>Bureau</v>
      </c>
      <c r="U267" s="126" t="str">
        <f t="shared" si="108"/>
        <v>AQL 7%</v>
      </c>
      <c r="V267" s="131"/>
      <c r="W267" s="113">
        <v>100</v>
      </c>
      <c r="X267" s="131"/>
      <c r="Y267" s="129">
        <f t="shared" si="109"/>
        <v>6.0945</v>
      </c>
      <c r="Z267" s="132">
        <f t="shared" si="110"/>
        <v>0</v>
      </c>
      <c r="AA267" s="131"/>
      <c r="AB267" s="129" t="str">
        <f t="shared" si="111"/>
        <v>_</v>
      </c>
      <c r="AC267" s="132" t="str">
        <f t="shared" si="112"/>
        <v>_</v>
      </c>
      <c r="AD267" s="131"/>
      <c r="AE267" s="129" t="str">
        <f t="shared" si="113"/>
        <v>_</v>
      </c>
      <c r="AF267" s="132" t="str">
        <f t="shared" si="114"/>
        <v>_</v>
      </c>
      <c r="AG267" s="131"/>
      <c r="AH267" s="129" t="str">
        <f t="shared" si="115"/>
        <v>_</v>
      </c>
      <c r="AI267" s="132" t="str">
        <f t="shared" si="116"/>
        <v>_</v>
      </c>
      <c r="AJ267" s="131"/>
      <c r="AK267" s="129">
        <f t="shared" si="117"/>
        <v>6.0945</v>
      </c>
      <c r="AL267" s="132">
        <f t="shared" si="118"/>
        <v>0</v>
      </c>
      <c r="AM267" s="131"/>
      <c r="AQ267" s="137"/>
    </row>
    <row r="268" spans="1:43">
      <c r="A268" s="12">
        <v>19</v>
      </c>
      <c r="B268" s="126" t="str">
        <f>VLOOKUP(A268,'Overzicht locaties'!B:D,2,0)</f>
        <v>SE51</v>
      </c>
      <c r="C268" s="107" t="s">
        <v>145</v>
      </c>
      <c r="D268" s="6" t="s">
        <v>396</v>
      </c>
      <c r="E268" s="107" t="s">
        <v>408</v>
      </c>
      <c r="F268" s="107">
        <v>2</v>
      </c>
      <c r="G268" s="127" t="str">
        <f t="shared" si="119"/>
        <v>Sanitaire ruimte</v>
      </c>
      <c r="H268" s="107" t="s">
        <v>412</v>
      </c>
      <c r="I268" s="128">
        <v>3</v>
      </c>
      <c r="J268" s="127" t="str">
        <f t="shared" si="104"/>
        <v>Harde vloer zonder polymeer beschermlaag, met behandeling</v>
      </c>
      <c r="K268" s="130">
        <v>3.56</v>
      </c>
      <c r="L268" s="129">
        <f t="shared" si="105"/>
        <v>3.56</v>
      </c>
      <c r="M268" s="164">
        <f t="shared" si="106"/>
        <v>0</v>
      </c>
      <c r="N268" s="131"/>
      <c r="O268" s="107" t="s">
        <v>97</v>
      </c>
      <c r="P268" s="107"/>
      <c r="Q268" s="107"/>
      <c r="R268" s="107"/>
      <c r="S268" s="131"/>
      <c r="T268" s="126" t="str">
        <f t="shared" si="107"/>
        <v>Sanitair</v>
      </c>
      <c r="U268" s="126" t="str">
        <f t="shared" si="108"/>
        <v>AQL 4%</v>
      </c>
      <c r="V268" s="131"/>
      <c r="W268" s="113">
        <v>100</v>
      </c>
      <c r="X268" s="131"/>
      <c r="Y268" s="129">
        <f t="shared" si="109"/>
        <v>9.0779999999999994</v>
      </c>
      <c r="Z268" s="132">
        <f t="shared" si="110"/>
        <v>0</v>
      </c>
      <c r="AA268" s="131"/>
      <c r="AB268" s="129" t="str">
        <f t="shared" si="111"/>
        <v>_</v>
      </c>
      <c r="AC268" s="132" t="str">
        <f t="shared" si="112"/>
        <v>_</v>
      </c>
      <c r="AD268" s="131"/>
      <c r="AE268" s="129" t="str">
        <f t="shared" si="113"/>
        <v>_</v>
      </c>
      <c r="AF268" s="132" t="str">
        <f t="shared" si="114"/>
        <v>_</v>
      </c>
      <c r="AG268" s="131"/>
      <c r="AH268" s="129" t="str">
        <f t="shared" si="115"/>
        <v>_</v>
      </c>
      <c r="AI268" s="132" t="str">
        <f t="shared" si="116"/>
        <v>_</v>
      </c>
      <c r="AJ268" s="131"/>
      <c r="AK268" s="129">
        <f t="shared" si="117"/>
        <v>9.0779999999999994</v>
      </c>
      <c r="AL268" s="132">
        <f t="shared" si="118"/>
        <v>0</v>
      </c>
      <c r="AM268" s="131"/>
      <c r="AQ268" s="137"/>
    </row>
    <row r="269" spans="1:43">
      <c r="A269" s="12">
        <v>19</v>
      </c>
      <c r="B269" s="126" t="str">
        <f>VLOOKUP(A269,'Overzicht locaties'!B:D,2,0)</f>
        <v>SE51</v>
      </c>
      <c r="C269" s="107" t="s">
        <v>145</v>
      </c>
      <c r="D269" s="6" t="s">
        <v>397</v>
      </c>
      <c r="E269" s="107" t="s">
        <v>409</v>
      </c>
      <c r="F269" s="107">
        <v>6</v>
      </c>
      <c r="G269" s="127" t="str">
        <f t="shared" si="119"/>
        <v>Overig / Magazijn / Archief / Berging / Technische ruimte</v>
      </c>
      <c r="H269" s="107" t="s">
        <v>412</v>
      </c>
      <c r="I269" s="128">
        <v>3</v>
      </c>
      <c r="J269" s="127" t="str">
        <f t="shared" si="104"/>
        <v>Harde vloer zonder polymeer beschermlaag, met behandeling</v>
      </c>
      <c r="K269" s="130">
        <v>1.51</v>
      </c>
      <c r="L269" s="129">
        <f t="shared" si="105"/>
        <v>1.51</v>
      </c>
      <c r="M269" s="164">
        <f t="shared" si="106"/>
        <v>0</v>
      </c>
      <c r="N269" s="131"/>
      <c r="O269" s="107" t="s">
        <v>97</v>
      </c>
      <c r="P269" s="107"/>
      <c r="Q269" s="107"/>
      <c r="R269" s="107"/>
      <c r="S269" s="131"/>
      <c r="T269" s="126" t="str">
        <f t="shared" si="107"/>
        <v>Verkeer</v>
      </c>
      <c r="U269" s="126" t="str">
        <f t="shared" si="108"/>
        <v>AQL 7%</v>
      </c>
      <c r="V269" s="131"/>
      <c r="W269" s="113">
        <v>100</v>
      </c>
      <c r="X269" s="131"/>
      <c r="Y269" s="129">
        <f t="shared" si="109"/>
        <v>3.8505000000000003</v>
      </c>
      <c r="Z269" s="132">
        <f t="shared" si="110"/>
        <v>0</v>
      </c>
      <c r="AA269" s="131"/>
      <c r="AB269" s="129" t="str">
        <f t="shared" si="111"/>
        <v>_</v>
      </c>
      <c r="AC269" s="132" t="str">
        <f t="shared" si="112"/>
        <v>_</v>
      </c>
      <c r="AD269" s="131"/>
      <c r="AE269" s="129" t="str">
        <f t="shared" si="113"/>
        <v>_</v>
      </c>
      <c r="AF269" s="132" t="str">
        <f t="shared" si="114"/>
        <v>_</v>
      </c>
      <c r="AG269" s="131"/>
      <c r="AH269" s="129" t="str">
        <f t="shared" si="115"/>
        <v>_</v>
      </c>
      <c r="AI269" s="132" t="str">
        <f t="shared" si="116"/>
        <v>_</v>
      </c>
      <c r="AJ269" s="131"/>
      <c r="AK269" s="129">
        <f t="shared" si="117"/>
        <v>3.8505000000000003</v>
      </c>
      <c r="AL269" s="132">
        <f t="shared" si="118"/>
        <v>0</v>
      </c>
      <c r="AM269" s="131"/>
      <c r="AQ269" s="137"/>
    </row>
    <row r="270" spans="1:43">
      <c r="A270" s="12">
        <v>19</v>
      </c>
      <c r="B270" s="126" t="str">
        <f>VLOOKUP(A270,'Overzicht locaties'!B:D,2,0)</f>
        <v>SE51</v>
      </c>
      <c r="C270" s="107" t="s">
        <v>145</v>
      </c>
      <c r="D270" s="6" t="s">
        <v>398</v>
      </c>
      <c r="E270" s="107" t="s">
        <v>410</v>
      </c>
      <c r="F270" s="107">
        <v>3</v>
      </c>
      <c r="G270" s="127" t="str">
        <f t="shared" si="119"/>
        <v>Verkeersruimte / Garderobe / Wachtruimte</v>
      </c>
      <c r="H270" s="107" t="s">
        <v>412</v>
      </c>
      <c r="I270" s="128">
        <v>3</v>
      </c>
      <c r="J270" s="127" t="str">
        <f t="shared" si="104"/>
        <v>Harde vloer zonder polymeer beschermlaag, met behandeling</v>
      </c>
      <c r="K270" s="130">
        <v>5.28</v>
      </c>
      <c r="L270" s="129">
        <f t="shared" si="105"/>
        <v>5.28</v>
      </c>
      <c r="M270" s="164">
        <f t="shared" si="106"/>
        <v>0</v>
      </c>
      <c r="N270" s="131"/>
      <c r="O270" s="107" t="s">
        <v>97</v>
      </c>
      <c r="P270" s="107"/>
      <c r="Q270" s="107"/>
      <c r="R270" s="107"/>
      <c r="S270" s="131"/>
      <c r="T270" s="126" t="str">
        <f t="shared" si="107"/>
        <v>Verkeer</v>
      </c>
      <c r="U270" s="126" t="str">
        <f t="shared" si="108"/>
        <v>AQL 7%</v>
      </c>
      <c r="V270" s="131"/>
      <c r="W270" s="113">
        <v>100</v>
      </c>
      <c r="X270" s="131"/>
      <c r="Y270" s="129">
        <f t="shared" si="109"/>
        <v>13.464</v>
      </c>
      <c r="Z270" s="132">
        <f t="shared" si="110"/>
        <v>0</v>
      </c>
      <c r="AA270" s="131"/>
      <c r="AB270" s="129" t="str">
        <f t="shared" si="111"/>
        <v>_</v>
      </c>
      <c r="AC270" s="132" t="str">
        <f t="shared" si="112"/>
        <v>_</v>
      </c>
      <c r="AD270" s="131"/>
      <c r="AE270" s="129" t="str">
        <f t="shared" si="113"/>
        <v>_</v>
      </c>
      <c r="AF270" s="132" t="str">
        <f t="shared" si="114"/>
        <v>_</v>
      </c>
      <c r="AG270" s="131"/>
      <c r="AH270" s="129" t="str">
        <f t="shared" si="115"/>
        <v>_</v>
      </c>
      <c r="AI270" s="132" t="str">
        <f t="shared" si="116"/>
        <v>_</v>
      </c>
      <c r="AJ270" s="131"/>
      <c r="AK270" s="129">
        <f t="shared" si="117"/>
        <v>13.464</v>
      </c>
      <c r="AL270" s="132">
        <f t="shared" si="118"/>
        <v>0</v>
      </c>
      <c r="AM270" s="131"/>
      <c r="AQ270" s="137"/>
    </row>
    <row r="271" spans="1:43">
      <c r="A271" s="12">
        <v>19</v>
      </c>
      <c r="B271" s="126" t="str">
        <f>VLOOKUP(A271,'Overzicht locaties'!B:D,2,0)</f>
        <v>SE51</v>
      </c>
      <c r="C271" s="107" t="s">
        <v>145</v>
      </c>
      <c r="D271" s="6" t="s">
        <v>224</v>
      </c>
      <c r="E271" s="107" t="s">
        <v>147</v>
      </c>
      <c r="F271" s="107">
        <v>3</v>
      </c>
      <c r="G271" s="127" t="str">
        <f t="shared" si="119"/>
        <v>Verkeersruimte / Garderobe / Wachtruimte</v>
      </c>
      <c r="H271" s="107" t="s">
        <v>412</v>
      </c>
      <c r="I271" s="128">
        <v>3</v>
      </c>
      <c r="J271" s="127" t="str">
        <f t="shared" si="104"/>
        <v>Harde vloer zonder polymeer beschermlaag, met behandeling</v>
      </c>
      <c r="K271" s="130">
        <v>15.04</v>
      </c>
      <c r="L271" s="129">
        <f t="shared" si="105"/>
        <v>15.04</v>
      </c>
      <c r="M271" s="164">
        <f t="shared" si="106"/>
        <v>0</v>
      </c>
      <c r="N271" s="131"/>
      <c r="O271" s="107" t="s">
        <v>97</v>
      </c>
      <c r="P271" s="107"/>
      <c r="Q271" s="107"/>
      <c r="R271" s="107"/>
      <c r="S271" s="131"/>
      <c r="T271" s="126" t="str">
        <f t="shared" si="107"/>
        <v>Verkeer</v>
      </c>
      <c r="U271" s="126" t="str">
        <f t="shared" si="108"/>
        <v>AQL 7%</v>
      </c>
      <c r="V271" s="131"/>
      <c r="W271" s="113">
        <v>100</v>
      </c>
      <c r="X271" s="131"/>
      <c r="Y271" s="129">
        <f t="shared" si="109"/>
        <v>38.351999999999997</v>
      </c>
      <c r="Z271" s="132">
        <f t="shared" si="110"/>
        <v>0</v>
      </c>
      <c r="AA271" s="131"/>
      <c r="AB271" s="129" t="str">
        <f t="shared" si="111"/>
        <v>_</v>
      </c>
      <c r="AC271" s="132" t="str">
        <f t="shared" si="112"/>
        <v>_</v>
      </c>
      <c r="AD271" s="131"/>
      <c r="AE271" s="129" t="str">
        <f t="shared" si="113"/>
        <v>_</v>
      </c>
      <c r="AF271" s="132" t="str">
        <f t="shared" si="114"/>
        <v>_</v>
      </c>
      <c r="AG271" s="131"/>
      <c r="AH271" s="129" t="str">
        <f t="shared" si="115"/>
        <v>_</v>
      </c>
      <c r="AI271" s="132" t="str">
        <f t="shared" si="116"/>
        <v>_</v>
      </c>
      <c r="AJ271" s="131"/>
      <c r="AK271" s="129">
        <f t="shared" si="117"/>
        <v>38.351999999999997</v>
      </c>
      <c r="AL271" s="132">
        <f t="shared" si="118"/>
        <v>0</v>
      </c>
      <c r="AM271" s="131"/>
      <c r="AQ271" s="137"/>
    </row>
    <row r="272" spans="1:43">
      <c r="A272" s="12">
        <v>19</v>
      </c>
      <c r="B272" s="126" t="str">
        <f>VLOOKUP(A272,'Overzicht locaties'!B:D,2,0)</f>
        <v>SE51</v>
      </c>
      <c r="C272" s="107" t="s">
        <v>145</v>
      </c>
      <c r="D272" s="6" t="s">
        <v>224</v>
      </c>
      <c r="E272" s="107" t="s">
        <v>147</v>
      </c>
      <c r="F272" s="107">
        <v>3</v>
      </c>
      <c r="G272" s="127" t="str">
        <f t="shared" si="119"/>
        <v>Verkeersruimte / Garderobe / Wachtruimte</v>
      </c>
      <c r="H272" s="107" t="s">
        <v>412</v>
      </c>
      <c r="I272" s="128">
        <v>3</v>
      </c>
      <c r="J272" s="127" t="str">
        <f t="shared" si="104"/>
        <v>Harde vloer zonder polymeer beschermlaag, met behandeling</v>
      </c>
      <c r="K272" s="130">
        <v>10.27</v>
      </c>
      <c r="L272" s="129">
        <f t="shared" si="105"/>
        <v>10.27</v>
      </c>
      <c r="M272" s="164">
        <f t="shared" si="106"/>
        <v>0</v>
      </c>
      <c r="N272" s="131"/>
      <c r="O272" s="107" t="s">
        <v>97</v>
      </c>
      <c r="P272" s="107"/>
      <c r="Q272" s="107"/>
      <c r="R272" s="107"/>
      <c r="S272" s="131"/>
      <c r="T272" s="126" t="str">
        <f t="shared" si="107"/>
        <v>Verkeer</v>
      </c>
      <c r="U272" s="126" t="str">
        <f t="shared" si="108"/>
        <v>AQL 7%</v>
      </c>
      <c r="V272" s="131"/>
      <c r="W272" s="113">
        <v>100</v>
      </c>
      <c r="X272" s="131"/>
      <c r="Y272" s="129">
        <f t="shared" si="109"/>
        <v>26.188500000000001</v>
      </c>
      <c r="Z272" s="132">
        <f t="shared" si="110"/>
        <v>0</v>
      </c>
      <c r="AA272" s="131"/>
      <c r="AB272" s="129" t="str">
        <f t="shared" si="111"/>
        <v>_</v>
      </c>
      <c r="AC272" s="132" t="str">
        <f t="shared" si="112"/>
        <v>_</v>
      </c>
      <c r="AD272" s="131"/>
      <c r="AE272" s="129" t="str">
        <f t="shared" si="113"/>
        <v>_</v>
      </c>
      <c r="AF272" s="132" t="str">
        <f t="shared" si="114"/>
        <v>_</v>
      </c>
      <c r="AG272" s="131"/>
      <c r="AH272" s="129" t="str">
        <f t="shared" si="115"/>
        <v>_</v>
      </c>
      <c r="AI272" s="132" t="str">
        <f t="shared" si="116"/>
        <v>_</v>
      </c>
      <c r="AJ272" s="131"/>
      <c r="AK272" s="129">
        <f t="shared" si="117"/>
        <v>26.188500000000001</v>
      </c>
      <c r="AL272" s="132">
        <f t="shared" si="118"/>
        <v>0</v>
      </c>
      <c r="AM272" s="131"/>
      <c r="AQ272" s="137"/>
    </row>
    <row r="273" spans="1:43">
      <c r="A273" s="12">
        <v>20</v>
      </c>
      <c r="B273" s="126" t="str">
        <f>VLOOKUP(A273,'Overzicht locaties'!B:D,2,0)</f>
        <v>SE52</v>
      </c>
      <c r="C273" s="107" t="s">
        <v>145</v>
      </c>
      <c r="D273" s="6">
        <v>1</v>
      </c>
      <c r="E273" s="107" t="s">
        <v>399</v>
      </c>
      <c r="F273" s="107">
        <v>3</v>
      </c>
      <c r="G273" s="127" t="str">
        <f t="shared" si="119"/>
        <v>Verkeersruimte / Garderobe / Wachtruimte</v>
      </c>
      <c r="H273" s="107" t="s">
        <v>427</v>
      </c>
      <c r="I273" s="128">
        <v>3</v>
      </c>
      <c r="J273" s="127" t="str">
        <f t="shared" si="104"/>
        <v>Harde vloer zonder polymeer beschermlaag, met behandeling</v>
      </c>
      <c r="K273" s="130">
        <v>8</v>
      </c>
      <c r="L273" s="129">
        <f t="shared" si="105"/>
        <v>8</v>
      </c>
      <c r="M273" s="164">
        <f t="shared" si="106"/>
        <v>0</v>
      </c>
      <c r="N273" s="131"/>
      <c r="O273" s="107" t="s">
        <v>97</v>
      </c>
      <c r="P273" s="107"/>
      <c r="Q273" s="107"/>
      <c r="R273" s="107"/>
      <c r="S273" s="131"/>
      <c r="T273" s="126" t="str">
        <f t="shared" si="107"/>
        <v>Verkeer</v>
      </c>
      <c r="U273" s="126" t="str">
        <f t="shared" si="108"/>
        <v>AQL 7%</v>
      </c>
      <c r="V273" s="131"/>
      <c r="W273" s="113">
        <v>100</v>
      </c>
      <c r="X273" s="131"/>
      <c r="Y273" s="129">
        <f t="shared" si="109"/>
        <v>20.400000000000002</v>
      </c>
      <c r="Z273" s="132">
        <f t="shared" si="110"/>
        <v>0</v>
      </c>
      <c r="AA273" s="131"/>
      <c r="AB273" s="129" t="str">
        <f t="shared" si="111"/>
        <v>_</v>
      </c>
      <c r="AC273" s="132" t="str">
        <f t="shared" si="112"/>
        <v>_</v>
      </c>
      <c r="AD273" s="131"/>
      <c r="AE273" s="129" t="str">
        <f t="shared" si="113"/>
        <v>_</v>
      </c>
      <c r="AF273" s="132" t="str">
        <f t="shared" si="114"/>
        <v>_</v>
      </c>
      <c r="AG273" s="131"/>
      <c r="AH273" s="129" t="str">
        <f t="shared" si="115"/>
        <v>_</v>
      </c>
      <c r="AI273" s="132" t="str">
        <f t="shared" si="116"/>
        <v>_</v>
      </c>
      <c r="AJ273" s="131"/>
      <c r="AK273" s="129">
        <f t="shared" si="117"/>
        <v>20.400000000000002</v>
      </c>
      <c r="AL273" s="132">
        <f t="shared" si="118"/>
        <v>0</v>
      </c>
      <c r="AM273" s="131"/>
      <c r="AQ273" s="137"/>
    </row>
    <row r="274" spans="1:43">
      <c r="A274" s="12">
        <v>20</v>
      </c>
      <c r="B274" s="126" t="str">
        <f>VLOOKUP(A274,'Overzicht locaties'!B:D,2,0)</f>
        <v>SE52</v>
      </c>
      <c r="C274" s="107" t="s">
        <v>145</v>
      </c>
      <c r="D274" s="6">
        <v>2</v>
      </c>
      <c r="E274" s="107" t="s">
        <v>301</v>
      </c>
      <c r="F274" s="107">
        <v>3</v>
      </c>
      <c r="G274" s="127" t="str">
        <f t="shared" si="119"/>
        <v>Verkeersruimte / Garderobe / Wachtruimte</v>
      </c>
      <c r="H274" s="107" t="s">
        <v>427</v>
      </c>
      <c r="I274" s="128">
        <v>3</v>
      </c>
      <c r="J274" s="127" t="str">
        <f t="shared" si="104"/>
        <v>Harde vloer zonder polymeer beschermlaag, met behandeling</v>
      </c>
      <c r="K274" s="130">
        <v>70</v>
      </c>
      <c r="L274" s="129">
        <f t="shared" si="105"/>
        <v>70</v>
      </c>
      <c r="M274" s="164">
        <f t="shared" si="106"/>
        <v>0</v>
      </c>
      <c r="N274" s="131"/>
      <c r="O274" s="107" t="s">
        <v>97</v>
      </c>
      <c r="P274" s="107"/>
      <c r="Q274" s="107"/>
      <c r="R274" s="107"/>
      <c r="S274" s="131"/>
      <c r="T274" s="126" t="str">
        <f t="shared" si="107"/>
        <v>Verkeer</v>
      </c>
      <c r="U274" s="126" t="str">
        <f t="shared" si="108"/>
        <v>AQL 7%</v>
      </c>
      <c r="V274" s="131"/>
      <c r="W274" s="113">
        <v>100</v>
      </c>
      <c r="X274" s="131"/>
      <c r="Y274" s="129">
        <f t="shared" si="109"/>
        <v>178.5</v>
      </c>
      <c r="Z274" s="132">
        <f t="shared" si="110"/>
        <v>0</v>
      </c>
      <c r="AA274" s="131"/>
      <c r="AB274" s="129" t="str">
        <f t="shared" si="111"/>
        <v>_</v>
      </c>
      <c r="AC274" s="132" t="str">
        <f t="shared" si="112"/>
        <v>_</v>
      </c>
      <c r="AD274" s="131"/>
      <c r="AE274" s="129" t="str">
        <f t="shared" si="113"/>
        <v>_</v>
      </c>
      <c r="AF274" s="132" t="str">
        <f t="shared" si="114"/>
        <v>_</v>
      </c>
      <c r="AG274" s="131"/>
      <c r="AH274" s="129" t="str">
        <f t="shared" si="115"/>
        <v>_</v>
      </c>
      <c r="AI274" s="132" t="str">
        <f t="shared" si="116"/>
        <v>_</v>
      </c>
      <c r="AJ274" s="131"/>
      <c r="AK274" s="129">
        <f t="shared" si="117"/>
        <v>178.5</v>
      </c>
      <c r="AL274" s="132">
        <f t="shared" si="118"/>
        <v>0</v>
      </c>
      <c r="AM274" s="131"/>
      <c r="AQ274" s="137"/>
    </row>
    <row r="275" spans="1:43">
      <c r="A275" s="12">
        <v>20</v>
      </c>
      <c r="B275" s="126" t="str">
        <f>VLOOKUP(A275,'Overzicht locaties'!B:D,2,0)</f>
        <v>SE52</v>
      </c>
      <c r="C275" s="107" t="s">
        <v>145</v>
      </c>
      <c r="D275" s="6">
        <v>3</v>
      </c>
      <c r="E275" s="107" t="s">
        <v>416</v>
      </c>
      <c r="F275" s="107">
        <v>4</v>
      </c>
      <c r="G275" s="127" t="str">
        <f t="shared" si="119"/>
        <v>Medische ruimte</v>
      </c>
      <c r="H275" s="107" t="s">
        <v>427</v>
      </c>
      <c r="I275" s="128">
        <v>3</v>
      </c>
      <c r="J275" s="127" t="str">
        <f t="shared" si="104"/>
        <v>Harde vloer zonder polymeer beschermlaag, met behandeling</v>
      </c>
      <c r="K275" s="130">
        <v>15</v>
      </c>
      <c r="L275" s="129">
        <f t="shared" si="105"/>
        <v>15</v>
      </c>
      <c r="M275" s="164">
        <f t="shared" si="106"/>
        <v>0</v>
      </c>
      <c r="N275" s="131"/>
      <c r="O275" s="107" t="s">
        <v>97</v>
      </c>
      <c r="P275" s="107"/>
      <c r="Q275" s="107"/>
      <c r="R275" s="107"/>
      <c r="S275" s="131"/>
      <c r="T275" s="126" t="str">
        <f t="shared" si="107"/>
        <v>Behandel</v>
      </c>
      <c r="U275" s="126" t="str">
        <f t="shared" si="108"/>
        <v>AQL 3%</v>
      </c>
      <c r="V275" s="131"/>
      <c r="W275" s="113">
        <v>100</v>
      </c>
      <c r="X275" s="131"/>
      <c r="Y275" s="129">
        <f t="shared" si="109"/>
        <v>38.25</v>
      </c>
      <c r="Z275" s="132">
        <f t="shared" si="110"/>
        <v>0</v>
      </c>
      <c r="AA275" s="131"/>
      <c r="AB275" s="129" t="str">
        <f t="shared" si="111"/>
        <v>_</v>
      </c>
      <c r="AC275" s="132" t="str">
        <f t="shared" si="112"/>
        <v>_</v>
      </c>
      <c r="AD275" s="131"/>
      <c r="AE275" s="129" t="str">
        <f t="shared" si="113"/>
        <v>_</v>
      </c>
      <c r="AF275" s="132" t="str">
        <f t="shared" si="114"/>
        <v>_</v>
      </c>
      <c r="AG275" s="131"/>
      <c r="AH275" s="129" t="str">
        <f t="shared" si="115"/>
        <v>_</v>
      </c>
      <c r="AI275" s="132" t="str">
        <f t="shared" si="116"/>
        <v>_</v>
      </c>
      <c r="AJ275" s="131"/>
      <c r="AK275" s="129">
        <f t="shared" si="117"/>
        <v>38.25</v>
      </c>
      <c r="AL275" s="132">
        <f t="shared" si="118"/>
        <v>0</v>
      </c>
      <c r="AM275" s="131"/>
      <c r="AQ275" s="137"/>
    </row>
    <row r="276" spans="1:43">
      <c r="A276" s="12">
        <v>20</v>
      </c>
      <c r="B276" s="126" t="str">
        <f>VLOOKUP(A276,'Overzicht locaties'!B:D,2,0)</f>
        <v>SE52</v>
      </c>
      <c r="C276" s="107" t="s">
        <v>145</v>
      </c>
      <c r="D276" s="6">
        <v>4</v>
      </c>
      <c r="E276" s="107" t="s">
        <v>417</v>
      </c>
      <c r="F276" s="107">
        <v>2</v>
      </c>
      <c r="G276" s="127" t="str">
        <f t="shared" si="119"/>
        <v>Sanitaire ruimte</v>
      </c>
      <c r="H276" s="107" t="s">
        <v>427</v>
      </c>
      <c r="I276" s="128">
        <v>3</v>
      </c>
      <c r="J276" s="127" t="str">
        <f t="shared" si="104"/>
        <v>Harde vloer zonder polymeer beschermlaag, met behandeling</v>
      </c>
      <c r="K276" s="130">
        <v>3</v>
      </c>
      <c r="L276" s="129">
        <f t="shared" si="105"/>
        <v>3</v>
      </c>
      <c r="M276" s="164">
        <f t="shared" si="106"/>
        <v>0</v>
      </c>
      <c r="N276" s="131"/>
      <c r="O276" s="107" t="s">
        <v>97</v>
      </c>
      <c r="P276" s="107"/>
      <c r="Q276" s="107"/>
      <c r="R276" s="107"/>
      <c r="S276" s="131"/>
      <c r="T276" s="126" t="str">
        <f t="shared" si="107"/>
        <v>Sanitair</v>
      </c>
      <c r="U276" s="126" t="str">
        <f t="shared" si="108"/>
        <v>AQL 4%</v>
      </c>
      <c r="V276" s="131"/>
      <c r="W276" s="113">
        <v>100</v>
      </c>
      <c r="X276" s="131"/>
      <c r="Y276" s="129">
        <f t="shared" si="109"/>
        <v>7.6499999999999995</v>
      </c>
      <c r="Z276" s="132">
        <f t="shared" si="110"/>
        <v>0</v>
      </c>
      <c r="AA276" s="131"/>
      <c r="AB276" s="129" t="str">
        <f t="shared" si="111"/>
        <v>_</v>
      </c>
      <c r="AC276" s="132" t="str">
        <f t="shared" si="112"/>
        <v>_</v>
      </c>
      <c r="AD276" s="131"/>
      <c r="AE276" s="129" t="str">
        <f t="shared" si="113"/>
        <v>_</v>
      </c>
      <c r="AF276" s="132" t="str">
        <f t="shared" si="114"/>
        <v>_</v>
      </c>
      <c r="AG276" s="131"/>
      <c r="AH276" s="129" t="str">
        <f t="shared" si="115"/>
        <v>_</v>
      </c>
      <c r="AI276" s="132" t="str">
        <f t="shared" si="116"/>
        <v>_</v>
      </c>
      <c r="AJ276" s="131"/>
      <c r="AK276" s="129">
        <f t="shared" si="117"/>
        <v>7.6499999999999995</v>
      </c>
      <c r="AL276" s="132">
        <f t="shared" si="118"/>
        <v>0</v>
      </c>
      <c r="AM276" s="131"/>
      <c r="AQ276" s="137"/>
    </row>
    <row r="277" spans="1:43">
      <c r="A277" s="12">
        <v>20</v>
      </c>
      <c r="B277" s="126" t="str">
        <f>VLOOKUP(A277,'Overzicht locaties'!B:D,2,0)</f>
        <v>SE52</v>
      </c>
      <c r="C277" s="107" t="s">
        <v>145</v>
      </c>
      <c r="D277" s="6">
        <v>5</v>
      </c>
      <c r="E277" s="107" t="s">
        <v>418</v>
      </c>
      <c r="F277" s="107">
        <v>4</v>
      </c>
      <c r="G277" s="127" t="str">
        <f t="shared" si="119"/>
        <v>Medische ruimte</v>
      </c>
      <c r="H277" s="107" t="s">
        <v>427</v>
      </c>
      <c r="I277" s="128">
        <v>3</v>
      </c>
      <c r="J277" s="127" t="str">
        <f t="shared" si="104"/>
        <v>Harde vloer zonder polymeer beschermlaag, met behandeling</v>
      </c>
      <c r="K277" s="130">
        <v>15</v>
      </c>
      <c r="L277" s="129">
        <f t="shared" si="105"/>
        <v>15</v>
      </c>
      <c r="M277" s="164">
        <f t="shared" si="106"/>
        <v>0</v>
      </c>
      <c r="N277" s="131"/>
      <c r="O277" s="107" t="s">
        <v>97</v>
      </c>
      <c r="P277" s="107"/>
      <c r="Q277" s="107"/>
      <c r="R277" s="107"/>
      <c r="S277" s="131"/>
      <c r="T277" s="126" t="str">
        <f t="shared" si="107"/>
        <v>Behandel</v>
      </c>
      <c r="U277" s="126" t="str">
        <f t="shared" si="108"/>
        <v>AQL 3%</v>
      </c>
      <c r="V277" s="131"/>
      <c r="W277" s="113">
        <v>100</v>
      </c>
      <c r="X277" s="131"/>
      <c r="Y277" s="129">
        <f t="shared" si="109"/>
        <v>38.25</v>
      </c>
      <c r="Z277" s="132">
        <f t="shared" si="110"/>
        <v>0</v>
      </c>
      <c r="AA277" s="131"/>
      <c r="AB277" s="129" t="str">
        <f t="shared" si="111"/>
        <v>_</v>
      </c>
      <c r="AC277" s="132" t="str">
        <f t="shared" si="112"/>
        <v>_</v>
      </c>
      <c r="AD277" s="131"/>
      <c r="AE277" s="129" t="str">
        <f t="shared" si="113"/>
        <v>_</v>
      </c>
      <c r="AF277" s="132" t="str">
        <f t="shared" si="114"/>
        <v>_</v>
      </c>
      <c r="AG277" s="131"/>
      <c r="AH277" s="129" t="str">
        <f t="shared" si="115"/>
        <v>_</v>
      </c>
      <c r="AI277" s="132" t="str">
        <f t="shared" si="116"/>
        <v>_</v>
      </c>
      <c r="AJ277" s="131"/>
      <c r="AK277" s="129">
        <f t="shared" si="117"/>
        <v>38.25</v>
      </c>
      <c r="AL277" s="132">
        <f t="shared" si="118"/>
        <v>0</v>
      </c>
      <c r="AM277" s="131"/>
      <c r="AQ277" s="137"/>
    </row>
    <row r="278" spans="1:43">
      <c r="A278" s="12">
        <v>20</v>
      </c>
      <c r="B278" s="126" t="str">
        <f>VLOOKUP(A278,'Overzicht locaties'!B:D,2,0)</f>
        <v>SE52</v>
      </c>
      <c r="C278" s="107" t="s">
        <v>145</v>
      </c>
      <c r="D278" s="6">
        <v>6</v>
      </c>
      <c r="E278" s="107" t="s">
        <v>419</v>
      </c>
      <c r="F278" s="107">
        <v>2</v>
      </c>
      <c r="G278" s="127" t="str">
        <f t="shared" si="119"/>
        <v>Sanitaire ruimte</v>
      </c>
      <c r="H278" s="107" t="s">
        <v>427</v>
      </c>
      <c r="I278" s="128">
        <v>3</v>
      </c>
      <c r="J278" s="127" t="str">
        <f t="shared" si="104"/>
        <v>Harde vloer zonder polymeer beschermlaag, met behandeling</v>
      </c>
      <c r="K278" s="130">
        <v>3</v>
      </c>
      <c r="L278" s="129">
        <f t="shared" si="105"/>
        <v>3</v>
      </c>
      <c r="M278" s="164">
        <f t="shared" si="106"/>
        <v>0</v>
      </c>
      <c r="N278" s="131"/>
      <c r="O278" s="107" t="s">
        <v>97</v>
      </c>
      <c r="P278" s="107"/>
      <c r="Q278" s="107"/>
      <c r="R278" s="107"/>
      <c r="S278" s="131"/>
      <c r="T278" s="126" t="str">
        <f t="shared" si="107"/>
        <v>Sanitair</v>
      </c>
      <c r="U278" s="126" t="str">
        <f t="shared" si="108"/>
        <v>AQL 4%</v>
      </c>
      <c r="V278" s="131"/>
      <c r="W278" s="113">
        <v>100</v>
      </c>
      <c r="X278" s="131"/>
      <c r="Y278" s="129">
        <f t="shared" si="109"/>
        <v>7.6499999999999995</v>
      </c>
      <c r="Z278" s="132">
        <f t="shared" si="110"/>
        <v>0</v>
      </c>
      <c r="AA278" s="131"/>
      <c r="AB278" s="129" t="str">
        <f t="shared" si="111"/>
        <v>_</v>
      </c>
      <c r="AC278" s="132" t="str">
        <f t="shared" si="112"/>
        <v>_</v>
      </c>
      <c r="AD278" s="131"/>
      <c r="AE278" s="129" t="str">
        <f t="shared" si="113"/>
        <v>_</v>
      </c>
      <c r="AF278" s="132" t="str">
        <f t="shared" si="114"/>
        <v>_</v>
      </c>
      <c r="AG278" s="131"/>
      <c r="AH278" s="129" t="str">
        <f t="shared" si="115"/>
        <v>_</v>
      </c>
      <c r="AI278" s="132" t="str">
        <f t="shared" si="116"/>
        <v>_</v>
      </c>
      <c r="AJ278" s="131"/>
      <c r="AK278" s="129">
        <f t="shared" si="117"/>
        <v>7.6499999999999995</v>
      </c>
      <c r="AL278" s="132">
        <f t="shared" si="118"/>
        <v>0</v>
      </c>
      <c r="AM278" s="131"/>
      <c r="AQ278" s="137"/>
    </row>
    <row r="279" spans="1:43">
      <c r="A279" s="12">
        <v>20</v>
      </c>
      <c r="B279" s="126" t="str">
        <f>VLOOKUP(A279,'Overzicht locaties'!B:D,2,0)</f>
        <v>SE52</v>
      </c>
      <c r="C279" s="107" t="s">
        <v>145</v>
      </c>
      <c r="D279" s="6">
        <v>7</v>
      </c>
      <c r="E279" s="107" t="s">
        <v>420</v>
      </c>
      <c r="F279" s="107">
        <v>4</v>
      </c>
      <c r="G279" s="127" t="str">
        <f t="shared" si="119"/>
        <v>Medische ruimte</v>
      </c>
      <c r="H279" s="107" t="s">
        <v>427</v>
      </c>
      <c r="I279" s="128">
        <v>3</v>
      </c>
      <c r="J279" s="127" t="str">
        <f t="shared" si="104"/>
        <v>Harde vloer zonder polymeer beschermlaag, met behandeling</v>
      </c>
      <c r="K279" s="130">
        <v>16</v>
      </c>
      <c r="L279" s="129">
        <f t="shared" si="105"/>
        <v>16</v>
      </c>
      <c r="M279" s="164">
        <f t="shared" si="106"/>
        <v>0</v>
      </c>
      <c r="N279" s="131"/>
      <c r="O279" s="107" t="s">
        <v>97</v>
      </c>
      <c r="P279" s="107"/>
      <c r="Q279" s="107"/>
      <c r="R279" s="107"/>
      <c r="S279" s="131"/>
      <c r="T279" s="126" t="str">
        <f t="shared" si="107"/>
        <v>Behandel</v>
      </c>
      <c r="U279" s="126" t="str">
        <f t="shared" si="108"/>
        <v>AQL 3%</v>
      </c>
      <c r="V279" s="131"/>
      <c r="W279" s="113">
        <v>100</v>
      </c>
      <c r="X279" s="131"/>
      <c r="Y279" s="129">
        <f t="shared" si="109"/>
        <v>40.800000000000004</v>
      </c>
      <c r="Z279" s="132">
        <f t="shared" si="110"/>
        <v>0</v>
      </c>
      <c r="AA279" s="131"/>
      <c r="AB279" s="129" t="str">
        <f t="shared" si="111"/>
        <v>_</v>
      </c>
      <c r="AC279" s="132" t="str">
        <f t="shared" si="112"/>
        <v>_</v>
      </c>
      <c r="AD279" s="131"/>
      <c r="AE279" s="129" t="str">
        <f t="shared" si="113"/>
        <v>_</v>
      </c>
      <c r="AF279" s="132" t="str">
        <f t="shared" si="114"/>
        <v>_</v>
      </c>
      <c r="AG279" s="131"/>
      <c r="AH279" s="129" t="str">
        <f t="shared" si="115"/>
        <v>_</v>
      </c>
      <c r="AI279" s="132" t="str">
        <f t="shared" si="116"/>
        <v>_</v>
      </c>
      <c r="AJ279" s="131"/>
      <c r="AK279" s="129">
        <f t="shared" si="117"/>
        <v>40.800000000000004</v>
      </c>
      <c r="AL279" s="132">
        <f t="shared" si="118"/>
        <v>0</v>
      </c>
      <c r="AM279" s="131"/>
      <c r="AQ279" s="137"/>
    </row>
    <row r="280" spans="1:43">
      <c r="A280" s="12">
        <v>20</v>
      </c>
      <c r="B280" s="126" t="str">
        <f>VLOOKUP(A280,'Overzicht locaties'!B:D,2,0)</f>
        <v>SE52</v>
      </c>
      <c r="C280" s="107" t="s">
        <v>145</v>
      </c>
      <c r="D280" s="6">
        <v>8</v>
      </c>
      <c r="E280" s="107" t="s">
        <v>421</v>
      </c>
      <c r="F280" s="107">
        <v>2</v>
      </c>
      <c r="G280" s="127" t="str">
        <f t="shared" si="119"/>
        <v>Sanitaire ruimte</v>
      </c>
      <c r="H280" s="107" t="s">
        <v>427</v>
      </c>
      <c r="I280" s="128">
        <v>3</v>
      </c>
      <c r="J280" s="127" t="str">
        <f t="shared" si="104"/>
        <v>Harde vloer zonder polymeer beschermlaag, met behandeling</v>
      </c>
      <c r="K280" s="130">
        <v>3</v>
      </c>
      <c r="L280" s="129">
        <f t="shared" si="105"/>
        <v>3</v>
      </c>
      <c r="M280" s="164">
        <f t="shared" si="106"/>
        <v>0</v>
      </c>
      <c r="N280" s="131"/>
      <c r="O280" s="107" t="s">
        <v>97</v>
      </c>
      <c r="P280" s="107"/>
      <c r="Q280" s="107"/>
      <c r="R280" s="107"/>
      <c r="S280" s="131"/>
      <c r="T280" s="126" t="str">
        <f t="shared" si="107"/>
        <v>Sanitair</v>
      </c>
      <c r="U280" s="126" t="str">
        <f t="shared" si="108"/>
        <v>AQL 4%</v>
      </c>
      <c r="V280" s="131"/>
      <c r="W280" s="113">
        <v>100</v>
      </c>
      <c r="X280" s="131"/>
      <c r="Y280" s="129">
        <f t="shared" si="109"/>
        <v>7.6499999999999995</v>
      </c>
      <c r="Z280" s="132">
        <f t="shared" si="110"/>
        <v>0</v>
      </c>
      <c r="AA280" s="131"/>
      <c r="AB280" s="129" t="str">
        <f t="shared" si="111"/>
        <v>_</v>
      </c>
      <c r="AC280" s="132" t="str">
        <f t="shared" si="112"/>
        <v>_</v>
      </c>
      <c r="AD280" s="131"/>
      <c r="AE280" s="129" t="str">
        <f t="shared" si="113"/>
        <v>_</v>
      </c>
      <c r="AF280" s="132" t="str">
        <f t="shared" si="114"/>
        <v>_</v>
      </c>
      <c r="AG280" s="131"/>
      <c r="AH280" s="129" t="str">
        <f t="shared" si="115"/>
        <v>_</v>
      </c>
      <c r="AI280" s="132" t="str">
        <f t="shared" si="116"/>
        <v>_</v>
      </c>
      <c r="AJ280" s="131"/>
      <c r="AK280" s="129">
        <f t="shared" si="117"/>
        <v>7.6499999999999995</v>
      </c>
      <c r="AL280" s="132">
        <f t="shared" si="118"/>
        <v>0</v>
      </c>
      <c r="AM280" s="131"/>
      <c r="AQ280" s="137"/>
    </row>
    <row r="281" spans="1:43">
      <c r="A281" s="12">
        <v>20</v>
      </c>
      <c r="B281" s="126" t="str">
        <f>VLOOKUP(A281,'Overzicht locaties'!B:D,2,0)</f>
        <v>SE52</v>
      </c>
      <c r="C281" s="107" t="s">
        <v>145</v>
      </c>
      <c r="D281" s="6">
        <v>9</v>
      </c>
      <c r="E281" s="107" t="s">
        <v>422</v>
      </c>
      <c r="F281" s="107">
        <v>4</v>
      </c>
      <c r="G281" s="127" t="str">
        <f t="shared" si="119"/>
        <v>Medische ruimte</v>
      </c>
      <c r="H281" s="107" t="s">
        <v>427</v>
      </c>
      <c r="I281" s="128">
        <v>3</v>
      </c>
      <c r="J281" s="127" t="str">
        <f t="shared" si="104"/>
        <v>Harde vloer zonder polymeer beschermlaag, met behandeling</v>
      </c>
      <c r="K281" s="130">
        <v>19</v>
      </c>
      <c r="L281" s="129">
        <f t="shared" si="105"/>
        <v>19</v>
      </c>
      <c r="M281" s="164">
        <f t="shared" si="106"/>
        <v>0</v>
      </c>
      <c r="N281" s="131"/>
      <c r="O281" s="107" t="s">
        <v>97</v>
      </c>
      <c r="P281" s="107"/>
      <c r="Q281" s="107"/>
      <c r="R281" s="107"/>
      <c r="S281" s="131"/>
      <c r="T281" s="126" t="str">
        <f t="shared" si="107"/>
        <v>Behandel</v>
      </c>
      <c r="U281" s="126" t="str">
        <f t="shared" si="108"/>
        <v>AQL 3%</v>
      </c>
      <c r="V281" s="131"/>
      <c r="W281" s="113">
        <v>100</v>
      </c>
      <c r="X281" s="131"/>
      <c r="Y281" s="129">
        <f t="shared" si="109"/>
        <v>48.45</v>
      </c>
      <c r="Z281" s="132">
        <f t="shared" si="110"/>
        <v>0</v>
      </c>
      <c r="AA281" s="131"/>
      <c r="AB281" s="129" t="str">
        <f t="shared" si="111"/>
        <v>_</v>
      </c>
      <c r="AC281" s="132" t="str">
        <f t="shared" si="112"/>
        <v>_</v>
      </c>
      <c r="AD281" s="131"/>
      <c r="AE281" s="129" t="str">
        <f t="shared" si="113"/>
        <v>_</v>
      </c>
      <c r="AF281" s="132" t="str">
        <f t="shared" si="114"/>
        <v>_</v>
      </c>
      <c r="AG281" s="131"/>
      <c r="AH281" s="129" t="str">
        <f t="shared" si="115"/>
        <v>_</v>
      </c>
      <c r="AI281" s="132" t="str">
        <f t="shared" si="116"/>
        <v>_</v>
      </c>
      <c r="AJ281" s="131"/>
      <c r="AK281" s="129">
        <f t="shared" si="117"/>
        <v>48.45</v>
      </c>
      <c r="AL281" s="132">
        <f t="shared" si="118"/>
        <v>0</v>
      </c>
      <c r="AM281" s="131"/>
      <c r="AQ281" s="137"/>
    </row>
    <row r="282" spans="1:43">
      <c r="A282" s="12">
        <v>20</v>
      </c>
      <c r="B282" s="126" t="str">
        <f>VLOOKUP(A282,'Overzicht locaties'!B:D,2,0)</f>
        <v>SE52</v>
      </c>
      <c r="C282" s="107" t="s">
        <v>145</v>
      </c>
      <c r="D282" s="6">
        <v>10</v>
      </c>
      <c r="E282" s="107" t="s">
        <v>366</v>
      </c>
      <c r="F282" s="107">
        <v>2</v>
      </c>
      <c r="G282" s="127" t="str">
        <f t="shared" si="119"/>
        <v>Sanitaire ruimte</v>
      </c>
      <c r="H282" s="107" t="s">
        <v>427</v>
      </c>
      <c r="I282" s="128">
        <v>3</v>
      </c>
      <c r="J282" s="127" t="str">
        <f t="shared" si="104"/>
        <v>Harde vloer zonder polymeer beschermlaag, met behandeling</v>
      </c>
      <c r="K282" s="130">
        <v>4</v>
      </c>
      <c r="L282" s="129">
        <f t="shared" si="105"/>
        <v>4</v>
      </c>
      <c r="M282" s="164">
        <f t="shared" si="106"/>
        <v>0</v>
      </c>
      <c r="N282" s="131"/>
      <c r="O282" s="107" t="s">
        <v>97</v>
      </c>
      <c r="P282" s="107"/>
      <c r="Q282" s="107"/>
      <c r="R282" s="107"/>
      <c r="S282" s="131"/>
      <c r="T282" s="126" t="str">
        <f t="shared" si="107"/>
        <v>Sanitair</v>
      </c>
      <c r="U282" s="126" t="str">
        <f t="shared" si="108"/>
        <v>AQL 4%</v>
      </c>
      <c r="V282" s="131"/>
      <c r="W282" s="113">
        <v>100</v>
      </c>
      <c r="X282" s="131"/>
      <c r="Y282" s="129">
        <f t="shared" si="109"/>
        <v>10.200000000000001</v>
      </c>
      <c r="Z282" s="132">
        <f t="shared" si="110"/>
        <v>0</v>
      </c>
      <c r="AA282" s="131"/>
      <c r="AB282" s="129" t="str">
        <f t="shared" si="111"/>
        <v>_</v>
      </c>
      <c r="AC282" s="132" t="str">
        <f t="shared" si="112"/>
        <v>_</v>
      </c>
      <c r="AD282" s="131"/>
      <c r="AE282" s="129" t="str">
        <f t="shared" si="113"/>
        <v>_</v>
      </c>
      <c r="AF282" s="132" t="str">
        <f t="shared" si="114"/>
        <v>_</v>
      </c>
      <c r="AG282" s="131"/>
      <c r="AH282" s="129" t="str">
        <f t="shared" si="115"/>
        <v>_</v>
      </c>
      <c r="AI282" s="132" t="str">
        <f t="shared" si="116"/>
        <v>_</v>
      </c>
      <c r="AJ282" s="131"/>
      <c r="AK282" s="129">
        <f t="shared" si="117"/>
        <v>10.200000000000001</v>
      </c>
      <c r="AL282" s="132">
        <f t="shared" si="118"/>
        <v>0</v>
      </c>
      <c r="AM282" s="131"/>
      <c r="AQ282" s="137"/>
    </row>
    <row r="283" spans="1:43">
      <c r="A283" s="12">
        <v>20</v>
      </c>
      <c r="B283" s="126" t="str">
        <f>VLOOKUP(A283,'Overzicht locaties'!B:D,2,0)</f>
        <v>SE52</v>
      </c>
      <c r="C283" s="107" t="s">
        <v>145</v>
      </c>
      <c r="D283" s="6">
        <v>11</v>
      </c>
      <c r="E283" s="107" t="s">
        <v>423</v>
      </c>
      <c r="F283" s="107">
        <v>2</v>
      </c>
      <c r="G283" s="127" t="str">
        <f t="shared" si="119"/>
        <v>Sanitaire ruimte</v>
      </c>
      <c r="H283" s="107" t="s">
        <v>427</v>
      </c>
      <c r="I283" s="128">
        <v>3</v>
      </c>
      <c r="J283" s="127" t="str">
        <f t="shared" ref="J283:J438" si="120">VLOOKUP(I283,Legenda_vloerafwerking,2,0)</f>
        <v>Harde vloer zonder polymeer beschermlaag, met behandeling</v>
      </c>
      <c r="K283" s="130">
        <v>4</v>
      </c>
      <c r="L283" s="129">
        <f t="shared" ref="L283:L438" si="121">K283-M283</f>
        <v>4</v>
      </c>
      <c r="M283" s="164">
        <f t="shared" ref="M283:M438" si="122">IF(F283="nio",K283,0)</f>
        <v>0</v>
      </c>
      <c r="N283" s="131"/>
      <c r="O283" s="107" t="s">
        <v>97</v>
      </c>
      <c r="P283" s="107"/>
      <c r="Q283" s="107"/>
      <c r="R283" s="107"/>
      <c r="S283" s="131"/>
      <c r="T283" s="126" t="str">
        <f t="shared" ref="T283:T438" si="123">IF(F283="nio","_",VLOOKUP(F283,cat_omschrijving,3,0))</f>
        <v>Sanitair</v>
      </c>
      <c r="U283" s="126" t="str">
        <f t="shared" ref="U283:U438" si="124">IF(F283="nio","_",VLOOKUP(F283,cat_omschrijving,4,0))</f>
        <v>AQL 4%</v>
      </c>
      <c r="V283" s="131"/>
      <c r="W283" s="113">
        <v>100</v>
      </c>
      <c r="X283" s="131"/>
      <c r="Y283" s="129">
        <f t="shared" ref="Y283:Y438" si="125">IF(F283="nio","_",(L283/W283)*VLOOKUP(O283,Aanpassing_frequenties,3,0))</f>
        <v>10.200000000000001</v>
      </c>
      <c r="Z283" s="132">
        <f t="shared" ref="Z283:Z438" si="126">IF(F283="nio","_",Y283*Rekentarief)</f>
        <v>0</v>
      </c>
      <c r="AA283" s="131"/>
      <c r="AB283" s="129" t="str">
        <f t="shared" ref="AB283:AB438" si="127">IF(OR($F283="nio",P283=""),"_",($L283/$W283)*VLOOKUP(P283,Aanpassing_frequenties,3,0))</f>
        <v>_</v>
      </c>
      <c r="AC283" s="132" t="str">
        <f t="shared" ref="AC283:AC438" si="128">IF(OR($F283="nio",P283=""),"_",AB283*Rekentarief30)</f>
        <v>_</v>
      </c>
      <c r="AD283" s="131"/>
      <c r="AE283" s="129" t="str">
        <f t="shared" ref="AE283:AE438" si="129">IF(OR($F283="nio",Q283=""),"_",($L283/$W283)*VLOOKUP(Q283,Aanpassing_frequenties,3,0))</f>
        <v>_</v>
      </c>
      <c r="AF283" s="132" t="str">
        <f t="shared" ref="AF283:AF438" si="130">IF(OR($F283="nio",Q283=""),"_",AE283*Rekentarief50)</f>
        <v>_</v>
      </c>
      <c r="AG283" s="131"/>
      <c r="AH283" s="129" t="str">
        <f t="shared" ref="AH283:AH438" si="131">IF(OR($F283="nio",R283=""),"_",($L283/$W283)*VLOOKUP(R283,Aanpassing_frequenties,3,0))</f>
        <v>_</v>
      </c>
      <c r="AI283" s="132" t="str">
        <f t="shared" ref="AI283:AI438" si="132">IF(OR($F283="nio",R283=""),"_",AH283*rekentarief150)</f>
        <v>_</v>
      </c>
      <c r="AJ283" s="131"/>
      <c r="AK283" s="129">
        <f t="shared" ref="AK283:AK438" si="133">IF(F283="nio","_",SUM(Y283,AB283,AE283,AH283))</f>
        <v>10.200000000000001</v>
      </c>
      <c r="AL283" s="132">
        <f t="shared" ref="AL283:AL438" si="134">IF(F283="nio","_",SUM(Z283,AC283,AF283,AI283))</f>
        <v>0</v>
      </c>
      <c r="AM283" s="131"/>
      <c r="AQ283" s="137"/>
    </row>
    <row r="284" spans="1:43">
      <c r="A284" s="12">
        <v>20</v>
      </c>
      <c r="B284" s="126" t="str">
        <f>VLOOKUP(A284,'Overzicht locaties'!B:D,2,0)</f>
        <v>SE52</v>
      </c>
      <c r="C284" s="107" t="s">
        <v>145</v>
      </c>
      <c r="D284" s="6">
        <v>12</v>
      </c>
      <c r="E284" s="107" t="s">
        <v>254</v>
      </c>
      <c r="F284" s="107">
        <v>6</v>
      </c>
      <c r="G284" s="127" t="str">
        <f t="shared" ref="G284:G439" si="135">VLOOKUP(F284,cat_omschrijving,2,0)</f>
        <v>Overig / Magazijn / Archief / Berging / Technische ruimte</v>
      </c>
      <c r="H284" s="107" t="s">
        <v>427</v>
      </c>
      <c r="I284" s="128">
        <v>3</v>
      </c>
      <c r="J284" s="127" t="str">
        <f t="shared" si="120"/>
        <v>Harde vloer zonder polymeer beschermlaag, met behandeling</v>
      </c>
      <c r="K284" s="130">
        <v>5</v>
      </c>
      <c r="L284" s="129">
        <f t="shared" si="121"/>
        <v>5</v>
      </c>
      <c r="M284" s="164">
        <f t="shared" si="122"/>
        <v>0</v>
      </c>
      <c r="N284" s="131"/>
      <c r="O284" s="107" t="s">
        <v>97</v>
      </c>
      <c r="P284" s="107"/>
      <c r="Q284" s="107"/>
      <c r="R284" s="107"/>
      <c r="S284" s="131"/>
      <c r="T284" s="126" t="str">
        <f t="shared" si="123"/>
        <v>Verkeer</v>
      </c>
      <c r="U284" s="126" t="str">
        <f t="shared" si="124"/>
        <v>AQL 7%</v>
      </c>
      <c r="V284" s="131"/>
      <c r="W284" s="113">
        <v>100</v>
      </c>
      <c r="X284" s="131"/>
      <c r="Y284" s="129">
        <f t="shared" si="125"/>
        <v>12.75</v>
      </c>
      <c r="Z284" s="132">
        <f t="shared" si="126"/>
        <v>0</v>
      </c>
      <c r="AA284" s="131"/>
      <c r="AB284" s="129" t="str">
        <f t="shared" si="127"/>
        <v>_</v>
      </c>
      <c r="AC284" s="132" t="str">
        <f t="shared" si="128"/>
        <v>_</v>
      </c>
      <c r="AD284" s="131"/>
      <c r="AE284" s="129" t="str">
        <f t="shared" si="129"/>
        <v>_</v>
      </c>
      <c r="AF284" s="132" t="str">
        <f t="shared" si="130"/>
        <v>_</v>
      </c>
      <c r="AG284" s="131"/>
      <c r="AH284" s="129" t="str">
        <f t="shared" si="131"/>
        <v>_</v>
      </c>
      <c r="AI284" s="132" t="str">
        <f t="shared" si="132"/>
        <v>_</v>
      </c>
      <c r="AJ284" s="131"/>
      <c r="AK284" s="129">
        <f t="shared" si="133"/>
        <v>12.75</v>
      </c>
      <c r="AL284" s="132">
        <f t="shared" si="134"/>
        <v>0</v>
      </c>
      <c r="AM284" s="131"/>
      <c r="AQ284" s="137"/>
    </row>
    <row r="285" spans="1:43">
      <c r="A285" s="12">
        <v>20</v>
      </c>
      <c r="B285" s="126" t="str">
        <f>VLOOKUP(A285,'Overzicht locaties'!B:D,2,0)</f>
        <v>SE52</v>
      </c>
      <c r="C285" s="107" t="s">
        <v>145</v>
      </c>
      <c r="D285" s="6">
        <v>13</v>
      </c>
      <c r="E285" s="107" t="s">
        <v>424</v>
      </c>
      <c r="F285" s="107">
        <v>1</v>
      </c>
      <c r="G285" s="127" t="str">
        <f t="shared" si="135"/>
        <v xml:space="preserve">Kantoorruimte / vergaderruimte </v>
      </c>
      <c r="H285" s="107" t="s">
        <v>427</v>
      </c>
      <c r="I285" s="128">
        <v>3</v>
      </c>
      <c r="J285" s="127" t="str">
        <f t="shared" si="120"/>
        <v>Harde vloer zonder polymeer beschermlaag, met behandeling</v>
      </c>
      <c r="K285" s="130">
        <v>10</v>
      </c>
      <c r="L285" s="129">
        <f t="shared" si="121"/>
        <v>10</v>
      </c>
      <c r="M285" s="164">
        <f t="shared" si="122"/>
        <v>0</v>
      </c>
      <c r="N285" s="131"/>
      <c r="O285" s="107" t="s">
        <v>97</v>
      </c>
      <c r="P285" s="107"/>
      <c r="Q285" s="107"/>
      <c r="R285" s="107"/>
      <c r="S285" s="131"/>
      <c r="T285" s="126" t="str">
        <f t="shared" si="123"/>
        <v>Bureau</v>
      </c>
      <c r="U285" s="126" t="str">
        <f t="shared" si="124"/>
        <v>AQL 7%</v>
      </c>
      <c r="V285" s="131"/>
      <c r="W285" s="113">
        <v>100</v>
      </c>
      <c r="X285" s="131"/>
      <c r="Y285" s="129">
        <f t="shared" si="125"/>
        <v>25.5</v>
      </c>
      <c r="Z285" s="132">
        <f t="shared" si="126"/>
        <v>0</v>
      </c>
      <c r="AA285" s="131"/>
      <c r="AB285" s="129" t="str">
        <f t="shared" si="127"/>
        <v>_</v>
      </c>
      <c r="AC285" s="132" t="str">
        <f t="shared" si="128"/>
        <v>_</v>
      </c>
      <c r="AD285" s="131"/>
      <c r="AE285" s="129" t="str">
        <f t="shared" si="129"/>
        <v>_</v>
      </c>
      <c r="AF285" s="132" t="str">
        <f t="shared" si="130"/>
        <v>_</v>
      </c>
      <c r="AG285" s="131"/>
      <c r="AH285" s="129" t="str">
        <f t="shared" si="131"/>
        <v>_</v>
      </c>
      <c r="AI285" s="132" t="str">
        <f t="shared" si="132"/>
        <v>_</v>
      </c>
      <c r="AJ285" s="131"/>
      <c r="AK285" s="129">
        <f t="shared" si="133"/>
        <v>25.5</v>
      </c>
      <c r="AL285" s="132">
        <f t="shared" si="134"/>
        <v>0</v>
      </c>
      <c r="AM285" s="131"/>
      <c r="AQ285" s="137"/>
    </row>
    <row r="286" spans="1:43">
      <c r="A286" s="12">
        <v>20</v>
      </c>
      <c r="B286" s="126" t="str">
        <f>VLOOKUP(A286,'Overzicht locaties'!B:D,2,0)</f>
        <v>SE52</v>
      </c>
      <c r="C286" s="107" t="s">
        <v>145</v>
      </c>
      <c r="D286" s="6">
        <v>14</v>
      </c>
      <c r="E286" s="107" t="s">
        <v>425</v>
      </c>
      <c r="F286" s="107">
        <v>1</v>
      </c>
      <c r="G286" s="127" t="str">
        <f t="shared" si="135"/>
        <v xml:space="preserve">Kantoorruimte / vergaderruimte </v>
      </c>
      <c r="H286" s="107" t="s">
        <v>427</v>
      </c>
      <c r="I286" s="128">
        <v>3</v>
      </c>
      <c r="J286" s="127" t="str">
        <f t="shared" si="120"/>
        <v>Harde vloer zonder polymeer beschermlaag, met behandeling</v>
      </c>
      <c r="K286" s="130">
        <v>10</v>
      </c>
      <c r="L286" s="129">
        <f t="shared" si="121"/>
        <v>10</v>
      </c>
      <c r="M286" s="164">
        <f t="shared" si="122"/>
        <v>0</v>
      </c>
      <c r="N286" s="131"/>
      <c r="O286" s="107" t="s">
        <v>97</v>
      </c>
      <c r="P286" s="107"/>
      <c r="Q286" s="107"/>
      <c r="R286" s="107"/>
      <c r="S286" s="131"/>
      <c r="T286" s="126" t="str">
        <f t="shared" si="123"/>
        <v>Bureau</v>
      </c>
      <c r="U286" s="126" t="str">
        <f t="shared" si="124"/>
        <v>AQL 7%</v>
      </c>
      <c r="V286" s="131"/>
      <c r="W286" s="113">
        <v>100</v>
      </c>
      <c r="X286" s="131"/>
      <c r="Y286" s="129">
        <f t="shared" si="125"/>
        <v>25.5</v>
      </c>
      <c r="Z286" s="132">
        <f t="shared" si="126"/>
        <v>0</v>
      </c>
      <c r="AA286" s="131"/>
      <c r="AB286" s="129" t="str">
        <f t="shared" si="127"/>
        <v>_</v>
      </c>
      <c r="AC286" s="132" t="str">
        <f t="shared" si="128"/>
        <v>_</v>
      </c>
      <c r="AD286" s="131"/>
      <c r="AE286" s="129" t="str">
        <f t="shared" si="129"/>
        <v>_</v>
      </c>
      <c r="AF286" s="132" t="str">
        <f t="shared" si="130"/>
        <v>_</v>
      </c>
      <c r="AG286" s="131"/>
      <c r="AH286" s="129" t="str">
        <f t="shared" si="131"/>
        <v>_</v>
      </c>
      <c r="AI286" s="132" t="str">
        <f t="shared" si="132"/>
        <v>_</v>
      </c>
      <c r="AJ286" s="131"/>
      <c r="AK286" s="129">
        <f t="shared" si="133"/>
        <v>25.5</v>
      </c>
      <c r="AL286" s="132">
        <f t="shared" si="134"/>
        <v>0</v>
      </c>
      <c r="AM286" s="131"/>
      <c r="AQ286" s="137"/>
    </row>
    <row r="287" spans="1:43">
      <c r="A287" s="12">
        <v>20</v>
      </c>
      <c r="B287" s="126" t="str">
        <f>VLOOKUP(A287,'Overzicht locaties'!B:D,2,0)</f>
        <v>SE52</v>
      </c>
      <c r="C287" s="107" t="s">
        <v>145</v>
      </c>
      <c r="D287" s="6">
        <v>14</v>
      </c>
      <c r="E287" s="107" t="s">
        <v>402</v>
      </c>
      <c r="F287" s="107">
        <v>5</v>
      </c>
      <c r="G287" s="127" t="str">
        <f t="shared" si="135"/>
        <v>Pantry / keuken / koffie / restaurant</v>
      </c>
      <c r="H287" s="107" t="s">
        <v>427</v>
      </c>
      <c r="I287" s="128">
        <v>3</v>
      </c>
      <c r="J287" s="127" t="str">
        <f t="shared" si="120"/>
        <v>Harde vloer zonder polymeer beschermlaag, met behandeling</v>
      </c>
      <c r="K287" s="130">
        <v>21</v>
      </c>
      <c r="L287" s="129">
        <f t="shared" si="121"/>
        <v>21</v>
      </c>
      <c r="M287" s="164">
        <f t="shared" si="122"/>
        <v>0</v>
      </c>
      <c r="N287" s="131"/>
      <c r="O287" s="107" t="s">
        <v>97</v>
      </c>
      <c r="P287" s="107"/>
      <c r="Q287" s="107"/>
      <c r="R287" s="107"/>
      <c r="S287" s="131"/>
      <c r="T287" s="126" t="str">
        <f t="shared" si="123"/>
        <v>Verkeer</v>
      </c>
      <c r="U287" s="126" t="str">
        <f t="shared" si="124"/>
        <v>AQL 7%</v>
      </c>
      <c r="V287" s="131"/>
      <c r="W287" s="113">
        <v>100</v>
      </c>
      <c r="X287" s="131"/>
      <c r="Y287" s="129">
        <f t="shared" si="125"/>
        <v>53.55</v>
      </c>
      <c r="Z287" s="132">
        <f t="shared" si="126"/>
        <v>0</v>
      </c>
      <c r="AA287" s="131"/>
      <c r="AB287" s="129" t="str">
        <f t="shared" si="127"/>
        <v>_</v>
      </c>
      <c r="AC287" s="132" t="str">
        <f t="shared" si="128"/>
        <v>_</v>
      </c>
      <c r="AD287" s="131"/>
      <c r="AE287" s="129" t="str">
        <f t="shared" si="129"/>
        <v>_</v>
      </c>
      <c r="AF287" s="132" t="str">
        <f t="shared" si="130"/>
        <v>_</v>
      </c>
      <c r="AG287" s="131"/>
      <c r="AH287" s="129" t="str">
        <f t="shared" si="131"/>
        <v>_</v>
      </c>
      <c r="AI287" s="132" t="str">
        <f t="shared" si="132"/>
        <v>_</v>
      </c>
      <c r="AJ287" s="131"/>
      <c r="AK287" s="129">
        <f t="shared" si="133"/>
        <v>53.55</v>
      </c>
      <c r="AL287" s="132">
        <f t="shared" si="134"/>
        <v>0</v>
      </c>
      <c r="AM287" s="131"/>
      <c r="AQ287" s="137"/>
    </row>
    <row r="288" spans="1:43">
      <c r="A288" s="12">
        <v>20</v>
      </c>
      <c r="B288" s="126" t="str">
        <f>VLOOKUP(A288,'Overzicht locaties'!B:D,2,0)</f>
        <v>SE52</v>
      </c>
      <c r="C288" s="107" t="s">
        <v>145</v>
      </c>
      <c r="D288" s="6">
        <v>15</v>
      </c>
      <c r="E288" s="107" t="s">
        <v>426</v>
      </c>
      <c r="F288" s="107">
        <v>2</v>
      </c>
      <c r="G288" s="127" t="str">
        <f t="shared" si="135"/>
        <v>Sanitaire ruimte</v>
      </c>
      <c r="H288" s="107" t="s">
        <v>427</v>
      </c>
      <c r="I288" s="128">
        <v>3</v>
      </c>
      <c r="J288" s="127" t="str">
        <f t="shared" si="120"/>
        <v>Harde vloer zonder polymeer beschermlaag, met behandeling</v>
      </c>
      <c r="K288" s="130">
        <v>9</v>
      </c>
      <c r="L288" s="129">
        <f t="shared" si="121"/>
        <v>9</v>
      </c>
      <c r="M288" s="164">
        <f t="shared" si="122"/>
        <v>0</v>
      </c>
      <c r="N288" s="131"/>
      <c r="O288" s="107" t="s">
        <v>97</v>
      </c>
      <c r="P288" s="107"/>
      <c r="Q288" s="107"/>
      <c r="R288" s="107"/>
      <c r="S288" s="131"/>
      <c r="T288" s="126" t="str">
        <f t="shared" si="123"/>
        <v>Sanitair</v>
      </c>
      <c r="U288" s="126" t="str">
        <f t="shared" si="124"/>
        <v>AQL 4%</v>
      </c>
      <c r="V288" s="131"/>
      <c r="W288" s="113">
        <v>100</v>
      </c>
      <c r="X288" s="131"/>
      <c r="Y288" s="129">
        <f t="shared" si="125"/>
        <v>22.95</v>
      </c>
      <c r="Z288" s="132">
        <f t="shared" si="126"/>
        <v>0</v>
      </c>
      <c r="AA288" s="131"/>
      <c r="AB288" s="129" t="str">
        <f t="shared" si="127"/>
        <v>_</v>
      </c>
      <c r="AC288" s="132" t="str">
        <f t="shared" si="128"/>
        <v>_</v>
      </c>
      <c r="AD288" s="131"/>
      <c r="AE288" s="129" t="str">
        <f t="shared" si="129"/>
        <v>_</v>
      </c>
      <c r="AF288" s="132" t="str">
        <f t="shared" si="130"/>
        <v>_</v>
      </c>
      <c r="AG288" s="131"/>
      <c r="AH288" s="129" t="str">
        <f t="shared" si="131"/>
        <v>_</v>
      </c>
      <c r="AI288" s="132" t="str">
        <f t="shared" si="132"/>
        <v>_</v>
      </c>
      <c r="AJ288" s="131"/>
      <c r="AK288" s="129">
        <f t="shared" si="133"/>
        <v>22.95</v>
      </c>
      <c r="AL288" s="132">
        <f t="shared" si="134"/>
        <v>0</v>
      </c>
      <c r="AM288" s="131"/>
      <c r="AQ288" s="137"/>
    </row>
    <row r="289" spans="1:43">
      <c r="A289" s="12">
        <v>20</v>
      </c>
      <c r="B289" s="126" t="str">
        <f>VLOOKUP(A289,'Overzicht locaties'!B:D,2,0)</f>
        <v>SE52</v>
      </c>
      <c r="C289" s="107" t="s">
        <v>145</v>
      </c>
      <c r="D289" s="6">
        <v>16</v>
      </c>
      <c r="E289" s="107" t="s">
        <v>147</v>
      </c>
      <c r="F289" s="107">
        <v>3</v>
      </c>
      <c r="G289" s="127" t="str">
        <f t="shared" si="135"/>
        <v>Verkeersruimte / Garderobe / Wachtruimte</v>
      </c>
      <c r="H289" s="107" t="s">
        <v>411</v>
      </c>
      <c r="I289" s="128">
        <v>4</v>
      </c>
      <c r="J289" s="127" t="str">
        <f t="shared" si="120"/>
        <v>Tapijt</v>
      </c>
      <c r="K289" s="130">
        <v>17</v>
      </c>
      <c r="L289" s="129">
        <f t="shared" si="121"/>
        <v>17</v>
      </c>
      <c r="M289" s="164">
        <f t="shared" si="122"/>
        <v>0</v>
      </c>
      <c r="N289" s="131"/>
      <c r="O289" s="107" t="s">
        <v>97</v>
      </c>
      <c r="P289" s="107"/>
      <c r="Q289" s="107"/>
      <c r="R289" s="107"/>
      <c r="S289" s="131"/>
      <c r="T289" s="126" t="str">
        <f t="shared" si="123"/>
        <v>Verkeer</v>
      </c>
      <c r="U289" s="126" t="str">
        <f t="shared" si="124"/>
        <v>AQL 7%</v>
      </c>
      <c r="V289" s="131"/>
      <c r="W289" s="113">
        <v>100</v>
      </c>
      <c r="X289" s="131"/>
      <c r="Y289" s="129">
        <f t="shared" si="125"/>
        <v>43.35</v>
      </c>
      <c r="Z289" s="132">
        <f t="shared" si="126"/>
        <v>0</v>
      </c>
      <c r="AA289" s="131"/>
      <c r="AB289" s="129" t="str">
        <f t="shared" si="127"/>
        <v>_</v>
      </c>
      <c r="AC289" s="132" t="str">
        <f t="shared" si="128"/>
        <v>_</v>
      </c>
      <c r="AD289" s="131"/>
      <c r="AE289" s="129" t="str">
        <f t="shared" si="129"/>
        <v>_</v>
      </c>
      <c r="AF289" s="132" t="str">
        <f t="shared" si="130"/>
        <v>_</v>
      </c>
      <c r="AG289" s="131"/>
      <c r="AH289" s="129" t="str">
        <f t="shared" si="131"/>
        <v>_</v>
      </c>
      <c r="AI289" s="132" t="str">
        <f t="shared" si="132"/>
        <v>_</v>
      </c>
      <c r="AJ289" s="131"/>
      <c r="AK289" s="129">
        <f t="shared" si="133"/>
        <v>43.35</v>
      </c>
      <c r="AL289" s="132">
        <f t="shared" si="134"/>
        <v>0</v>
      </c>
      <c r="AM289" s="131"/>
      <c r="AQ289" s="137"/>
    </row>
    <row r="290" spans="1:43">
      <c r="A290" s="12">
        <v>21</v>
      </c>
      <c r="B290" s="126" t="str">
        <f>VLOOKUP(A290,'Overzicht locaties'!B:D,2,0)</f>
        <v>SE65</v>
      </c>
      <c r="C290" s="107" t="s">
        <v>353</v>
      </c>
      <c r="D290" s="6" t="s">
        <v>432</v>
      </c>
      <c r="E290" s="107" t="s">
        <v>446</v>
      </c>
      <c r="F290" s="107">
        <v>4</v>
      </c>
      <c r="G290" s="127" t="str">
        <f t="shared" si="135"/>
        <v>Medische ruimte</v>
      </c>
      <c r="H290" s="107" t="s">
        <v>285</v>
      </c>
      <c r="I290" s="128">
        <v>3</v>
      </c>
      <c r="J290" s="127" t="str">
        <f t="shared" si="120"/>
        <v>Harde vloer zonder polymeer beschermlaag, met behandeling</v>
      </c>
      <c r="K290" s="130">
        <v>27</v>
      </c>
      <c r="L290" s="129">
        <f t="shared" si="121"/>
        <v>27</v>
      </c>
      <c r="M290" s="164">
        <f t="shared" si="122"/>
        <v>0</v>
      </c>
      <c r="N290" s="131"/>
      <c r="O290" s="107" t="s">
        <v>97</v>
      </c>
      <c r="P290" s="107"/>
      <c r="Q290" s="107"/>
      <c r="R290" s="107"/>
      <c r="S290" s="131"/>
      <c r="T290" s="126" t="str">
        <f t="shared" si="123"/>
        <v>Behandel</v>
      </c>
      <c r="U290" s="126" t="str">
        <f t="shared" si="124"/>
        <v>AQL 3%</v>
      </c>
      <c r="V290" s="131"/>
      <c r="W290" s="113">
        <v>100</v>
      </c>
      <c r="X290" s="131"/>
      <c r="Y290" s="129">
        <f t="shared" si="125"/>
        <v>68.850000000000009</v>
      </c>
      <c r="Z290" s="132">
        <f t="shared" si="126"/>
        <v>0</v>
      </c>
      <c r="AA290" s="131"/>
      <c r="AB290" s="129" t="str">
        <f t="shared" si="127"/>
        <v>_</v>
      </c>
      <c r="AC290" s="132" t="str">
        <f t="shared" si="128"/>
        <v>_</v>
      </c>
      <c r="AD290" s="131"/>
      <c r="AE290" s="129" t="str">
        <f t="shared" si="129"/>
        <v>_</v>
      </c>
      <c r="AF290" s="132" t="str">
        <f t="shared" si="130"/>
        <v>_</v>
      </c>
      <c r="AG290" s="131"/>
      <c r="AH290" s="129" t="str">
        <f t="shared" si="131"/>
        <v>_</v>
      </c>
      <c r="AI290" s="132" t="str">
        <f t="shared" si="132"/>
        <v>_</v>
      </c>
      <c r="AJ290" s="131"/>
      <c r="AK290" s="129">
        <f t="shared" si="133"/>
        <v>68.850000000000009</v>
      </c>
      <c r="AL290" s="132">
        <f t="shared" si="134"/>
        <v>0</v>
      </c>
      <c r="AM290" s="131"/>
      <c r="AQ290" s="137"/>
    </row>
    <row r="291" spans="1:43">
      <c r="A291" s="12">
        <v>21</v>
      </c>
      <c r="B291" s="126" t="str">
        <f>VLOOKUP(A291,'Overzicht locaties'!B:D,2,0)</f>
        <v>SE65</v>
      </c>
      <c r="C291" s="107" t="s">
        <v>353</v>
      </c>
      <c r="D291" s="6" t="s">
        <v>433</v>
      </c>
      <c r="E291" s="107" t="s">
        <v>254</v>
      </c>
      <c r="F291" s="107">
        <v>6</v>
      </c>
      <c r="G291" s="127" t="str">
        <f t="shared" si="135"/>
        <v>Overig / Magazijn / Archief / Berging / Technische ruimte</v>
      </c>
      <c r="H291" s="107" t="s">
        <v>285</v>
      </c>
      <c r="I291" s="128">
        <v>3</v>
      </c>
      <c r="J291" s="127" t="str">
        <f t="shared" si="120"/>
        <v>Harde vloer zonder polymeer beschermlaag, met behandeling</v>
      </c>
      <c r="K291" s="130">
        <v>4</v>
      </c>
      <c r="L291" s="129">
        <f t="shared" si="121"/>
        <v>4</v>
      </c>
      <c r="M291" s="164">
        <f t="shared" si="122"/>
        <v>0</v>
      </c>
      <c r="N291" s="131"/>
      <c r="O291" s="107" t="s">
        <v>97</v>
      </c>
      <c r="P291" s="107"/>
      <c r="Q291" s="107"/>
      <c r="R291" s="107"/>
      <c r="S291" s="131"/>
      <c r="T291" s="126" t="str">
        <f t="shared" si="123"/>
        <v>Verkeer</v>
      </c>
      <c r="U291" s="126" t="str">
        <f t="shared" si="124"/>
        <v>AQL 7%</v>
      </c>
      <c r="V291" s="131"/>
      <c r="W291" s="113">
        <v>100</v>
      </c>
      <c r="X291" s="131"/>
      <c r="Y291" s="129">
        <f t="shared" si="125"/>
        <v>10.200000000000001</v>
      </c>
      <c r="Z291" s="132">
        <f t="shared" si="126"/>
        <v>0</v>
      </c>
      <c r="AA291" s="131"/>
      <c r="AB291" s="129" t="str">
        <f t="shared" si="127"/>
        <v>_</v>
      </c>
      <c r="AC291" s="132" t="str">
        <f t="shared" si="128"/>
        <v>_</v>
      </c>
      <c r="AD291" s="131"/>
      <c r="AE291" s="129" t="str">
        <f t="shared" si="129"/>
        <v>_</v>
      </c>
      <c r="AF291" s="132" t="str">
        <f t="shared" si="130"/>
        <v>_</v>
      </c>
      <c r="AG291" s="131"/>
      <c r="AH291" s="129" t="str">
        <f t="shared" si="131"/>
        <v>_</v>
      </c>
      <c r="AI291" s="132" t="str">
        <f t="shared" si="132"/>
        <v>_</v>
      </c>
      <c r="AJ291" s="131"/>
      <c r="AK291" s="129">
        <f t="shared" si="133"/>
        <v>10.200000000000001</v>
      </c>
      <c r="AL291" s="132">
        <f t="shared" si="134"/>
        <v>0</v>
      </c>
      <c r="AM291" s="131"/>
      <c r="AQ291" s="137"/>
    </row>
    <row r="292" spans="1:43">
      <c r="A292" s="12">
        <v>21</v>
      </c>
      <c r="B292" s="126" t="str">
        <f>VLOOKUP(A292,'Overzicht locaties'!B:D,2,0)</f>
        <v>SE65</v>
      </c>
      <c r="C292" s="107" t="s">
        <v>353</v>
      </c>
      <c r="D292" s="6" t="s">
        <v>434</v>
      </c>
      <c r="E292" s="107" t="s">
        <v>423</v>
      </c>
      <c r="F292" s="107">
        <v>2</v>
      </c>
      <c r="G292" s="127" t="str">
        <f t="shared" si="135"/>
        <v>Sanitaire ruimte</v>
      </c>
      <c r="H292" s="107" t="s">
        <v>285</v>
      </c>
      <c r="I292" s="128">
        <v>3</v>
      </c>
      <c r="J292" s="127" t="str">
        <f t="shared" si="120"/>
        <v>Harde vloer zonder polymeer beschermlaag, met behandeling</v>
      </c>
      <c r="K292" s="130">
        <v>6</v>
      </c>
      <c r="L292" s="129">
        <f t="shared" si="121"/>
        <v>6</v>
      </c>
      <c r="M292" s="164">
        <f t="shared" si="122"/>
        <v>0</v>
      </c>
      <c r="N292" s="131"/>
      <c r="O292" s="107" t="s">
        <v>97</v>
      </c>
      <c r="P292" s="107"/>
      <c r="Q292" s="107"/>
      <c r="R292" s="107"/>
      <c r="S292" s="131"/>
      <c r="T292" s="126" t="str">
        <f t="shared" si="123"/>
        <v>Sanitair</v>
      </c>
      <c r="U292" s="126" t="str">
        <f t="shared" si="124"/>
        <v>AQL 4%</v>
      </c>
      <c r="V292" s="131"/>
      <c r="W292" s="113">
        <v>100</v>
      </c>
      <c r="X292" s="131"/>
      <c r="Y292" s="129">
        <f t="shared" si="125"/>
        <v>15.299999999999999</v>
      </c>
      <c r="Z292" s="132">
        <f t="shared" si="126"/>
        <v>0</v>
      </c>
      <c r="AA292" s="131"/>
      <c r="AB292" s="129" t="str">
        <f t="shared" si="127"/>
        <v>_</v>
      </c>
      <c r="AC292" s="132" t="str">
        <f t="shared" si="128"/>
        <v>_</v>
      </c>
      <c r="AD292" s="131"/>
      <c r="AE292" s="129" t="str">
        <f t="shared" si="129"/>
        <v>_</v>
      </c>
      <c r="AF292" s="132" t="str">
        <f t="shared" si="130"/>
        <v>_</v>
      </c>
      <c r="AG292" s="131"/>
      <c r="AH292" s="129" t="str">
        <f t="shared" si="131"/>
        <v>_</v>
      </c>
      <c r="AI292" s="132" t="str">
        <f t="shared" si="132"/>
        <v>_</v>
      </c>
      <c r="AJ292" s="131"/>
      <c r="AK292" s="129">
        <f t="shared" si="133"/>
        <v>15.299999999999999</v>
      </c>
      <c r="AL292" s="132">
        <f t="shared" si="134"/>
        <v>0</v>
      </c>
      <c r="AM292" s="131"/>
      <c r="AQ292" s="137"/>
    </row>
    <row r="293" spans="1:43">
      <c r="A293" s="12">
        <v>21</v>
      </c>
      <c r="B293" s="126" t="str">
        <f>VLOOKUP(A293,'Overzicht locaties'!B:D,2,0)</f>
        <v>SE65</v>
      </c>
      <c r="C293" s="107" t="s">
        <v>353</v>
      </c>
      <c r="D293" s="6" t="s">
        <v>435</v>
      </c>
      <c r="E293" s="107" t="s">
        <v>447</v>
      </c>
      <c r="F293" s="107">
        <v>2</v>
      </c>
      <c r="G293" s="127" t="str">
        <f t="shared" si="135"/>
        <v>Sanitaire ruimte</v>
      </c>
      <c r="H293" s="107" t="s">
        <v>285</v>
      </c>
      <c r="I293" s="128">
        <v>3</v>
      </c>
      <c r="J293" s="127" t="str">
        <f t="shared" si="120"/>
        <v>Harde vloer zonder polymeer beschermlaag, met behandeling</v>
      </c>
      <c r="K293" s="130">
        <v>0</v>
      </c>
      <c r="L293" s="129">
        <f t="shared" si="121"/>
        <v>0</v>
      </c>
      <c r="M293" s="164">
        <f t="shared" si="122"/>
        <v>0</v>
      </c>
      <c r="N293" s="131"/>
      <c r="O293" s="107" t="s">
        <v>97</v>
      </c>
      <c r="P293" s="107"/>
      <c r="Q293" s="107"/>
      <c r="R293" s="107"/>
      <c r="S293" s="131"/>
      <c r="T293" s="126" t="str">
        <f t="shared" si="123"/>
        <v>Sanitair</v>
      </c>
      <c r="U293" s="126" t="str">
        <f t="shared" si="124"/>
        <v>AQL 4%</v>
      </c>
      <c r="V293" s="131"/>
      <c r="W293" s="113">
        <v>100</v>
      </c>
      <c r="X293" s="131"/>
      <c r="Y293" s="129">
        <f t="shared" si="125"/>
        <v>0</v>
      </c>
      <c r="Z293" s="132">
        <f t="shared" si="126"/>
        <v>0</v>
      </c>
      <c r="AA293" s="131"/>
      <c r="AB293" s="129" t="str">
        <f t="shared" si="127"/>
        <v>_</v>
      </c>
      <c r="AC293" s="132" t="str">
        <f t="shared" si="128"/>
        <v>_</v>
      </c>
      <c r="AD293" s="131"/>
      <c r="AE293" s="129" t="str">
        <f t="shared" si="129"/>
        <v>_</v>
      </c>
      <c r="AF293" s="132" t="str">
        <f t="shared" si="130"/>
        <v>_</v>
      </c>
      <c r="AG293" s="131"/>
      <c r="AH293" s="129" t="str">
        <f t="shared" si="131"/>
        <v>_</v>
      </c>
      <c r="AI293" s="132" t="str">
        <f t="shared" si="132"/>
        <v>_</v>
      </c>
      <c r="AJ293" s="131"/>
      <c r="AK293" s="129">
        <f t="shared" si="133"/>
        <v>0</v>
      </c>
      <c r="AL293" s="132">
        <f t="shared" si="134"/>
        <v>0</v>
      </c>
      <c r="AM293" s="131"/>
      <c r="AQ293" s="137"/>
    </row>
    <row r="294" spans="1:43">
      <c r="A294" s="12">
        <v>21</v>
      </c>
      <c r="B294" s="126" t="str">
        <f>VLOOKUP(A294,'Overzicht locaties'!B:D,2,0)</f>
        <v>SE65</v>
      </c>
      <c r="C294" s="107" t="s">
        <v>353</v>
      </c>
      <c r="D294" s="6" t="s">
        <v>436</v>
      </c>
      <c r="E294" s="107" t="s">
        <v>448</v>
      </c>
      <c r="F294" s="107">
        <v>6</v>
      </c>
      <c r="G294" s="127" t="str">
        <f t="shared" si="135"/>
        <v>Overig / Magazijn / Archief / Berging / Technische ruimte</v>
      </c>
      <c r="H294" s="107" t="s">
        <v>285</v>
      </c>
      <c r="I294" s="128">
        <v>3</v>
      </c>
      <c r="J294" s="127" t="str">
        <f t="shared" si="120"/>
        <v>Harde vloer zonder polymeer beschermlaag, met behandeling</v>
      </c>
      <c r="K294" s="130">
        <v>9</v>
      </c>
      <c r="L294" s="129">
        <f t="shared" si="121"/>
        <v>9</v>
      </c>
      <c r="M294" s="164">
        <f t="shared" si="122"/>
        <v>0</v>
      </c>
      <c r="N294" s="131"/>
      <c r="O294" s="107" t="s">
        <v>97</v>
      </c>
      <c r="P294" s="107"/>
      <c r="Q294" s="107"/>
      <c r="R294" s="107"/>
      <c r="S294" s="131"/>
      <c r="T294" s="126" t="str">
        <f t="shared" si="123"/>
        <v>Verkeer</v>
      </c>
      <c r="U294" s="126" t="str">
        <f t="shared" si="124"/>
        <v>AQL 7%</v>
      </c>
      <c r="V294" s="131"/>
      <c r="W294" s="113">
        <v>100</v>
      </c>
      <c r="X294" s="131"/>
      <c r="Y294" s="129">
        <f t="shared" si="125"/>
        <v>22.95</v>
      </c>
      <c r="Z294" s="132">
        <f t="shared" si="126"/>
        <v>0</v>
      </c>
      <c r="AA294" s="131"/>
      <c r="AB294" s="129" t="str">
        <f t="shared" si="127"/>
        <v>_</v>
      </c>
      <c r="AC294" s="132" t="str">
        <f t="shared" si="128"/>
        <v>_</v>
      </c>
      <c r="AD294" s="131"/>
      <c r="AE294" s="129" t="str">
        <f t="shared" si="129"/>
        <v>_</v>
      </c>
      <c r="AF294" s="132" t="str">
        <f t="shared" si="130"/>
        <v>_</v>
      </c>
      <c r="AG294" s="131"/>
      <c r="AH294" s="129" t="str">
        <f t="shared" si="131"/>
        <v>_</v>
      </c>
      <c r="AI294" s="132" t="str">
        <f t="shared" si="132"/>
        <v>_</v>
      </c>
      <c r="AJ294" s="131"/>
      <c r="AK294" s="129">
        <f t="shared" si="133"/>
        <v>22.95</v>
      </c>
      <c r="AL294" s="132">
        <f t="shared" si="134"/>
        <v>0</v>
      </c>
      <c r="AM294" s="131"/>
      <c r="AQ294" s="137"/>
    </row>
    <row r="295" spans="1:43">
      <c r="A295" s="12">
        <v>21</v>
      </c>
      <c r="B295" s="126" t="str">
        <f>VLOOKUP(A295,'Overzicht locaties'!B:D,2,0)</f>
        <v>SE65</v>
      </c>
      <c r="C295" s="107" t="s">
        <v>353</v>
      </c>
      <c r="D295" s="6" t="s">
        <v>437</v>
      </c>
      <c r="E295" s="107" t="s">
        <v>449</v>
      </c>
      <c r="F295" s="107">
        <v>1</v>
      </c>
      <c r="G295" s="127" t="str">
        <f t="shared" si="135"/>
        <v xml:space="preserve">Kantoorruimte / vergaderruimte </v>
      </c>
      <c r="H295" s="107" t="s">
        <v>285</v>
      </c>
      <c r="I295" s="128">
        <v>3</v>
      </c>
      <c r="J295" s="127" t="str">
        <f t="shared" si="120"/>
        <v>Harde vloer zonder polymeer beschermlaag, met behandeling</v>
      </c>
      <c r="K295" s="130">
        <v>15</v>
      </c>
      <c r="L295" s="129">
        <f t="shared" si="121"/>
        <v>15</v>
      </c>
      <c r="M295" s="164">
        <f t="shared" si="122"/>
        <v>0</v>
      </c>
      <c r="N295" s="131"/>
      <c r="O295" s="107" t="s">
        <v>97</v>
      </c>
      <c r="P295" s="107"/>
      <c r="Q295" s="107"/>
      <c r="R295" s="107"/>
      <c r="S295" s="131"/>
      <c r="T295" s="126" t="str">
        <f t="shared" si="123"/>
        <v>Bureau</v>
      </c>
      <c r="U295" s="126" t="str">
        <f t="shared" si="124"/>
        <v>AQL 7%</v>
      </c>
      <c r="V295" s="131"/>
      <c r="W295" s="113">
        <v>100</v>
      </c>
      <c r="X295" s="131"/>
      <c r="Y295" s="129">
        <f t="shared" si="125"/>
        <v>38.25</v>
      </c>
      <c r="Z295" s="132">
        <f t="shared" si="126"/>
        <v>0</v>
      </c>
      <c r="AA295" s="131"/>
      <c r="AB295" s="129" t="str">
        <f t="shared" si="127"/>
        <v>_</v>
      </c>
      <c r="AC295" s="132" t="str">
        <f t="shared" si="128"/>
        <v>_</v>
      </c>
      <c r="AD295" s="131"/>
      <c r="AE295" s="129" t="str">
        <f t="shared" si="129"/>
        <v>_</v>
      </c>
      <c r="AF295" s="132" t="str">
        <f t="shared" si="130"/>
        <v>_</v>
      </c>
      <c r="AG295" s="131"/>
      <c r="AH295" s="129" t="str">
        <f t="shared" si="131"/>
        <v>_</v>
      </c>
      <c r="AI295" s="132" t="str">
        <f t="shared" si="132"/>
        <v>_</v>
      </c>
      <c r="AJ295" s="131"/>
      <c r="AK295" s="129">
        <f t="shared" si="133"/>
        <v>38.25</v>
      </c>
      <c r="AL295" s="132">
        <f t="shared" si="134"/>
        <v>0</v>
      </c>
      <c r="AM295" s="131"/>
      <c r="AQ295" s="137"/>
    </row>
    <row r="296" spans="1:43">
      <c r="A296" s="12">
        <v>21</v>
      </c>
      <c r="B296" s="126" t="str">
        <f>VLOOKUP(A296,'Overzicht locaties'!B:D,2,0)</f>
        <v>SE65</v>
      </c>
      <c r="C296" s="107" t="s">
        <v>353</v>
      </c>
      <c r="D296" s="6" t="s">
        <v>438</v>
      </c>
      <c r="E296" s="107" t="s">
        <v>402</v>
      </c>
      <c r="F296" s="107">
        <v>5</v>
      </c>
      <c r="G296" s="127" t="str">
        <f t="shared" si="135"/>
        <v>Pantry / keuken / koffie / restaurant</v>
      </c>
      <c r="H296" s="107" t="s">
        <v>285</v>
      </c>
      <c r="I296" s="128">
        <v>3</v>
      </c>
      <c r="J296" s="127" t="str">
        <f t="shared" si="120"/>
        <v>Harde vloer zonder polymeer beschermlaag, met behandeling</v>
      </c>
      <c r="K296" s="130">
        <v>35</v>
      </c>
      <c r="L296" s="129">
        <f t="shared" si="121"/>
        <v>35</v>
      </c>
      <c r="M296" s="164">
        <f t="shared" si="122"/>
        <v>0</v>
      </c>
      <c r="N296" s="131"/>
      <c r="O296" s="107" t="s">
        <v>97</v>
      </c>
      <c r="P296" s="107"/>
      <c r="Q296" s="107"/>
      <c r="R296" s="107"/>
      <c r="S296" s="131"/>
      <c r="T296" s="126" t="str">
        <f t="shared" si="123"/>
        <v>Verkeer</v>
      </c>
      <c r="U296" s="126" t="str">
        <f t="shared" si="124"/>
        <v>AQL 7%</v>
      </c>
      <c r="V296" s="131"/>
      <c r="W296" s="113">
        <v>100</v>
      </c>
      <c r="X296" s="131"/>
      <c r="Y296" s="129">
        <f t="shared" si="125"/>
        <v>89.25</v>
      </c>
      <c r="Z296" s="132">
        <f t="shared" si="126"/>
        <v>0</v>
      </c>
      <c r="AA296" s="131"/>
      <c r="AB296" s="129" t="str">
        <f t="shared" si="127"/>
        <v>_</v>
      </c>
      <c r="AC296" s="132" t="str">
        <f t="shared" si="128"/>
        <v>_</v>
      </c>
      <c r="AD296" s="131"/>
      <c r="AE296" s="129" t="str">
        <f t="shared" si="129"/>
        <v>_</v>
      </c>
      <c r="AF296" s="132" t="str">
        <f t="shared" si="130"/>
        <v>_</v>
      </c>
      <c r="AG296" s="131"/>
      <c r="AH296" s="129" t="str">
        <f t="shared" si="131"/>
        <v>_</v>
      </c>
      <c r="AI296" s="132" t="str">
        <f t="shared" si="132"/>
        <v>_</v>
      </c>
      <c r="AJ296" s="131"/>
      <c r="AK296" s="129">
        <f t="shared" si="133"/>
        <v>89.25</v>
      </c>
      <c r="AL296" s="132">
        <f t="shared" si="134"/>
        <v>0</v>
      </c>
      <c r="AM296" s="131"/>
      <c r="AQ296" s="137"/>
    </row>
    <row r="297" spans="1:43">
      <c r="A297" s="12">
        <v>21</v>
      </c>
      <c r="B297" s="126" t="str">
        <f>VLOOKUP(A297,'Overzicht locaties'!B:D,2,0)</f>
        <v>SE65</v>
      </c>
      <c r="C297" s="107" t="s">
        <v>353</v>
      </c>
      <c r="D297" s="6" t="s">
        <v>439</v>
      </c>
      <c r="E297" s="107" t="s">
        <v>147</v>
      </c>
      <c r="F297" s="107">
        <v>3</v>
      </c>
      <c r="G297" s="127" t="str">
        <f t="shared" si="135"/>
        <v>Verkeersruimte / Garderobe / Wachtruimte</v>
      </c>
      <c r="H297" s="107" t="s">
        <v>285</v>
      </c>
      <c r="I297" s="128">
        <v>3</v>
      </c>
      <c r="J297" s="127" t="str">
        <f t="shared" si="120"/>
        <v>Harde vloer zonder polymeer beschermlaag, met behandeling</v>
      </c>
      <c r="K297" s="130">
        <v>14</v>
      </c>
      <c r="L297" s="129">
        <f t="shared" si="121"/>
        <v>14</v>
      </c>
      <c r="M297" s="164">
        <f t="shared" si="122"/>
        <v>0</v>
      </c>
      <c r="N297" s="131"/>
      <c r="O297" s="107" t="s">
        <v>97</v>
      </c>
      <c r="P297" s="107"/>
      <c r="Q297" s="107"/>
      <c r="R297" s="107"/>
      <c r="S297" s="131"/>
      <c r="T297" s="126" t="str">
        <f t="shared" si="123"/>
        <v>Verkeer</v>
      </c>
      <c r="U297" s="126" t="str">
        <f t="shared" si="124"/>
        <v>AQL 7%</v>
      </c>
      <c r="V297" s="131"/>
      <c r="W297" s="113">
        <v>100</v>
      </c>
      <c r="X297" s="131"/>
      <c r="Y297" s="129">
        <f t="shared" si="125"/>
        <v>35.700000000000003</v>
      </c>
      <c r="Z297" s="132">
        <f t="shared" si="126"/>
        <v>0</v>
      </c>
      <c r="AA297" s="131"/>
      <c r="AB297" s="129" t="str">
        <f t="shared" si="127"/>
        <v>_</v>
      </c>
      <c r="AC297" s="132" t="str">
        <f t="shared" si="128"/>
        <v>_</v>
      </c>
      <c r="AD297" s="131"/>
      <c r="AE297" s="129" t="str">
        <f t="shared" si="129"/>
        <v>_</v>
      </c>
      <c r="AF297" s="132" t="str">
        <f t="shared" si="130"/>
        <v>_</v>
      </c>
      <c r="AG297" s="131"/>
      <c r="AH297" s="129" t="str">
        <f t="shared" si="131"/>
        <v>_</v>
      </c>
      <c r="AI297" s="132" t="str">
        <f t="shared" si="132"/>
        <v>_</v>
      </c>
      <c r="AJ297" s="131"/>
      <c r="AK297" s="129">
        <f t="shared" si="133"/>
        <v>35.700000000000003</v>
      </c>
      <c r="AL297" s="132">
        <f t="shared" si="134"/>
        <v>0</v>
      </c>
      <c r="AM297" s="131"/>
      <c r="AQ297" s="137"/>
    </row>
    <row r="298" spans="1:43">
      <c r="A298" s="12">
        <v>21</v>
      </c>
      <c r="B298" s="126" t="str">
        <f>VLOOKUP(A298,'Overzicht locaties'!B:D,2,0)</f>
        <v>SE65</v>
      </c>
      <c r="C298" s="107" t="s">
        <v>353</v>
      </c>
      <c r="D298" s="6" t="s">
        <v>440</v>
      </c>
      <c r="E298" s="107" t="s">
        <v>450</v>
      </c>
      <c r="F298" s="107">
        <v>4</v>
      </c>
      <c r="G298" s="127" t="str">
        <f t="shared" si="135"/>
        <v>Medische ruimte</v>
      </c>
      <c r="H298" s="107" t="s">
        <v>285</v>
      </c>
      <c r="I298" s="128">
        <v>3</v>
      </c>
      <c r="J298" s="127" t="str">
        <f t="shared" si="120"/>
        <v>Harde vloer zonder polymeer beschermlaag, met behandeling</v>
      </c>
      <c r="K298" s="130">
        <v>18</v>
      </c>
      <c r="L298" s="129">
        <f t="shared" si="121"/>
        <v>18</v>
      </c>
      <c r="M298" s="164">
        <f t="shared" si="122"/>
        <v>0</v>
      </c>
      <c r="N298" s="131"/>
      <c r="O298" s="107" t="s">
        <v>97</v>
      </c>
      <c r="P298" s="107"/>
      <c r="Q298" s="107"/>
      <c r="R298" s="107"/>
      <c r="S298" s="131"/>
      <c r="T298" s="126" t="str">
        <f t="shared" si="123"/>
        <v>Behandel</v>
      </c>
      <c r="U298" s="126" t="str">
        <f t="shared" si="124"/>
        <v>AQL 3%</v>
      </c>
      <c r="V298" s="131"/>
      <c r="W298" s="113">
        <v>100</v>
      </c>
      <c r="X298" s="131"/>
      <c r="Y298" s="129">
        <f t="shared" si="125"/>
        <v>45.9</v>
      </c>
      <c r="Z298" s="132">
        <f t="shared" si="126"/>
        <v>0</v>
      </c>
      <c r="AA298" s="131"/>
      <c r="AB298" s="129" t="str">
        <f t="shared" si="127"/>
        <v>_</v>
      </c>
      <c r="AC298" s="132" t="str">
        <f t="shared" si="128"/>
        <v>_</v>
      </c>
      <c r="AD298" s="131"/>
      <c r="AE298" s="129" t="str">
        <f t="shared" si="129"/>
        <v>_</v>
      </c>
      <c r="AF298" s="132" t="str">
        <f t="shared" si="130"/>
        <v>_</v>
      </c>
      <c r="AG298" s="131"/>
      <c r="AH298" s="129" t="str">
        <f t="shared" si="131"/>
        <v>_</v>
      </c>
      <c r="AI298" s="132" t="str">
        <f t="shared" si="132"/>
        <v>_</v>
      </c>
      <c r="AJ298" s="131"/>
      <c r="AK298" s="129">
        <f t="shared" si="133"/>
        <v>45.9</v>
      </c>
      <c r="AL298" s="132">
        <f t="shared" si="134"/>
        <v>0</v>
      </c>
      <c r="AM298" s="131"/>
      <c r="AQ298" s="137"/>
    </row>
    <row r="299" spans="1:43">
      <c r="A299" s="12">
        <v>21</v>
      </c>
      <c r="B299" s="126" t="str">
        <f>VLOOKUP(A299,'Overzicht locaties'!B:D,2,0)</f>
        <v>SE65</v>
      </c>
      <c r="C299" s="107" t="s">
        <v>353</v>
      </c>
      <c r="D299" s="6" t="s">
        <v>441</v>
      </c>
      <c r="E299" s="107" t="s">
        <v>451</v>
      </c>
      <c r="F299" s="107">
        <v>3</v>
      </c>
      <c r="G299" s="127" t="str">
        <f t="shared" si="135"/>
        <v>Verkeersruimte / Garderobe / Wachtruimte</v>
      </c>
      <c r="H299" s="107" t="s">
        <v>285</v>
      </c>
      <c r="I299" s="128">
        <v>3</v>
      </c>
      <c r="J299" s="127" t="str">
        <f t="shared" si="120"/>
        <v>Harde vloer zonder polymeer beschermlaag, met behandeling</v>
      </c>
      <c r="K299" s="130">
        <v>96</v>
      </c>
      <c r="L299" s="129">
        <f t="shared" si="121"/>
        <v>96</v>
      </c>
      <c r="M299" s="164">
        <f t="shared" si="122"/>
        <v>0</v>
      </c>
      <c r="N299" s="131"/>
      <c r="O299" s="107" t="s">
        <v>97</v>
      </c>
      <c r="P299" s="107"/>
      <c r="Q299" s="107"/>
      <c r="R299" s="107"/>
      <c r="S299" s="131"/>
      <c r="T299" s="126" t="str">
        <f t="shared" si="123"/>
        <v>Verkeer</v>
      </c>
      <c r="U299" s="126" t="str">
        <f t="shared" si="124"/>
        <v>AQL 7%</v>
      </c>
      <c r="V299" s="131"/>
      <c r="W299" s="113">
        <v>100</v>
      </c>
      <c r="X299" s="131"/>
      <c r="Y299" s="129">
        <f t="shared" si="125"/>
        <v>244.79999999999998</v>
      </c>
      <c r="Z299" s="132">
        <f t="shared" si="126"/>
        <v>0</v>
      </c>
      <c r="AA299" s="131"/>
      <c r="AB299" s="129" t="str">
        <f t="shared" si="127"/>
        <v>_</v>
      </c>
      <c r="AC299" s="132" t="str">
        <f t="shared" si="128"/>
        <v>_</v>
      </c>
      <c r="AD299" s="131"/>
      <c r="AE299" s="129" t="str">
        <f t="shared" si="129"/>
        <v>_</v>
      </c>
      <c r="AF299" s="132" t="str">
        <f t="shared" si="130"/>
        <v>_</v>
      </c>
      <c r="AG299" s="131"/>
      <c r="AH299" s="129" t="str">
        <f t="shared" si="131"/>
        <v>_</v>
      </c>
      <c r="AI299" s="132" t="str">
        <f t="shared" si="132"/>
        <v>_</v>
      </c>
      <c r="AJ299" s="131"/>
      <c r="AK299" s="129">
        <f t="shared" si="133"/>
        <v>244.79999999999998</v>
      </c>
      <c r="AL299" s="132">
        <f t="shared" si="134"/>
        <v>0</v>
      </c>
      <c r="AM299" s="131"/>
      <c r="AQ299" s="137"/>
    </row>
    <row r="300" spans="1:43">
      <c r="A300" s="12">
        <v>21</v>
      </c>
      <c r="B300" s="126" t="str">
        <f>VLOOKUP(A300,'Overzicht locaties'!B:D,2,0)</f>
        <v>SE65</v>
      </c>
      <c r="C300" s="107" t="s">
        <v>353</v>
      </c>
      <c r="D300" s="6" t="s">
        <v>442</v>
      </c>
      <c r="E300" s="107" t="s">
        <v>452</v>
      </c>
      <c r="F300" s="107">
        <v>4</v>
      </c>
      <c r="G300" s="127" t="str">
        <f t="shared" si="135"/>
        <v>Medische ruimte</v>
      </c>
      <c r="H300" s="107" t="s">
        <v>285</v>
      </c>
      <c r="I300" s="128">
        <v>3</v>
      </c>
      <c r="J300" s="127" t="str">
        <f t="shared" si="120"/>
        <v>Harde vloer zonder polymeer beschermlaag, met behandeling</v>
      </c>
      <c r="K300" s="130">
        <v>21</v>
      </c>
      <c r="L300" s="129">
        <f t="shared" si="121"/>
        <v>21</v>
      </c>
      <c r="M300" s="164">
        <f t="shared" si="122"/>
        <v>0</v>
      </c>
      <c r="N300" s="131"/>
      <c r="O300" s="107" t="s">
        <v>97</v>
      </c>
      <c r="P300" s="107"/>
      <c r="Q300" s="107"/>
      <c r="R300" s="107"/>
      <c r="S300" s="131"/>
      <c r="T300" s="126" t="str">
        <f t="shared" si="123"/>
        <v>Behandel</v>
      </c>
      <c r="U300" s="126" t="str">
        <f t="shared" si="124"/>
        <v>AQL 3%</v>
      </c>
      <c r="V300" s="131"/>
      <c r="W300" s="113">
        <v>100</v>
      </c>
      <c r="X300" s="131"/>
      <c r="Y300" s="129">
        <f t="shared" si="125"/>
        <v>53.55</v>
      </c>
      <c r="Z300" s="132">
        <f t="shared" si="126"/>
        <v>0</v>
      </c>
      <c r="AA300" s="131"/>
      <c r="AB300" s="129" t="str">
        <f t="shared" si="127"/>
        <v>_</v>
      </c>
      <c r="AC300" s="132" t="str">
        <f t="shared" si="128"/>
        <v>_</v>
      </c>
      <c r="AD300" s="131"/>
      <c r="AE300" s="129" t="str">
        <f t="shared" si="129"/>
        <v>_</v>
      </c>
      <c r="AF300" s="132" t="str">
        <f t="shared" si="130"/>
        <v>_</v>
      </c>
      <c r="AG300" s="131"/>
      <c r="AH300" s="129" t="str">
        <f t="shared" si="131"/>
        <v>_</v>
      </c>
      <c r="AI300" s="132" t="str">
        <f t="shared" si="132"/>
        <v>_</v>
      </c>
      <c r="AJ300" s="131"/>
      <c r="AK300" s="129">
        <f t="shared" si="133"/>
        <v>53.55</v>
      </c>
      <c r="AL300" s="132">
        <f t="shared" si="134"/>
        <v>0</v>
      </c>
      <c r="AM300" s="131"/>
      <c r="AQ300" s="137"/>
    </row>
    <row r="301" spans="1:43">
      <c r="A301" s="12">
        <v>21</v>
      </c>
      <c r="B301" s="126" t="str">
        <f>VLOOKUP(A301,'Overzicht locaties'!B:D,2,0)</f>
        <v>SE65</v>
      </c>
      <c r="C301" s="107" t="s">
        <v>353</v>
      </c>
      <c r="D301" s="6" t="s">
        <v>443</v>
      </c>
      <c r="E301" s="107" t="s">
        <v>249</v>
      </c>
      <c r="F301" s="107">
        <v>4</v>
      </c>
      <c r="G301" s="127" t="str">
        <f t="shared" si="135"/>
        <v>Medische ruimte</v>
      </c>
      <c r="H301" s="107" t="s">
        <v>285</v>
      </c>
      <c r="I301" s="128">
        <v>3</v>
      </c>
      <c r="J301" s="127" t="str">
        <f t="shared" si="120"/>
        <v>Harde vloer zonder polymeer beschermlaag, met behandeling</v>
      </c>
      <c r="K301" s="130">
        <v>22</v>
      </c>
      <c r="L301" s="129">
        <f t="shared" si="121"/>
        <v>22</v>
      </c>
      <c r="M301" s="164">
        <f t="shared" si="122"/>
        <v>0</v>
      </c>
      <c r="N301" s="131"/>
      <c r="O301" s="107" t="s">
        <v>97</v>
      </c>
      <c r="P301" s="107"/>
      <c r="Q301" s="107"/>
      <c r="R301" s="107"/>
      <c r="S301" s="131"/>
      <c r="T301" s="126" t="str">
        <f t="shared" si="123"/>
        <v>Behandel</v>
      </c>
      <c r="U301" s="126" t="str">
        <f t="shared" si="124"/>
        <v>AQL 3%</v>
      </c>
      <c r="V301" s="131"/>
      <c r="W301" s="113">
        <v>100</v>
      </c>
      <c r="X301" s="131"/>
      <c r="Y301" s="129">
        <f t="shared" si="125"/>
        <v>56.1</v>
      </c>
      <c r="Z301" s="132">
        <f t="shared" si="126"/>
        <v>0</v>
      </c>
      <c r="AA301" s="131"/>
      <c r="AB301" s="129" t="str">
        <f t="shared" si="127"/>
        <v>_</v>
      </c>
      <c r="AC301" s="132" t="str">
        <f t="shared" si="128"/>
        <v>_</v>
      </c>
      <c r="AD301" s="131"/>
      <c r="AE301" s="129" t="str">
        <f t="shared" si="129"/>
        <v>_</v>
      </c>
      <c r="AF301" s="132" t="str">
        <f t="shared" si="130"/>
        <v>_</v>
      </c>
      <c r="AG301" s="131"/>
      <c r="AH301" s="129" t="str">
        <f t="shared" si="131"/>
        <v>_</v>
      </c>
      <c r="AI301" s="132" t="str">
        <f t="shared" si="132"/>
        <v>_</v>
      </c>
      <c r="AJ301" s="131"/>
      <c r="AK301" s="129">
        <f t="shared" si="133"/>
        <v>56.1</v>
      </c>
      <c r="AL301" s="132">
        <f t="shared" si="134"/>
        <v>0</v>
      </c>
      <c r="AM301" s="131"/>
      <c r="AQ301" s="137"/>
    </row>
    <row r="302" spans="1:43">
      <c r="A302" s="12">
        <v>21</v>
      </c>
      <c r="B302" s="126" t="str">
        <f>VLOOKUP(A302,'Overzicht locaties'!B:D,2,0)</f>
        <v>SE65</v>
      </c>
      <c r="C302" s="107" t="s">
        <v>353</v>
      </c>
      <c r="D302" s="6" t="s">
        <v>444</v>
      </c>
      <c r="E302" s="107" t="s">
        <v>453</v>
      </c>
      <c r="F302" s="107">
        <v>4</v>
      </c>
      <c r="G302" s="127" t="str">
        <f t="shared" si="135"/>
        <v>Medische ruimte</v>
      </c>
      <c r="H302" s="107" t="s">
        <v>285</v>
      </c>
      <c r="I302" s="128">
        <v>3</v>
      </c>
      <c r="J302" s="127" t="str">
        <f t="shared" si="120"/>
        <v>Harde vloer zonder polymeer beschermlaag, met behandeling</v>
      </c>
      <c r="K302" s="130">
        <v>26</v>
      </c>
      <c r="L302" s="129">
        <f t="shared" si="121"/>
        <v>26</v>
      </c>
      <c r="M302" s="164">
        <f t="shared" si="122"/>
        <v>0</v>
      </c>
      <c r="N302" s="131"/>
      <c r="O302" s="107" t="s">
        <v>97</v>
      </c>
      <c r="P302" s="107"/>
      <c r="Q302" s="107"/>
      <c r="R302" s="107"/>
      <c r="S302" s="131"/>
      <c r="T302" s="126" t="str">
        <f t="shared" si="123"/>
        <v>Behandel</v>
      </c>
      <c r="U302" s="126" t="str">
        <f t="shared" si="124"/>
        <v>AQL 3%</v>
      </c>
      <c r="V302" s="131"/>
      <c r="W302" s="113">
        <v>100</v>
      </c>
      <c r="X302" s="131"/>
      <c r="Y302" s="129">
        <f t="shared" si="125"/>
        <v>66.3</v>
      </c>
      <c r="Z302" s="132">
        <f t="shared" si="126"/>
        <v>0</v>
      </c>
      <c r="AA302" s="131"/>
      <c r="AB302" s="129" t="str">
        <f t="shared" si="127"/>
        <v>_</v>
      </c>
      <c r="AC302" s="132" t="str">
        <f t="shared" si="128"/>
        <v>_</v>
      </c>
      <c r="AD302" s="131"/>
      <c r="AE302" s="129" t="str">
        <f t="shared" si="129"/>
        <v>_</v>
      </c>
      <c r="AF302" s="132" t="str">
        <f t="shared" si="130"/>
        <v>_</v>
      </c>
      <c r="AG302" s="131"/>
      <c r="AH302" s="129" t="str">
        <f t="shared" si="131"/>
        <v>_</v>
      </c>
      <c r="AI302" s="132" t="str">
        <f t="shared" si="132"/>
        <v>_</v>
      </c>
      <c r="AJ302" s="131"/>
      <c r="AK302" s="129">
        <f t="shared" si="133"/>
        <v>66.3</v>
      </c>
      <c r="AL302" s="132">
        <f t="shared" si="134"/>
        <v>0</v>
      </c>
      <c r="AM302" s="131"/>
      <c r="AQ302" s="137"/>
    </row>
    <row r="303" spans="1:43">
      <c r="A303" s="12">
        <v>21</v>
      </c>
      <c r="B303" s="126" t="str">
        <f>VLOOKUP(A303,'Overzicht locaties'!B:D,2,0)</f>
        <v>SE65</v>
      </c>
      <c r="C303" s="107" t="s">
        <v>353</v>
      </c>
      <c r="D303" s="6" t="s">
        <v>445</v>
      </c>
      <c r="E303" s="107" t="s">
        <v>454</v>
      </c>
      <c r="F303" s="107">
        <v>2</v>
      </c>
      <c r="G303" s="127" t="str">
        <f t="shared" si="135"/>
        <v>Sanitaire ruimte</v>
      </c>
      <c r="H303" s="107" t="s">
        <v>285</v>
      </c>
      <c r="I303" s="128">
        <v>3</v>
      </c>
      <c r="J303" s="127" t="str">
        <f t="shared" si="120"/>
        <v>Harde vloer zonder polymeer beschermlaag, met behandeling</v>
      </c>
      <c r="K303" s="130">
        <v>16</v>
      </c>
      <c r="L303" s="129">
        <f t="shared" si="121"/>
        <v>16</v>
      </c>
      <c r="M303" s="164">
        <f t="shared" si="122"/>
        <v>0</v>
      </c>
      <c r="N303" s="131"/>
      <c r="O303" s="107" t="s">
        <v>97</v>
      </c>
      <c r="P303" s="107"/>
      <c r="Q303" s="107"/>
      <c r="R303" s="107"/>
      <c r="S303" s="131"/>
      <c r="T303" s="126" t="str">
        <f t="shared" si="123"/>
        <v>Sanitair</v>
      </c>
      <c r="U303" s="126" t="str">
        <f t="shared" si="124"/>
        <v>AQL 4%</v>
      </c>
      <c r="V303" s="131"/>
      <c r="W303" s="113">
        <v>100</v>
      </c>
      <c r="X303" s="131"/>
      <c r="Y303" s="129">
        <f t="shared" si="125"/>
        <v>40.800000000000004</v>
      </c>
      <c r="Z303" s="132">
        <f t="shared" si="126"/>
        <v>0</v>
      </c>
      <c r="AA303" s="131"/>
      <c r="AB303" s="129" t="str">
        <f t="shared" si="127"/>
        <v>_</v>
      </c>
      <c r="AC303" s="132" t="str">
        <f t="shared" si="128"/>
        <v>_</v>
      </c>
      <c r="AD303" s="131"/>
      <c r="AE303" s="129" t="str">
        <f t="shared" si="129"/>
        <v>_</v>
      </c>
      <c r="AF303" s="132" t="str">
        <f t="shared" si="130"/>
        <v>_</v>
      </c>
      <c r="AG303" s="131"/>
      <c r="AH303" s="129" t="str">
        <f t="shared" si="131"/>
        <v>_</v>
      </c>
      <c r="AI303" s="132" t="str">
        <f t="shared" si="132"/>
        <v>_</v>
      </c>
      <c r="AJ303" s="131"/>
      <c r="AK303" s="129">
        <f t="shared" si="133"/>
        <v>40.800000000000004</v>
      </c>
      <c r="AL303" s="132">
        <f t="shared" si="134"/>
        <v>0</v>
      </c>
      <c r="AM303" s="131"/>
      <c r="AQ303" s="137"/>
    </row>
    <row r="304" spans="1:43">
      <c r="A304" s="12">
        <v>22</v>
      </c>
      <c r="B304" s="126" t="str">
        <f>VLOOKUP(A304,'Overzicht locaties'!B:D,2,0)</f>
        <v>SE55</v>
      </c>
      <c r="C304" s="107" t="s">
        <v>337</v>
      </c>
      <c r="D304" s="6" t="s">
        <v>478</v>
      </c>
      <c r="E304" s="107" t="s">
        <v>248</v>
      </c>
      <c r="F304" s="107">
        <v>1</v>
      </c>
      <c r="G304" s="127" t="str">
        <f t="shared" si="135"/>
        <v xml:space="preserve">Kantoorruimte / vergaderruimte </v>
      </c>
      <c r="H304" s="107" t="s">
        <v>474</v>
      </c>
      <c r="I304" s="128">
        <v>1</v>
      </c>
      <c r="J304" s="127" t="str">
        <f t="shared" si="120"/>
        <v>Vloerafwerking met polymeer beschermlaag</v>
      </c>
      <c r="K304" s="130">
        <v>6</v>
      </c>
      <c r="L304" s="129">
        <f t="shared" si="121"/>
        <v>6</v>
      </c>
      <c r="M304" s="164">
        <f t="shared" si="122"/>
        <v>0</v>
      </c>
      <c r="N304" s="131"/>
      <c r="O304" s="107" t="s">
        <v>101</v>
      </c>
      <c r="P304" s="107"/>
      <c r="Q304" s="107"/>
      <c r="R304" s="107"/>
      <c r="S304" s="131"/>
      <c r="T304" s="126" t="str">
        <f t="shared" ref="T304:T324" si="136">IF(F304="nio","_",VLOOKUP(F304,cat_omschrijving,3,0))</f>
        <v>Bureau</v>
      </c>
      <c r="U304" s="126" t="str">
        <f t="shared" ref="U304:U324" si="137">IF(F304="nio","_",VLOOKUP(F304,cat_omschrijving,4,0))</f>
        <v>AQL 7%</v>
      </c>
      <c r="V304" s="131"/>
      <c r="W304" s="113">
        <v>101</v>
      </c>
      <c r="X304" s="131"/>
      <c r="Y304" s="129">
        <f t="shared" ref="Y304:Y324" si="138">IF(F304="nio","_",(L304/W304)*VLOOKUP(O304,Aanpassing_frequenties,3,0))</f>
        <v>9.2673267326732667</v>
      </c>
      <c r="Z304" s="132">
        <f t="shared" ref="Z304:Z324" si="139">IF(F304="nio","_",Y304*Rekentarief)</f>
        <v>0</v>
      </c>
      <c r="AA304" s="131"/>
      <c r="AB304" s="129" t="str">
        <f t="shared" ref="AB304:AB324" si="140">IF(OR($F304="nio",P304=""),"_",($L304/$W304)*VLOOKUP(P304,Aanpassing_frequenties,3,0))</f>
        <v>_</v>
      </c>
      <c r="AC304" s="132" t="str">
        <f t="shared" ref="AC304:AC324" si="141">IF(OR($F304="nio",P304=""),"_",AB304*Rekentarief30)</f>
        <v>_</v>
      </c>
      <c r="AD304" s="131"/>
      <c r="AE304" s="129" t="str">
        <f t="shared" ref="AE304:AE324" si="142">IF(OR($F304="nio",Q304=""),"_",($L304/$W304)*VLOOKUP(Q304,Aanpassing_frequenties,3,0))</f>
        <v>_</v>
      </c>
      <c r="AF304" s="132" t="str">
        <f t="shared" ref="AF304:AF324" si="143">IF(OR($F304="nio",Q304=""),"_",AE304*Rekentarief50)</f>
        <v>_</v>
      </c>
      <c r="AG304" s="131"/>
      <c r="AH304" s="129" t="str">
        <f t="shared" ref="AH304:AH324" si="144">IF(OR($F304="nio",R304=""),"_",($L304/$W304)*VLOOKUP(R304,Aanpassing_frequenties,3,0))</f>
        <v>_</v>
      </c>
      <c r="AI304" s="132" t="str">
        <f t="shared" ref="AI304:AI324" si="145">IF(OR($F304="nio",R304=""),"_",AH304*rekentarief150)</f>
        <v>_</v>
      </c>
      <c r="AJ304" s="131"/>
      <c r="AK304" s="129">
        <f t="shared" ref="AK304:AK324" si="146">IF(F304="nio","_",SUM(Y304,AB304,AE304,AH304))</f>
        <v>9.2673267326732667</v>
      </c>
      <c r="AL304" s="132">
        <f t="shared" ref="AL304:AL324" si="147">IF(F304="nio","_",SUM(Z304,AC304,AF304,AI304))</f>
        <v>0</v>
      </c>
      <c r="AM304" s="131"/>
      <c r="AQ304" s="137"/>
    </row>
    <row r="305" spans="1:43">
      <c r="A305" s="12">
        <v>22</v>
      </c>
      <c r="B305" s="126" t="str">
        <f>VLOOKUP(A305,'Overzicht locaties'!B:D,2,0)</f>
        <v>SE55</v>
      </c>
      <c r="C305" s="107" t="s">
        <v>337</v>
      </c>
      <c r="D305" s="6">
        <v>1</v>
      </c>
      <c r="E305" s="107" t="s">
        <v>148</v>
      </c>
      <c r="F305" s="107">
        <v>2</v>
      </c>
      <c r="G305" s="127" t="str">
        <f t="shared" si="135"/>
        <v>Sanitaire ruimte</v>
      </c>
      <c r="H305" s="107" t="s">
        <v>474</v>
      </c>
      <c r="I305" s="128">
        <v>1</v>
      </c>
      <c r="J305" s="127" t="str">
        <f t="shared" si="120"/>
        <v>Vloerafwerking met polymeer beschermlaag</v>
      </c>
      <c r="K305" s="130">
        <v>2</v>
      </c>
      <c r="L305" s="129">
        <f t="shared" ref="L305:L317" si="148">K305-M305</f>
        <v>2</v>
      </c>
      <c r="M305" s="164">
        <f t="shared" ref="M305:M317" si="149">IF(F305="nio",K305,0)</f>
        <v>0</v>
      </c>
      <c r="N305" s="131"/>
      <c r="O305" s="107" t="s">
        <v>101</v>
      </c>
      <c r="P305" s="107"/>
      <c r="Q305" s="107"/>
      <c r="R305" s="107"/>
      <c r="S305" s="131"/>
      <c r="T305" s="126" t="str">
        <f t="shared" si="136"/>
        <v>Sanitair</v>
      </c>
      <c r="U305" s="126" t="str">
        <f t="shared" si="137"/>
        <v>AQL 4%</v>
      </c>
      <c r="V305" s="131"/>
      <c r="W305" s="113">
        <v>102</v>
      </c>
      <c r="X305" s="131"/>
      <c r="Y305" s="129">
        <f t="shared" si="138"/>
        <v>3.0588235294117645</v>
      </c>
      <c r="Z305" s="132">
        <f t="shared" si="139"/>
        <v>0</v>
      </c>
      <c r="AA305" s="131"/>
      <c r="AB305" s="129" t="str">
        <f t="shared" si="140"/>
        <v>_</v>
      </c>
      <c r="AC305" s="132" t="str">
        <f t="shared" si="141"/>
        <v>_</v>
      </c>
      <c r="AD305" s="131"/>
      <c r="AE305" s="129" t="str">
        <f t="shared" si="142"/>
        <v>_</v>
      </c>
      <c r="AF305" s="132" t="str">
        <f t="shared" si="143"/>
        <v>_</v>
      </c>
      <c r="AG305" s="131"/>
      <c r="AH305" s="129" t="str">
        <f t="shared" si="144"/>
        <v>_</v>
      </c>
      <c r="AI305" s="132" t="str">
        <f t="shared" si="145"/>
        <v>_</v>
      </c>
      <c r="AJ305" s="131"/>
      <c r="AK305" s="129">
        <f t="shared" si="146"/>
        <v>3.0588235294117645</v>
      </c>
      <c r="AL305" s="132">
        <f t="shared" si="147"/>
        <v>0</v>
      </c>
      <c r="AM305" s="131"/>
      <c r="AQ305" s="137"/>
    </row>
    <row r="306" spans="1:43">
      <c r="A306" s="12">
        <v>22</v>
      </c>
      <c r="B306" s="126" t="str">
        <f>VLOOKUP(A306,'Overzicht locaties'!B:D,2,0)</f>
        <v>SE55</v>
      </c>
      <c r="C306" s="107" t="s">
        <v>337</v>
      </c>
      <c r="D306" s="6">
        <v>2</v>
      </c>
      <c r="E306" s="107" t="s">
        <v>249</v>
      </c>
      <c r="F306" s="107">
        <v>4</v>
      </c>
      <c r="G306" s="127" t="str">
        <f t="shared" si="135"/>
        <v>Medische ruimte</v>
      </c>
      <c r="H306" s="107" t="s">
        <v>474</v>
      </c>
      <c r="I306" s="128">
        <v>1</v>
      </c>
      <c r="J306" s="127" t="str">
        <f t="shared" si="120"/>
        <v>Vloerafwerking met polymeer beschermlaag</v>
      </c>
      <c r="K306" s="130">
        <v>5</v>
      </c>
      <c r="L306" s="129">
        <f t="shared" si="148"/>
        <v>5</v>
      </c>
      <c r="M306" s="164">
        <f t="shared" si="149"/>
        <v>0</v>
      </c>
      <c r="N306" s="131"/>
      <c r="O306" s="107" t="s">
        <v>101</v>
      </c>
      <c r="P306" s="107"/>
      <c r="Q306" s="107"/>
      <c r="R306" s="107"/>
      <c r="S306" s="131"/>
      <c r="T306" s="126" t="str">
        <f t="shared" si="136"/>
        <v>Behandel</v>
      </c>
      <c r="U306" s="126" t="str">
        <f t="shared" si="137"/>
        <v>AQL 3%</v>
      </c>
      <c r="V306" s="131"/>
      <c r="W306" s="113">
        <v>103</v>
      </c>
      <c r="X306" s="131"/>
      <c r="Y306" s="129">
        <f t="shared" si="138"/>
        <v>7.5728155339805827</v>
      </c>
      <c r="Z306" s="132">
        <f t="shared" si="139"/>
        <v>0</v>
      </c>
      <c r="AA306" s="131"/>
      <c r="AB306" s="129" t="str">
        <f t="shared" si="140"/>
        <v>_</v>
      </c>
      <c r="AC306" s="132" t="str">
        <f t="shared" si="141"/>
        <v>_</v>
      </c>
      <c r="AD306" s="131"/>
      <c r="AE306" s="129" t="str">
        <f t="shared" si="142"/>
        <v>_</v>
      </c>
      <c r="AF306" s="132" t="str">
        <f t="shared" si="143"/>
        <v>_</v>
      </c>
      <c r="AG306" s="131"/>
      <c r="AH306" s="129" t="str">
        <f t="shared" si="144"/>
        <v>_</v>
      </c>
      <c r="AI306" s="132" t="str">
        <f t="shared" si="145"/>
        <v>_</v>
      </c>
      <c r="AJ306" s="131"/>
      <c r="AK306" s="129">
        <f t="shared" si="146"/>
        <v>7.5728155339805827</v>
      </c>
      <c r="AL306" s="132">
        <f t="shared" si="147"/>
        <v>0</v>
      </c>
      <c r="AM306" s="131"/>
      <c r="AQ306" s="137"/>
    </row>
    <row r="307" spans="1:43">
      <c r="A307" s="12">
        <v>22</v>
      </c>
      <c r="B307" s="126" t="str">
        <f>VLOOKUP(A307,'Overzicht locaties'!B:D,2,0)</f>
        <v>SE55</v>
      </c>
      <c r="C307" s="107" t="s">
        <v>337</v>
      </c>
      <c r="D307" s="6">
        <v>3</v>
      </c>
      <c r="E307" s="107" t="s">
        <v>250</v>
      </c>
      <c r="F307" s="107">
        <v>4</v>
      </c>
      <c r="G307" s="127" t="str">
        <f t="shared" si="135"/>
        <v>Medische ruimte</v>
      </c>
      <c r="H307" s="107" t="s">
        <v>474</v>
      </c>
      <c r="I307" s="128">
        <v>1</v>
      </c>
      <c r="J307" s="127" t="str">
        <f t="shared" si="120"/>
        <v>Vloerafwerking met polymeer beschermlaag</v>
      </c>
      <c r="K307" s="130">
        <v>14</v>
      </c>
      <c r="L307" s="129">
        <f t="shared" si="148"/>
        <v>14</v>
      </c>
      <c r="M307" s="164">
        <f t="shared" si="149"/>
        <v>0</v>
      </c>
      <c r="N307" s="131"/>
      <c r="O307" s="107" t="s">
        <v>101</v>
      </c>
      <c r="P307" s="107"/>
      <c r="Q307" s="107"/>
      <c r="R307" s="107"/>
      <c r="S307" s="131"/>
      <c r="T307" s="126" t="str">
        <f t="shared" si="136"/>
        <v>Behandel</v>
      </c>
      <c r="U307" s="126" t="str">
        <f t="shared" si="137"/>
        <v>AQL 3%</v>
      </c>
      <c r="V307" s="131"/>
      <c r="W307" s="113">
        <v>104</v>
      </c>
      <c r="X307" s="131"/>
      <c r="Y307" s="129">
        <f t="shared" si="138"/>
        <v>21</v>
      </c>
      <c r="Z307" s="132">
        <f t="shared" si="139"/>
        <v>0</v>
      </c>
      <c r="AA307" s="131"/>
      <c r="AB307" s="129" t="str">
        <f t="shared" si="140"/>
        <v>_</v>
      </c>
      <c r="AC307" s="132" t="str">
        <f t="shared" si="141"/>
        <v>_</v>
      </c>
      <c r="AD307" s="131"/>
      <c r="AE307" s="129" t="str">
        <f t="shared" si="142"/>
        <v>_</v>
      </c>
      <c r="AF307" s="132" t="str">
        <f t="shared" si="143"/>
        <v>_</v>
      </c>
      <c r="AG307" s="131"/>
      <c r="AH307" s="129" t="str">
        <f t="shared" si="144"/>
        <v>_</v>
      </c>
      <c r="AI307" s="132" t="str">
        <f t="shared" si="145"/>
        <v>_</v>
      </c>
      <c r="AJ307" s="131"/>
      <c r="AK307" s="129">
        <f t="shared" si="146"/>
        <v>21</v>
      </c>
      <c r="AL307" s="132">
        <f t="shared" si="147"/>
        <v>0</v>
      </c>
      <c r="AM307" s="131"/>
      <c r="AQ307" s="137"/>
    </row>
    <row r="308" spans="1:43">
      <c r="A308" s="12">
        <v>22</v>
      </c>
      <c r="B308" s="126" t="str">
        <f>VLOOKUP(A308,'Overzicht locaties'!B:D,2,0)</f>
        <v>SE55</v>
      </c>
      <c r="C308" s="107" t="s">
        <v>337</v>
      </c>
      <c r="D308" s="6">
        <v>4</v>
      </c>
      <c r="E308" s="107" t="s">
        <v>251</v>
      </c>
      <c r="F308" s="107">
        <v>2</v>
      </c>
      <c r="G308" s="127" t="str">
        <f t="shared" si="135"/>
        <v>Sanitaire ruimte</v>
      </c>
      <c r="H308" s="107" t="s">
        <v>474</v>
      </c>
      <c r="I308" s="128">
        <v>1</v>
      </c>
      <c r="J308" s="127" t="str">
        <f t="shared" si="120"/>
        <v>Vloerafwerking met polymeer beschermlaag</v>
      </c>
      <c r="K308" s="130">
        <v>1</v>
      </c>
      <c r="L308" s="129">
        <f t="shared" si="148"/>
        <v>1</v>
      </c>
      <c r="M308" s="164">
        <f t="shared" si="149"/>
        <v>0</v>
      </c>
      <c r="N308" s="131"/>
      <c r="O308" s="107" t="s">
        <v>101</v>
      </c>
      <c r="P308" s="107"/>
      <c r="Q308" s="107"/>
      <c r="R308" s="107"/>
      <c r="S308" s="131"/>
      <c r="T308" s="126" t="str">
        <f t="shared" si="136"/>
        <v>Sanitair</v>
      </c>
      <c r="U308" s="126" t="str">
        <f t="shared" si="137"/>
        <v>AQL 4%</v>
      </c>
      <c r="V308" s="131"/>
      <c r="W308" s="113">
        <v>105</v>
      </c>
      <c r="X308" s="131"/>
      <c r="Y308" s="129">
        <f t="shared" si="138"/>
        <v>1.4857142857142858</v>
      </c>
      <c r="Z308" s="132">
        <f t="shared" si="139"/>
        <v>0</v>
      </c>
      <c r="AA308" s="131"/>
      <c r="AB308" s="129" t="str">
        <f t="shared" si="140"/>
        <v>_</v>
      </c>
      <c r="AC308" s="132" t="str">
        <f t="shared" si="141"/>
        <v>_</v>
      </c>
      <c r="AD308" s="131"/>
      <c r="AE308" s="129" t="str">
        <f t="shared" si="142"/>
        <v>_</v>
      </c>
      <c r="AF308" s="132" t="str">
        <f t="shared" si="143"/>
        <v>_</v>
      </c>
      <c r="AG308" s="131"/>
      <c r="AH308" s="129" t="str">
        <f t="shared" si="144"/>
        <v>_</v>
      </c>
      <c r="AI308" s="132" t="str">
        <f t="shared" si="145"/>
        <v>_</v>
      </c>
      <c r="AJ308" s="131"/>
      <c r="AK308" s="129">
        <f t="shared" si="146"/>
        <v>1.4857142857142858</v>
      </c>
      <c r="AL308" s="132">
        <f t="shared" si="147"/>
        <v>0</v>
      </c>
      <c r="AM308" s="131"/>
      <c r="AQ308" s="137"/>
    </row>
    <row r="309" spans="1:43">
      <c r="A309" s="12">
        <v>22</v>
      </c>
      <c r="B309" s="126" t="str">
        <f>VLOOKUP(A309,'Overzicht locaties'!B:D,2,0)</f>
        <v>SE55</v>
      </c>
      <c r="C309" s="107" t="s">
        <v>337</v>
      </c>
      <c r="D309" s="6">
        <v>4</v>
      </c>
      <c r="E309" s="107" t="s">
        <v>251</v>
      </c>
      <c r="F309" s="107">
        <v>2</v>
      </c>
      <c r="G309" s="127" t="str">
        <f t="shared" si="135"/>
        <v>Sanitaire ruimte</v>
      </c>
      <c r="H309" s="107" t="s">
        <v>474</v>
      </c>
      <c r="I309" s="128">
        <v>1</v>
      </c>
      <c r="J309" s="127" t="str">
        <f t="shared" si="120"/>
        <v>Vloerafwerking met polymeer beschermlaag</v>
      </c>
      <c r="K309" s="130">
        <v>1</v>
      </c>
      <c r="L309" s="129">
        <f t="shared" si="148"/>
        <v>1</v>
      </c>
      <c r="M309" s="164">
        <f t="shared" si="149"/>
        <v>0</v>
      </c>
      <c r="N309" s="131"/>
      <c r="O309" s="107" t="s">
        <v>101</v>
      </c>
      <c r="P309" s="107"/>
      <c r="Q309" s="107"/>
      <c r="R309" s="107"/>
      <c r="S309" s="131"/>
      <c r="T309" s="126" t="str">
        <f t="shared" si="136"/>
        <v>Sanitair</v>
      </c>
      <c r="U309" s="126" t="str">
        <f t="shared" si="137"/>
        <v>AQL 4%</v>
      </c>
      <c r="V309" s="131"/>
      <c r="W309" s="113">
        <v>106</v>
      </c>
      <c r="X309" s="131"/>
      <c r="Y309" s="129">
        <f t="shared" si="138"/>
        <v>1.4716981132075471</v>
      </c>
      <c r="Z309" s="132">
        <f t="shared" si="139"/>
        <v>0</v>
      </c>
      <c r="AA309" s="131"/>
      <c r="AB309" s="129" t="str">
        <f t="shared" si="140"/>
        <v>_</v>
      </c>
      <c r="AC309" s="132" t="str">
        <f t="shared" si="141"/>
        <v>_</v>
      </c>
      <c r="AD309" s="131"/>
      <c r="AE309" s="129" t="str">
        <f t="shared" si="142"/>
        <v>_</v>
      </c>
      <c r="AF309" s="132" t="str">
        <f t="shared" si="143"/>
        <v>_</v>
      </c>
      <c r="AG309" s="131"/>
      <c r="AH309" s="129" t="str">
        <f t="shared" si="144"/>
        <v>_</v>
      </c>
      <c r="AI309" s="132" t="str">
        <f t="shared" si="145"/>
        <v>_</v>
      </c>
      <c r="AJ309" s="131"/>
      <c r="AK309" s="129">
        <f t="shared" si="146"/>
        <v>1.4716981132075471</v>
      </c>
      <c r="AL309" s="132">
        <f t="shared" si="147"/>
        <v>0</v>
      </c>
      <c r="AM309" s="131"/>
      <c r="AQ309" s="137"/>
    </row>
    <row r="310" spans="1:43">
      <c r="A310" s="12">
        <v>22</v>
      </c>
      <c r="B310" s="126" t="str">
        <f>VLOOKUP(A310,'Overzicht locaties'!B:D,2,0)</f>
        <v>SE55</v>
      </c>
      <c r="C310" s="107" t="s">
        <v>337</v>
      </c>
      <c r="D310" s="6">
        <v>4</v>
      </c>
      <c r="E310" s="107" t="s">
        <v>251</v>
      </c>
      <c r="F310" s="107">
        <v>2</v>
      </c>
      <c r="G310" s="127" t="str">
        <f t="shared" si="135"/>
        <v>Sanitaire ruimte</v>
      </c>
      <c r="H310" s="107" t="s">
        <v>474</v>
      </c>
      <c r="I310" s="128">
        <v>1</v>
      </c>
      <c r="J310" s="127" t="str">
        <f t="shared" si="120"/>
        <v>Vloerafwerking met polymeer beschermlaag</v>
      </c>
      <c r="K310" s="130">
        <v>1</v>
      </c>
      <c r="L310" s="129">
        <f t="shared" si="148"/>
        <v>1</v>
      </c>
      <c r="M310" s="164">
        <f t="shared" si="149"/>
        <v>0</v>
      </c>
      <c r="N310" s="131"/>
      <c r="O310" s="107" t="s">
        <v>101</v>
      </c>
      <c r="P310" s="107"/>
      <c r="Q310" s="107"/>
      <c r="R310" s="107"/>
      <c r="S310" s="131"/>
      <c r="T310" s="126" t="str">
        <f t="shared" si="136"/>
        <v>Sanitair</v>
      </c>
      <c r="U310" s="126" t="str">
        <f t="shared" si="137"/>
        <v>AQL 4%</v>
      </c>
      <c r="V310" s="131"/>
      <c r="W310" s="113">
        <v>107</v>
      </c>
      <c r="X310" s="131"/>
      <c r="Y310" s="129">
        <f t="shared" si="138"/>
        <v>1.4579439252336448</v>
      </c>
      <c r="Z310" s="132">
        <f t="shared" si="139"/>
        <v>0</v>
      </c>
      <c r="AA310" s="131"/>
      <c r="AB310" s="129" t="str">
        <f t="shared" si="140"/>
        <v>_</v>
      </c>
      <c r="AC310" s="132" t="str">
        <f t="shared" si="141"/>
        <v>_</v>
      </c>
      <c r="AD310" s="131"/>
      <c r="AE310" s="129" t="str">
        <f t="shared" si="142"/>
        <v>_</v>
      </c>
      <c r="AF310" s="132" t="str">
        <f t="shared" si="143"/>
        <v>_</v>
      </c>
      <c r="AG310" s="131"/>
      <c r="AH310" s="129" t="str">
        <f t="shared" si="144"/>
        <v>_</v>
      </c>
      <c r="AI310" s="132" t="str">
        <f t="shared" si="145"/>
        <v>_</v>
      </c>
      <c r="AJ310" s="131"/>
      <c r="AK310" s="129">
        <f t="shared" si="146"/>
        <v>1.4579439252336448</v>
      </c>
      <c r="AL310" s="132">
        <f t="shared" si="147"/>
        <v>0</v>
      </c>
      <c r="AM310" s="131"/>
      <c r="AQ310" s="137"/>
    </row>
    <row r="311" spans="1:43">
      <c r="A311" s="12">
        <v>22</v>
      </c>
      <c r="B311" s="126" t="str">
        <f>VLOOKUP(A311,'Overzicht locaties'!B:D,2,0)</f>
        <v>SE55</v>
      </c>
      <c r="C311" s="107" t="s">
        <v>337</v>
      </c>
      <c r="D311" s="6">
        <v>5</v>
      </c>
      <c r="E311" s="107" t="s">
        <v>472</v>
      </c>
      <c r="F311" s="107">
        <v>3</v>
      </c>
      <c r="G311" s="127" t="str">
        <f t="shared" si="135"/>
        <v>Verkeersruimte / Garderobe / Wachtruimte</v>
      </c>
      <c r="H311" s="107" t="s">
        <v>474</v>
      </c>
      <c r="I311" s="128">
        <v>1</v>
      </c>
      <c r="J311" s="127" t="str">
        <f t="shared" si="120"/>
        <v>Vloerafwerking met polymeer beschermlaag</v>
      </c>
      <c r="K311" s="130">
        <v>10</v>
      </c>
      <c r="L311" s="129">
        <f t="shared" si="148"/>
        <v>10</v>
      </c>
      <c r="M311" s="164">
        <f t="shared" si="149"/>
        <v>0</v>
      </c>
      <c r="N311" s="131"/>
      <c r="O311" s="107" t="s">
        <v>101</v>
      </c>
      <c r="P311" s="107"/>
      <c r="Q311" s="107"/>
      <c r="R311" s="107"/>
      <c r="S311" s="131"/>
      <c r="T311" s="126" t="str">
        <f t="shared" si="136"/>
        <v>Verkeer</v>
      </c>
      <c r="U311" s="126" t="str">
        <f t="shared" si="137"/>
        <v>AQL 7%</v>
      </c>
      <c r="V311" s="131"/>
      <c r="W311" s="113">
        <v>108</v>
      </c>
      <c r="X311" s="131"/>
      <c r="Y311" s="129">
        <f t="shared" si="138"/>
        <v>14.444444444444443</v>
      </c>
      <c r="Z311" s="132">
        <f t="shared" si="139"/>
        <v>0</v>
      </c>
      <c r="AA311" s="131"/>
      <c r="AB311" s="129" t="str">
        <f t="shared" si="140"/>
        <v>_</v>
      </c>
      <c r="AC311" s="132" t="str">
        <f t="shared" si="141"/>
        <v>_</v>
      </c>
      <c r="AD311" s="131"/>
      <c r="AE311" s="129" t="str">
        <f t="shared" si="142"/>
        <v>_</v>
      </c>
      <c r="AF311" s="132" t="str">
        <f t="shared" si="143"/>
        <v>_</v>
      </c>
      <c r="AG311" s="131"/>
      <c r="AH311" s="129" t="str">
        <f t="shared" si="144"/>
        <v>_</v>
      </c>
      <c r="AI311" s="132" t="str">
        <f t="shared" si="145"/>
        <v>_</v>
      </c>
      <c r="AJ311" s="131"/>
      <c r="AK311" s="129">
        <f t="shared" si="146"/>
        <v>14.444444444444443</v>
      </c>
      <c r="AL311" s="132">
        <f t="shared" si="147"/>
        <v>0</v>
      </c>
      <c r="AM311" s="131"/>
      <c r="AQ311" s="137"/>
    </row>
    <row r="312" spans="1:43">
      <c r="A312" s="12">
        <v>22</v>
      </c>
      <c r="B312" s="126" t="str">
        <f>VLOOKUP(A312,'Overzicht locaties'!B:D,2,0)</f>
        <v>SE55</v>
      </c>
      <c r="C312" s="107" t="s">
        <v>337</v>
      </c>
      <c r="D312" s="6">
        <v>6</v>
      </c>
      <c r="E312" s="107" t="s">
        <v>473</v>
      </c>
      <c r="F312" s="107">
        <v>1</v>
      </c>
      <c r="G312" s="127" t="str">
        <f t="shared" si="135"/>
        <v xml:space="preserve">Kantoorruimte / vergaderruimte </v>
      </c>
      <c r="H312" s="107" t="s">
        <v>474</v>
      </c>
      <c r="I312" s="128">
        <v>1</v>
      </c>
      <c r="J312" s="127" t="str">
        <f t="shared" si="120"/>
        <v>Vloerafwerking met polymeer beschermlaag</v>
      </c>
      <c r="K312" s="130">
        <v>4</v>
      </c>
      <c r="L312" s="129">
        <f t="shared" si="148"/>
        <v>4</v>
      </c>
      <c r="M312" s="164">
        <f t="shared" si="149"/>
        <v>0</v>
      </c>
      <c r="N312" s="131"/>
      <c r="O312" s="107" t="s">
        <v>101</v>
      </c>
      <c r="P312" s="107"/>
      <c r="Q312" s="107"/>
      <c r="R312" s="107"/>
      <c r="S312" s="131"/>
      <c r="T312" s="126" t="str">
        <f t="shared" si="136"/>
        <v>Bureau</v>
      </c>
      <c r="U312" s="126" t="str">
        <f t="shared" si="137"/>
        <v>AQL 7%</v>
      </c>
      <c r="V312" s="131"/>
      <c r="W312" s="113">
        <v>109</v>
      </c>
      <c r="X312" s="131"/>
      <c r="Y312" s="129">
        <f t="shared" si="138"/>
        <v>5.7247706422018352</v>
      </c>
      <c r="Z312" s="132">
        <f t="shared" si="139"/>
        <v>0</v>
      </c>
      <c r="AA312" s="131"/>
      <c r="AB312" s="129" t="str">
        <f t="shared" si="140"/>
        <v>_</v>
      </c>
      <c r="AC312" s="132" t="str">
        <f t="shared" si="141"/>
        <v>_</v>
      </c>
      <c r="AD312" s="131"/>
      <c r="AE312" s="129" t="str">
        <f t="shared" si="142"/>
        <v>_</v>
      </c>
      <c r="AF312" s="132" t="str">
        <f t="shared" si="143"/>
        <v>_</v>
      </c>
      <c r="AG312" s="131"/>
      <c r="AH312" s="129" t="str">
        <f t="shared" si="144"/>
        <v>_</v>
      </c>
      <c r="AI312" s="132" t="str">
        <f t="shared" si="145"/>
        <v>_</v>
      </c>
      <c r="AJ312" s="131"/>
      <c r="AK312" s="129">
        <f t="shared" si="146"/>
        <v>5.7247706422018352</v>
      </c>
      <c r="AL312" s="132">
        <f t="shared" si="147"/>
        <v>0</v>
      </c>
      <c r="AM312" s="131"/>
      <c r="AQ312" s="137"/>
    </row>
    <row r="313" spans="1:43">
      <c r="A313" s="12">
        <v>22</v>
      </c>
      <c r="B313" s="126" t="str">
        <f>VLOOKUP(A313,'Overzicht locaties'!B:D,2,0)</f>
        <v>SE55</v>
      </c>
      <c r="C313" s="107" t="s">
        <v>337</v>
      </c>
      <c r="D313" s="6">
        <v>7</v>
      </c>
      <c r="E313" s="107" t="s">
        <v>147</v>
      </c>
      <c r="F313" s="107">
        <v>3</v>
      </c>
      <c r="G313" s="127" t="str">
        <f t="shared" si="135"/>
        <v>Verkeersruimte / Garderobe / Wachtruimte</v>
      </c>
      <c r="H313" s="107" t="s">
        <v>6</v>
      </c>
      <c r="I313" s="128">
        <v>1</v>
      </c>
      <c r="J313" s="127" t="str">
        <f t="shared" si="120"/>
        <v>Vloerafwerking met polymeer beschermlaag</v>
      </c>
      <c r="K313" s="130">
        <v>6</v>
      </c>
      <c r="L313" s="129">
        <f t="shared" si="148"/>
        <v>6</v>
      </c>
      <c r="M313" s="164">
        <f t="shared" si="149"/>
        <v>0</v>
      </c>
      <c r="N313" s="131"/>
      <c r="O313" s="107" t="s">
        <v>101</v>
      </c>
      <c r="P313" s="107"/>
      <c r="Q313" s="107"/>
      <c r="R313" s="107"/>
      <c r="S313" s="131"/>
      <c r="T313" s="126" t="str">
        <f t="shared" si="136"/>
        <v>Verkeer</v>
      </c>
      <c r="U313" s="126" t="str">
        <f t="shared" si="137"/>
        <v>AQL 7%</v>
      </c>
      <c r="V313" s="131"/>
      <c r="W313" s="113">
        <v>110</v>
      </c>
      <c r="X313" s="131"/>
      <c r="Y313" s="129">
        <f t="shared" si="138"/>
        <v>8.5090909090909079</v>
      </c>
      <c r="Z313" s="132">
        <f t="shared" si="139"/>
        <v>0</v>
      </c>
      <c r="AA313" s="131"/>
      <c r="AB313" s="129" t="str">
        <f t="shared" si="140"/>
        <v>_</v>
      </c>
      <c r="AC313" s="132" t="str">
        <f t="shared" si="141"/>
        <v>_</v>
      </c>
      <c r="AD313" s="131"/>
      <c r="AE313" s="129" t="str">
        <f t="shared" si="142"/>
        <v>_</v>
      </c>
      <c r="AF313" s="132" t="str">
        <f t="shared" si="143"/>
        <v>_</v>
      </c>
      <c r="AG313" s="131"/>
      <c r="AH313" s="129" t="str">
        <f t="shared" si="144"/>
        <v>_</v>
      </c>
      <c r="AI313" s="132" t="str">
        <f t="shared" si="145"/>
        <v>_</v>
      </c>
      <c r="AJ313" s="131"/>
      <c r="AK313" s="129">
        <f t="shared" si="146"/>
        <v>8.5090909090909079</v>
      </c>
      <c r="AL313" s="132">
        <f t="shared" si="147"/>
        <v>0</v>
      </c>
      <c r="AM313" s="131"/>
      <c r="AQ313" s="137"/>
    </row>
    <row r="314" spans="1:43">
      <c r="A314" s="12">
        <v>22</v>
      </c>
      <c r="B314" s="126" t="str">
        <f>VLOOKUP(A314,'Overzicht locaties'!B:D,2,0)</f>
        <v>SE55</v>
      </c>
      <c r="C314" s="107" t="s">
        <v>337</v>
      </c>
      <c r="D314" s="6">
        <v>8</v>
      </c>
      <c r="E314" s="107" t="s">
        <v>253</v>
      </c>
      <c r="F314" s="107">
        <v>3</v>
      </c>
      <c r="G314" s="127" t="str">
        <f t="shared" si="135"/>
        <v>Verkeersruimte / Garderobe / Wachtruimte</v>
      </c>
      <c r="H314" s="107" t="s">
        <v>6</v>
      </c>
      <c r="I314" s="128">
        <v>1</v>
      </c>
      <c r="J314" s="127" t="str">
        <f t="shared" si="120"/>
        <v>Vloerafwerking met polymeer beschermlaag</v>
      </c>
      <c r="K314" s="130">
        <v>1</v>
      </c>
      <c r="L314" s="129">
        <f t="shared" si="148"/>
        <v>1</v>
      </c>
      <c r="M314" s="164">
        <f t="shared" si="149"/>
        <v>0</v>
      </c>
      <c r="N314" s="131"/>
      <c r="O314" s="107" t="s">
        <v>101</v>
      </c>
      <c r="P314" s="107"/>
      <c r="Q314" s="107"/>
      <c r="R314" s="107"/>
      <c r="S314" s="131"/>
      <c r="T314" s="126" t="str">
        <f t="shared" si="136"/>
        <v>Verkeer</v>
      </c>
      <c r="U314" s="126" t="str">
        <f t="shared" si="137"/>
        <v>AQL 7%</v>
      </c>
      <c r="V314" s="131"/>
      <c r="W314" s="113">
        <v>111</v>
      </c>
      <c r="X314" s="131"/>
      <c r="Y314" s="129">
        <f t="shared" si="138"/>
        <v>1.4054054054054055</v>
      </c>
      <c r="Z314" s="132">
        <f t="shared" si="139"/>
        <v>0</v>
      </c>
      <c r="AA314" s="131"/>
      <c r="AB314" s="129" t="str">
        <f t="shared" si="140"/>
        <v>_</v>
      </c>
      <c r="AC314" s="132" t="str">
        <f t="shared" si="141"/>
        <v>_</v>
      </c>
      <c r="AD314" s="131"/>
      <c r="AE314" s="129" t="str">
        <f t="shared" si="142"/>
        <v>_</v>
      </c>
      <c r="AF314" s="132" t="str">
        <f t="shared" si="143"/>
        <v>_</v>
      </c>
      <c r="AG314" s="131"/>
      <c r="AH314" s="129" t="str">
        <f t="shared" si="144"/>
        <v>_</v>
      </c>
      <c r="AI314" s="132" t="str">
        <f t="shared" si="145"/>
        <v>_</v>
      </c>
      <c r="AJ314" s="131"/>
      <c r="AK314" s="129">
        <f t="shared" si="146"/>
        <v>1.4054054054054055</v>
      </c>
      <c r="AL314" s="132">
        <f t="shared" si="147"/>
        <v>0</v>
      </c>
      <c r="AM314" s="131"/>
      <c r="AQ314" s="137"/>
    </row>
    <row r="315" spans="1:43">
      <c r="A315" s="12">
        <v>23</v>
      </c>
      <c r="B315" s="126" t="str">
        <f>VLOOKUP(A315,'Overzicht locaties'!B:D,2,0)</f>
        <v>SE66</v>
      </c>
      <c r="C315" s="107" t="s">
        <v>337</v>
      </c>
      <c r="D315" s="6">
        <v>1</v>
      </c>
      <c r="E315" s="107" t="s">
        <v>475</v>
      </c>
      <c r="F315" s="107">
        <v>1</v>
      </c>
      <c r="G315" s="127" t="str">
        <f t="shared" si="135"/>
        <v xml:space="preserve">Kantoorruimte / vergaderruimte </v>
      </c>
      <c r="H315" s="107" t="s">
        <v>285</v>
      </c>
      <c r="I315" s="128">
        <v>3</v>
      </c>
      <c r="J315" s="127" t="str">
        <f t="shared" si="120"/>
        <v>Harde vloer zonder polymeer beschermlaag, met behandeling</v>
      </c>
      <c r="K315" s="130">
        <v>12</v>
      </c>
      <c r="L315" s="129">
        <f t="shared" si="148"/>
        <v>12</v>
      </c>
      <c r="M315" s="164">
        <f t="shared" si="149"/>
        <v>0</v>
      </c>
      <c r="N315" s="131"/>
      <c r="O315" s="107" t="s">
        <v>101</v>
      </c>
      <c r="P315" s="107"/>
      <c r="Q315" s="107"/>
      <c r="R315" s="107"/>
      <c r="S315" s="131"/>
      <c r="T315" s="126" t="str">
        <f t="shared" si="136"/>
        <v>Bureau</v>
      </c>
      <c r="U315" s="126" t="str">
        <f t="shared" si="137"/>
        <v>AQL 7%</v>
      </c>
      <c r="V315" s="131"/>
      <c r="W315" s="113">
        <v>112</v>
      </c>
      <c r="X315" s="131"/>
      <c r="Y315" s="129">
        <f t="shared" si="138"/>
        <v>16.714285714285712</v>
      </c>
      <c r="Z315" s="132">
        <f t="shared" si="139"/>
        <v>0</v>
      </c>
      <c r="AA315" s="131"/>
      <c r="AB315" s="129" t="str">
        <f t="shared" si="140"/>
        <v>_</v>
      </c>
      <c r="AC315" s="132" t="str">
        <f t="shared" si="141"/>
        <v>_</v>
      </c>
      <c r="AD315" s="131"/>
      <c r="AE315" s="129" t="str">
        <f t="shared" si="142"/>
        <v>_</v>
      </c>
      <c r="AF315" s="132" t="str">
        <f t="shared" si="143"/>
        <v>_</v>
      </c>
      <c r="AG315" s="131"/>
      <c r="AH315" s="129" t="str">
        <f t="shared" si="144"/>
        <v>_</v>
      </c>
      <c r="AI315" s="132" t="str">
        <f t="shared" si="145"/>
        <v>_</v>
      </c>
      <c r="AJ315" s="131"/>
      <c r="AK315" s="129">
        <f t="shared" si="146"/>
        <v>16.714285714285712</v>
      </c>
      <c r="AL315" s="132">
        <f t="shared" si="147"/>
        <v>0</v>
      </c>
      <c r="AM315" s="131"/>
      <c r="AQ315" s="137"/>
    </row>
    <row r="316" spans="1:43">
      <c r="A316" s="12">
        <v>23</v>
      </c>
      <c r="B316" s="126" t="str">
        <f>VLOOKUP(A316,'Overzicht locaties'!B:D,2,0)</f>
        <v>SE66</v>
      </c>
      <c r="C316" s="107" t="s">
        <v>337</v>
      </c>
      <c r="D316" s="6">
        <v>2</v>
      </c>
      <c r="E316" s="107" t="s">
        <v>147</v>
      </c>
      <c r="F316" s="107">
        <v>3</v>
      </c>
      <c r="G316" s="127" t="str">
        <f t="shared" si="135"/>
        <v>Verkeersruimte / Garderobe / Wachtruimte</v>
      </c>
      <c r="H316" s="107" t="s">
        <v>285</v>
      </c>
      <c r="I316" s="128">
        <v>3</v>
      </c>
      <c r="J316" s="127" t="str">
        <f t="shared" si="120"/>
        <v>Harde vloer zonder polymeer beschermlaag, met behandeling</v>
      </c>
      <c r="K316" s="130">
        <v>9</v>
      </c>
      <c r="L316" s="129">
        <f t="shared" si="148"/>
        <v>9</v>
      </c>
      <c r="M316" s="164">
        <f t="shared" si="149"/>
        <v>0</v>
      </c>
      <c r="N316" s="131"/>
      <c r="O316" s="107" t="s">
        <v>101</v>
      </c>
      <c r="P316" s="107"/>
      <c r="Q316" s="107"/>
      <c r="R316" s="107"/>
      <c r="S316" s="131"/>
      <c r="T316" s="126" t="str">
        <f t="shared" si="136"/>
        <v>Verkeer</v>
      </c>
      <c r="U316" s="126" t="str">
        <f t="shared" si="137"/>
        <v>AQL 7%</v>
      </c>
      <c r="V316" s="131"/>
      <c r="W316" s="113">
        <v>113</v>
      </c>
      <c r="X316" s="131"/>
      <c r="Y316" s="129">
        <f t="shared" si="138"/>
        <v>12.424778761061948</v>
      </c>
      <c r="Z316" s="132">
        <f t="shared" si="139"/>
        <v>0</v>
      </c>
      <c r="AA316" s="131"/>
      <c r="AB316" s="129" t="str">
        <f t="shared" si="140"/>
        <v>_</v>
      </c>
      <c r="AC316" s="132" t="str">
        <f t="shared" si="141"/>
        <v>_</v>
      </c>
      <c r="AD316" s="131"/>
      <c r="AE316" s="129" t="str">
        <f t="shared" si="142"/>
        <v>_</v>
      </c>
      <c r="AF316" s="132" t="str">
        <f t="shared" si="143"/>
        <v>_</v>
      </c>
      <c r="AG316" s="131"/>
      <c r="AH316" s="129" t="str">
        <f t="shared" si="144"/>
        <v>_</v>
      </c>
      <c r="AI316" s="132" t="str">
        <f t="shared" si="145"/>
        <v>_</v>
      </c>
      <c r="AJ316" s="131"/>
      <c r="AK316" s="129">
        <f t="shared" si="146"/>
        <v>12.424778761061948</v>
      </c>
      <c r="AL316" s="132">
        <f t="shared" si="147"/>
        <v>0</v>
      </c>
      <c r="AM316" s="131"/>
      <c r="AQ316" s="137"/>
    </row>
    <row r="317" spans="1:43">
      <c r="A317" s="12">
        <v>23</v>
      </c>
      <c r="B317" s="126" t="str">
        <f>VLOOKUP(A317,'Overzicht locaties'!B:D,2,0)</f>
        <v>SE66</v>
      </c>
      <c r="C317" s="107" t="s">
        <v>337</v>
      </c>
      <c r="D317" s="6">
        <v>3</v>
      </c>
      <c r="E317" s="107" t="s">
        <v>406</v>
      </c>
      <c r="F317" s="107">
        <v>4</v>
      </c>
      <c r="G317" s="127" t="str">
        <f t="shared" si="135"/>
        <v>Medische ruimte</v>
      </c>
      <c r="H317" s="107" t="s">
        <v>285</v>
      </c>
      <c r="I317" s="128">
        <v>3</v>
      </c>
      <c r="J317" s="127" t="str">
        <f t="shared" si="120"/>
        <v>Harde vloer zonder polymeer beschermlaag, met behandeling</v>
      </c>
      <c r="K317" s="130">
        <v>9</v>
      </c>
      <c r="L317" s="129">
        <f t="shared" si="148"/>
        <v>9</v>
      </c>
      <c r="M317" s="164">
        <f t="shared" si="149"/>
        <v>0</v>
      </c>
      <c r="N317" s="131"/>
      <c r="O317" s="107" t="s">
        <v>101</v>
      </c>
      <c r="P317" s="107"/>
      <c r="Q317" s="107"/>
      <c r="R317" s="107"/>
      <c r="S317" s="131"/>
      <c r="T317" s="126" t="str">
        <f t="shared" si="136"/>
        <v>Behandel</v>
      </c>
      <c r="U317" s="126" t="str">
        <f t="shared" si="137"/>
        <v>AQL 3%</v>
      </c>
      <c r="V317" s="131"/>
      <c r="W317" s="113">
        <v>114</v>
      </c>
      <c r="X317" s="131"/>
      <c r="Y317" s="129">
        <f t="shared" si="138"/>
        <v>12.315789473684211</v>
      </c>
      <c r="Z317" s="132">
        <f t="shared" si="139"/>
        <v>0</v>
      </c>
      <c r="AA317" s="131"/>
      <c r="AB317" s="129" t="str">
        <f t="shared" si="140"/>
        <v>_</v>
      </c>
      <c r="AC317" s="132" t="str">
        <f t="shared" si="141"/>
        <v>_</v>
      </c>
      <c r="AD317" s="131"/>
      <c r="AE317" s="129" t="str">
        <f t="shared" si="142"/>
        <v>_</v>
      </c>
      <c r="AF317" s="132" t="str">
        <f t="shared" si="143"/>
        <v>_</v>
      </c>
      <c r="AG317" s="131"/>
      <c r="AH317" s="129" t="str">
        <f t="shared" si="144"/>
        <v>_</v>
      </c>
      <c r="AI317" s="132" t="str">
        <f t="shared" si="145"/>
        <v>_</v>
      </c>
      <c r="AJ317" s="131"/>
      <c r="AK317" s="129">
        <f t="shared" si="146"/>
        <v>12.315789473684211</v>
      </c>
      <c r="AL317" s="132">
        <f t="shared" si="147"/>
        <v>0</v>
      </c>
      <c r="AM317" s="131"/>
      <c r="AQ317" s="137"/>
    </row>
    <row r="318" spans="1:43">
      <c r="A318" s="12">
        <v>23</v>
      </c>
      <c r="B318" s="126" t="str">
        <f>VLOOKUP(A318,'Overzicht locaties'!B:D,2,0)</f>
        <v>SE66</v>
      </c>
      <c r="C318" s="107" t="s">
        <v>337</v>
      </c>
      <c r="D318" s="6">
        <v>4</v>
      </c>
      <c r="E318" s="107" t="s">
        <v>476</v>
      </c>
      <c r="F318" s="107">
        <v>2</v>
      </c>
      <c r="G318" s="127" t="str">
        <f t="shared" si="135"/>
        <v>Sanitaire ruimte</v>
      </c>
      <c r="H318" s="107" t="s">
        <v>285</v>
      </c>
      <c r="I318" s="128">
        <v>3</v>
      </c>
      <c r="J318" s="127" t="str">
        <f t="shared" si="120"/>
        <v>Harde vloer zonder polymeer beschermlaag, met behandeling</v>
      </c>
      <c r="K318" s="130">
        <v>3</v>
      </c>
      <c r="L318" s="129">
        <f t="shared" si="121"/>
        <v>3</v>
      </c>
      <c r="M318" s="164">
        <f t="shared" si="122"/>
        <v>0</v>
      </c>
      <c r="N318" s="131"/>
      <c r="O318" s="107" t="s">
        <v>101</v>
      </c>
      <c r="P318" s="107"/>
      <c r="Q318" s="107"/>
      <c r="R318" s="107"/>
      <c r="S318" s="131"/>
      <c r="T318" s="126" t="str">
        <f t="shared" si="136"/>
        <v>Sanitair</v>
      </c>
      <c r="U318" s="126" t="str">
        <f t="shared" si="137"/>
        <v>AQL 4%</v>
      </c>
      <c r="V318" s="131"/>
      <c r="W318" s="113">
        <v>115</v>
      </c>
      <c r="X318" s="131"/>
      <c r="Y318" s="129">
        <f t="shared" si="138"/>
        <v>4.0695652173913039</v>
      </c>
      <c r="Z318" s="132">
        <f t="shared" si="139"/>
        <v>0</v>
      </c>
      <c r="AA318" s="131"/>
      <c r="AB318" s="129" t="str">
        <f t="shared" si="140"/>
        <v>_</v>
      </c>
      <c r="AC318" s="132" t="str">
        <f t="shared" si="141"/>
        <v>_</v>
      </c>
      <c r="AD318" s="131"/>
      <c r="AE318" s="129" t="str">
        <f t="shared" si="142"/>
        <v>_</v>
      </c>
      <c r="AF318" s="132" t="str">
        <f t="shared" si="143"/>
        <v>_</v>
      </c>
      <c r="AG318" s="131"/>
      <c r="AH318" s="129" t="str">
        <f t="shared" si="144"/>
        <v>_</v>
      </c>
      <c r="AI318" s="132" t="str">
        <f t="shared" si="145"/>
        <v>_</v>
      </c>
      <c r="AJ318" s="131"/>
      <c r="AK318" s="129">
        <f t="shared" si="146"/>
        <v>4.0695652173913039</v>
      </c>
      <c r="AL318" s="132">
        <f t="shared" si="147"/>
        <v>0</v>
      </c>
      <c r="AM318" s="131"/>
      <c r="AQ318" s="137"/>
    </row>
    <row r="319" spans="1:43">
      <c r="A319" s="12">
        <v>23</v>
      </c>
      <c r="B319" s="126" t="str">
        <f>VLOOKUP(A319,'Overzicht locaties'!B:D,2,0)</f>
        <v>SE66</v>
      </c>
      <c r="C319" s="107" t="s">
        <v>337</v>
      </c>
      <c r="D319" s="6">
        <v>5</v>
      </c>
      <c r="E319" s="107" t="s">
        <v>249</v>
      </c>
      <c r="F319" s="107">
        <v>4</v>
      </c>
      <c r="G319" s="127" t="str">
        <f t="shared" si="135"/>
        <v>Medische ruimte</v>
      </c>
      <c r="H319" s="107" t="s">
        <v>285</v>
      </c>
      <c r="I319" s="128">
        <v>3</v>
      </c>
      <c r="J319" s="127" t="str">
        <f t="shared" si="120"/>
        <v>Harde vloer zonder polymeer beschermlaag, met behandeling</v>
      </c>
      <c r="K319" s="130">
        <v>4</v>
      </c>
      <c r="L319" s="129">
        <f t="shared" si="121"/>
        <v>4</v>
      </c>
      <c r="M319" s="164">
        <f t="shared" si="122"/>
        <v>0</v>
      </c>
      <c r="N319" s="131"/>
      <c r="O319" s="107" t="s">
        <v>101</v>
      </c>
      <c r="P319" s="107"/>
      <c r="Q319" s="107"/>
      <c r="R319" s="107"/>
      <c r="S319" s="131"/>
      <c r="T319" s="126" t="str">
        <f t="shared" si="136"/>
        <v>Behandel</v>
      </c>
      <c r="U319" s="126" t="str">
        <f t="shared" si="137"/>
        <v>AQL 3%</v>
      </c>
      <c r="V319" s="131"/>
      <c r="W319" s="113">
        <v>116</v>
      </c>
      <c r="X319" s="131"/>
      <c r="Y319" s="129">
        <f t="shared" si="138"/>
        <v>5.3793103448275863</v>
      </c>
      <c r="Z319" s="132">
        <f t="shared" si="139"/>
        <v>0</v>
      </c>
      <c r="AA319" s="131"/>
      <c r="AB319" s="129" t="str">
        <f t="shared" si="140"/>
        <v>_</v>
      </c>
      <c r="AC319" s="132" t="str">
        <f t="shared" si="141"/>
        <v>_</v>
      </c>
      <c r="AD319" s="131"/>
      <c r="AE319" s="129" t="str">
        <f t="shared" si="142"/>
        <v>_</v>
      </c>
      <c r="AF319" s="132" t="str">
        <f t="shared" si="143"/>
        <v>_</v>
      </c>
      <c r="AG319" s="131"/>
      <c r="AH319" s="129" t="str">
        <f t="shared" si="144"/>
        <v>_</v>
      </c>
      <c r="AI319" s="132" t="str">
        <f t="shared" si="145"/>
        <v>_</v>
      </c>
      <c r="AJ319" s="131"/>
      <c r="AK319" s="129">
        <f t="shared" si="146"/>
        <v>5.3793103448275863</v>
      </c>
      <c r="AL319" s="132">
        <f t="shared" si="147"/>
        <v>0</v>
      </c>
      <c r="AM319" s="131"/>
      <c r="AQ319" s="137"/>
    </row>
    <row r="320" spans="1:43">
      <c r="A320" s="12">
        <v>23</v>
      </c>
      <c r="B320" s="126" t="str">
        <f>VLOOKUP(A320,'Overzicht locaties'!B:D,2,0)</f>
        <v>SE66</v>
      </c>
      <c r="C320" s="107" t="s">
        <v>337</v>
      </c>
      <c r="D320" s="6">
        <v>6</v>
      </c>
      <c r="E320" s="107" t="s">
        <v>248</v>
      </c>
      <c r="F320" s="107">
        <v>1</v>
      </c>
      <c r="G320" s="127" t="str">
        <f t="shared" si="135"/>
        <v xml:space="preserve">Kantoorruimte / vergaderruimte </v>
      </c>
      <c r="H320" s="107" t="s">
        <v>285</v>
      </c>
      <c r="I320" s="128">
        <v>3</v>
      </c>
      <c r="J320" s="127" t="str">
        <f t="shared" si="120"/>
        <v>Harde vloer zonder polymeer beschermlaag, met behandeling</v>
      </c>
      <c r="K320" s="130">
        <v>5</v>
      </c>
      <c r="L320" s="129">
        <f t="shared" si="121"/>
        <v>5</v>
      </c>
      <c r="M320" s="164">
        <f t="shared" si="122"/>
        <v>0</v>
      </c>
      <c r="N320" s="131"/>
      <c r="O320" s="107" t="s">
        <v>101</v>
      </c>
      <c r="P320" s="107"/>
      <c r="Q320" s="107"/>
      <c r="R320" s="107"/>
      <c r="S320" s="131"/>
      <c r="T320" s="126" t="str">
        <f t="shared" si="136"/>
        <v>Bureau</v>
      </c>
      <c r="U320" s="126" t="str">
        <f t="shared" si="137"/>
        <v>AQL 7%</v>
      </c>
      <c r="V320" s="131"/>
      <c r="W320" s="113">
        <v>117</v>
      </c>
      <c r="X320" s="131"/>
      <c r="Y320" s="129">
        <f t="shared" si="138"/>
        <v>6.666666666666667</v>
      </c>
      <c r="Z320" s="132">
        <f t="shared" si="139"/>
        <v>0</v>
      </c>
      <c r="AA320" s="131"/>
      <c r="AB320" s="129" t="str">
        <f t="shared" si="140"/>
        <v>_</v>
      </c>
      <c r="AC320" s="132" t="str">
        <f t="shared" si="141"/>
        <v>_</v>
      </c>
      <c r="AD320" s="131"/>
      <c r="AE320" s="129" t="str">
        <f t="shared" si="142"/>
        <v>_</v>
      </c>
      <c r="AF320" s="132" t="str">
        <f t="shared" si="143"/>
        <v>_</v>
      </c>
      <c r="AG320" s="131"/>
      <c r="AH320" s="129" t="str">
        <f t="shared" si="144"/>
        <v>_</v>
      </c>
      <c r="AI320" s="132" t="str">
        <f t="shared" si="145"/>
        <v>_</v>
      </c>
      <c r="AJ320" s="131"/>
      <c r="AK320" s="129">
        <f t="shared" si="146"/>
        <v>6.666666666666667</v>
      </c>
      <c r="AL320" s="132">
        <f t="shared" si="147"/>
        <v>0</v>
      </c>
      <c r="AM320" s="131"/>
      <c r="AQ320" s="137"/>
    </row>
    <row r="321" spans="1:43">
      <c r="A321" s="12">
        <v>23</v>
      </c>
      <c r="B321" s="126" t="str">
        <f>VLOOKUP(A321,'Overzicht locaties'!B:D,2,0)</f>
        <v>SE66</v>
      </c>
      <c r="C321" s="107" t="s">
        <v>337</v>
      </c>
      <c r="D321" s="6">
        <v>7</v>
      </c>
      <c r="E321" s="107" t="s">
        <v>477</v>
      </c>
      <c r="F321" s="107">
        <v>2</v>
      </c>
      <c r="G321" s="127" t="str">
        <f t="shared" si="135"/>
        <v>Sanitaire ruimte</v>
      </c>
      <c r="H321" s="107" t="s">
        <v>285</v>
      </c>
      <c r="I321" s="128">
        <v>3</v>
      </c>
      <c r="J321" s="127" t="str">
        <f t="shared" si="120"/>
        <v>Harde vloer zonder polymeer beschermlaag, met behandeling</v>
      </c>
      <c r="K321" s="130">
        <v>2</v>
      </c>
      <c r="L321" s="129">
        <f t="shared" si="121"/>
        <v>2</v>
      </c>
      <c r="M321" s="164">
        <f t="shared" si="122"/>
        <v>0</v>
      </c>
      <c r="N321" s="131"/>
      <c r="O321" s="107" t="s">
        <v>101</v>
      </c>
      <c r="P321" s="107"/>
      <c r="Q321" s="107"/>
      <c r="R321" s="107"/>
      <c r="S321" s="131"/>
      <c r="T321" s="126" t="str">
        <f t="shared" si="136"/>
        <v>Sanitair</v>
      </c>
      <c r="U321" s="126" t="str">
        <f t="shared" si="137"/>
        <v>AQL 4%</v>
      </c>
      <c r="V321" s="131"/>
      <c r="W321" s="113">
        <v>118</v>
      </c>
      <c r="X321" s="131"/>
      <c r="Y321" s="129">
        <f t="shared" si="138"/>
        <v>2.6440677966101696</v>
      </c>
      <c r="Z321" s="132">
        <f t="shared" si="139"/>
        <v>0</v>
      </c>
      <c r="AA321" s="131"/>
      <c r="AB321" s="129" t="str">
        <f t="shared" si="140"/>
        <v>_</v>
      </c>
      <c r="AC321" s="132" t="str">
        <f t="shared" si="141"/>
        <v>_</v>
      </c>
      <c r="AD321" s="131"/>
      <c r="AE321" s="129" t="str">
        <f t="shared" si="142"/>
        <v>_</v>
      </c>
      <c r="AF321" s="132" t="str">
        <f t="shared" si="143"/>
        <v>_</v>
      </c>
      <c r="AG321" s="131"/>
      <c r="AH321" s="129" t="str">
        <f t="shared" si="144"/>
        <v>_</v>
      </c>
      <c r="AI321" s="132" t="str">
        <f t="shared" si="145"/>
        <v>_</v>
      </c>
      <c r="AJ321" s="131"/>
      <c r="AK321" s="129">
        <f t="shared" si="146"/>
        <v>2.6440677966101696</v>
      </c>
      <c r="AL321" s="132">
        <f t="shared" si="147"/>
        <v>0</v>
      </c>
      <c r="AM321" s="131"/>
      <c r="AQ321" s="137"/>
    </row>
    <row r="322" spans="1:43">
      <c r="A322" s="12">
        <v>24</v>
      </c>
      <c r="B322" s="126" t="str">
        <f>VLOOKUP(A322,'Overzicht locaties'!B:D,2,0)</f>
        <v>Type A</v>
      </c>
      <c r="C322" s="107" t="s">
        <v>337</v>
      </c>
      <c r="D322" s="6">
        <v>1</v>
      </c>
      <c r="E322" s="107" t="s">
        <v>248</v>
      </c>
      <c r="F322" s="107">
        <v>1</v>
      </c>
      <c r="G322" s="127" t="str">
        <f t="shared" ref="G322:G330" si="150">VLOOKUP(F322,cat_omschrijving,2,0)</f>
        <v xml:space="preserve">Kantoorruimte / vergaderruimte </v>
      </c>
      <c r="H322" s="107" t="s">
        <v>474</v>
      </c>
      <c r="I322" s="128">
        <v>1</v>
      </c>
      <c r="J322" s="127" t="str">
        <f t="shared" ref="J322:J330" si="151">VLOOKUP(I322,Legenda_vloerafwerking,2,0)</f>
        <v>Vloerafwerking met polymeer beschermlaag</v>
      </c>
      <c r="K322" s="130">
        <v>6</v>
      </c>
      <c r="L322" s="129">
        <f t="shared" ref="L322:L330" si="152">K322-M322</f>
        <v>6</v>
      </c>
      <c r="M322" s="164">
        <f t="shared" ref="M322:M330" si="153">IF(F322="nio",K322,0)</f>
        <v>0</v>
      </c>
      <c r="N322" s="131"/>
      <c r="O322" s="107" t="s">
        <v>101</v>
      </c>
      <c r="P322" s="107"/>
      <c r="Q322" s="107"/>
      <c r="R322" s="107"/>
      <c r="S322" s="131"/>
      <c r="T322" s="126" t="str">
        <f t="shared" si="136"/>
        <v>Bureau</v>
      </c>
      <c r="U322" s="126" t="str">
        <f t="shared" si="137"/>
        <v>AQL 7%</v>
      </c>
      <c r="V322" s="131"/>
      <c r="W322" s="113">
        <v>119</v>
      </c>
      <c r="X322" s="131"/>
      <c r="Y322" s="129">
        <f t="shared" si="138"/>
        <v>7.8655462184873954</v>
      </c>
      <c r="Z322" s="132">
        <f t="shared" si="139"/>
        <v>0</v>
      </c>
      <c r="AA322" s="131"/>
      <c r="AB322" s="129" t="str">
        <f t="shared" si="140"/>
        <v>_</v>
      </c>
      <c r="AC322" s="132" t="str">
        <f t="shared" si="141"/>
        <v>_</v>
      </c>
      <c r="AD322" s="131"/>
      <c r="AE322" s="129" t="str">
        <f t="shared" si="142"/>
        <v>_</v>
      </c>
      <c r="AF322" s="132" t="str">
        <f t="shared" si="143"/>
        <v>_</v>
      </c>
      <c r="AG322" s="131"/>
      <c r="AH322" s="129" t="str">
        <f t="shared" si="144"/>
        <v>_</v>
      </c>
      <c r="AI322" s="132" t="str">
        <f t="shared" si="145"/>
        <v>_</v>
      </c>
      <c r="AJ322" s="131"/>
      <c r="AK322" s="129">
        <f t="shared" si="146"/>
        <v>7.8655462184873954</v>
      </c>
      <c r="AL322" s="132">
        <f t="shared" si="147"/>
        <v>0</v>
      </c>
      <c r="AM322" s="131"/>
      <c r="AQ322" s="137"/>
    </row>
    <row r="323" spans="1:43">
      <c r="A323" s="12">
        <v>24</v>
      </c>
      <c r="B323" s="126" t="str">
        <f>VLOOKUP(A323,'Overzicht locaties'!B:D,2,0)</f>
        <v>Type A</v>
      </c>
      <c r="C323" s="107" t="s">
        <v>337</v>
      </c>
      <c r="D323" s="6">
        <v>1</v>
      </c>
      <c r="E323" s="107" t="s">
        <v>148</v>
      </c>
      <c r="F323" s="107">
        <v>2</v>
      </c>
      <c r="G323" s="127" t="str">
        <f t="shared" si="150"/>
        <v>Sanitaire ruimte</v>
      </c>
      <c r="H323" s="107" t="s">
        <v>474</v>
      </c>
      <c r="I323" s="128">
        <v>1</v>
      </c>
      <c r="J323" s="127" t="str">
        <f t="shared" si="151"/>
        <v>Vloerafwerking met polymeer beschermlaag</v>
      </c>
      <c r="K323" s="130">
        <v>2</v>
      </c>
      <c r="L323" s="129">
        <f t="shared" si="152"/>
        <v>2</v>
      </c>
      <c r="M323" s="164">
        <f t="shared" si="153"/>
        <v>0</v>
      </c>
      <c r="N323" s="131"/>
      <c r="O323" s="107" t="s">
        <v>101</v>
      </c>
      <c r="P323" s="107"/>
      <c r="Q323" s="107"/>
      <c r="R323" s="107"/>
      <c r="S323" s="131"/>
      <c r="T323" s="126" t="str">
        <f t="shared" si="136"/>
        <v>Sanitair</v>
      </c>
      <c r="U323" s="126" t="str">
        <f t="shared" si="137"/>
        <v>AQL 4%</v>
      </c>
      <c r="V323" s="131"/>
      <c r="W323" s="113">
        <v>120</v>
      </c>
      <c r="X323" s="131"/>
      <c r="Y323" s="129">
        <f t="shared" si="138"/>
        <v>2.6</v>
      </c>
      <c r="Z323" s="132">
        <f t="shared" si="139"/>
        <v>0</v>
      </c>
      <c r="AA323" s="131"/>
      <c r="AB323" s="129" t="str">
        <f t="shared" si="140"/>
        <v>_</v>
      </c>
      <c r="AC323" s="132" t="str">
        <f t="shared" si="141"/>
        <v>_</v>
      </c>
      <c r="AD323" s="131"/>
      <c r="AE323" s="129" t="str">
        <f t="shared" si="142"/>
        <v>_</v>
      </c>
      <c r="AF323" s="132" t="str">
        <f t="shared" si="143"/>
        <v>_</v>
      </c>
      <c r="AG323" s="131"/>
      <c r="AH323" s="129" t="str">
        <f t="shared" si="144"/>
        <v>_</v>
      </c>
      <c r="AI323" s="132" t="str">
        <f t="shared" si="145"/>
        <v>_</v>
      </c>
      <c r="AJ323" s="131"/>
      <c r="AK323" s="129">
        <f t="shared" si="146"/>
        <v>2.6</v>
      </c>
      <c r="AL323" s="132">
        <f t="shared" si="147"/>
        <v>0</v>
      </c>
      <c r="AM323" s="131"/>
      <c r="AQ323" s="137"/>
    </row>
    <row r="324" spans="1:43">
      <c r="A324" s="12">
        <v>24</v>
      </c>
      <c r="B324" s="126" t="str">
        <f>VLOOKUP(A324,'Overzicht locaties'!B:D,2,0)</f>
        <v>Type A</v>
      </c>
      <c r="C324" s="107" t="s">
        <v>337</v>
      </c>
      <c r="D324" s="6">
        <v>2</v>
      </c>
      <c r="E324" s="107" t="s">
        <v>249</v>
      </c>
      <c r="F324" s="107">
        <v>4</v>
      </c>
      <c r="G324" s="127" t="str">
        <f t="shared" si="150"/>
        <v>Medische ruimte</v>
      </c>
      <c r="H324" s="107" t="s">
        <v>474</v>
      </c>
      <c r="I324" s="128">
        <v>1</v>
      </c>
      <c r="J324" s="127" t="str">
        <f t="shared" si="151"/>
        <v>Vloerafwerking met polymeer beschermlaag</v>
      </c>
      <c r="K324" s="130">
        <v>5</v>
      </c>
      <c r="L324" s="129">
        <f t="shared" si="152"/>
        <v>5</v>
      </c>
      <c r="M324" s="164">
        <f t="shared" si="153"/>
        <v>0</v>
      </c>
      <c r="N324" s="131"/>
      <c r="O324" s="107" t="s">
        <v>101</v>
      </c>
      <c r="P324" s="107"/>
      <c r="Q324" s="107"/>
      <c r="R324" s="107"/>
      <c r="S324" s="131"/>
      <c r="T324" s="126" t="str">
        <f t="shared" si="136"/>
        <v>Behandel</v>
      </c>
      <c r="U324" s="126" t="str">
        <f t="shared" si="137"/>
        <v>AQL 3%</v>
      </c>
      <c r="V324" s="131"/>
      <c r="W324" s="113">
        <v>121</v>
      </c>
      <c r="X324" s="131"/>
      <c r="Y324" s="129">
        <f t="shared" si="138"/>
        <v>6.446280991735537</v>
      </c>
      <c r="Z324" s="132">
        <f t="shared" si="139"/>
        <v>0</v>
      </c>
      <c r="AA324" s="131"/>
      <c r="AB324" s="129" t="str">
        <f t="shared" si="140"/>
        <v>_</v>
      </c>
      <c r="AC324" s="132" t="str">
        <f t="shared" si="141"/>
        <v>_</v>
      </c>
      <c r="AD324" s="131"/>
      <c r="AE324" s="129" t="str">
        <f t="shared" si="142"/>
        <v>_</v>
      </c>
      <c r="AF324" s="132" t="str">
        <f t="shared" si="143"/>
        <v>_</v>
      </c>
      <c r="AG324" s="131"/>
      <c r="AH324" s="129" t="str">
        <f t="shared" si="144"/>
        <v>_</v>
      </c>
      <c r="AI324" s="132" t="str">
        <f t="shared" si="145"/>
        <v>_</v>
      </c>
      <c r="AJ324" s="131"/>
      <c r="AK324" s="129">
        <f t="shared" si="146"/>
        <v>6.446280991735537</v>
      </c>
      <c r="AL324" s="132">
        <f t="shared" si="147"/>
        <v>0</v>
      </c>
      <c r="AM324" s="131"/>
      <c r="AQ324" s="137"/>
    </row>
    <row r="325" spans="1:43">
      <c r="A325" s="12">
        <v>24</v>
      </c>
      <c r="B325" s="126" t="str">
        <f>VLOOKUP(A325,'Overzicht locaties'!B:D,2,0)</f>
        <v>Type A</v>
      </c>
      <c r="C325" s="107" t="s">
        <v>337</v>
      </c>
      <c r="D325" s="6">
        <v>3</v>
      </c>
      <c r="E325" s="107" t="s">
        <v>250</v>
      </c>
      <c r="F325" s="107">
        <v>4</v>
      </c>
      <c r="G325" s="127" t="str">
        <f t="shared" si="150"/>
        <v>Medische ruimte</v>
      </c>
      <c r="H325" s="107" t="s">
        <v>474</v>
      </c>
      <c r="I325" s="128">
        <v>1</v>
      </c>
      <c r="J325" s="127" t="str">
        <f t="shared" si="151"/>
        <v>Vloerafwerking met polymeer beschermlaag</v>
      </c>
      <c r="K325" s="130">
        <v>14</v>
      </c>
      <c r="L325" s="129">
        <f t="shared" si="152"/>
        <v>14</v>
      </c>
      <c r="M325" s="164">
        <f t="shared" si="153"/>
        <v>0</v>
      </c>
      <c r="N325" s="131"/>
      <c r="O325" s="107" t="s">
        <v>101</v>
      </c>
      <c r="P325" s="107"/>
      <c r="Q325" s="107"/>
      <c r="R325" s="107"/>
      <c r="S325" s="131"/>
      <c r="T325" s="126" t="str">
        <f t="shared" ref="T325:T330" si="154">IF(F325="nio","_",VLOOKUP(F325,cat_omschrijving,3,0))</f>
        <v>Behandel</v>
      </c>
      <c r="U325" s="126" t="str">
        <f t="shared" ref="U325:U330" si="155">IF(F325="nio","_",VLOOKUP(F325,cat_omschrijving,4,0))</f>
        <v>AQL 3%</v>
      </c>
      <c r="V325" s="131"/>
      <c r="W325" s="113">
        <v>100</v>
      </c>
      <c r="X325" s="131"/>
      <c r="Y325" s="129">
        <f t="shared" ref="Y325:Y330" si="156">IF(F325="nio","_",(L325/W325)*VLOOKUP(O325,Aanpassing_frequenties,3,0))</f>
        <v>21.840000000000003</v>
      </c>
      <c r="Z325" s="132">
        <f t="shared" ref="Z325:Z330" si="157">IF(F325="nio","_",Y325*Rekentarief)</f>
        <v>0</v>
      </c>
      <c r="AA325" s="131"/>
      <c r="AB325" s="129" t="str">
        <f t="shared" ref="AB325:AB330" si="158">IF(OR($F325="nio",P325=""),"_",($L325/$W325)*VLOOKUP(P325,Aanpassing_frequenties,3,0))</f>
        <v>_</v>
      </c>
      <c r="AC325" s="132" t="str">
        <f t="shared" ref="AC325:AC330" si="159">IF(OR($F325="nio",P325=""),"_",AB325*Rekentarief30)</f>
        <v>_</v>
      </c>
      <c r="AD325" s="131"/>
      <c r="AE325" s="129" t="str">
        <f t="shared" ref="AE325:AE330" si="160">IF(OR($F325="nio",Q325=""),"_",($L325/$W325)*VLOOKUP(Q325,Aanpassing_frequenties,3,0))</f>
        <v>_</v>
      </c>
      <c r="AF325" s="132" t="str">
        <f t="shared" ref="AF325:AF330" si="161">IF(OR($F325="nio",Q325=""),"_",AE325*Rekentarief50)</f>
        <v>_</v>
      </c>
      <c r="AG325" s="131"/>
      <c r="AH325" s="129" t="str">
        <f t="shared" ref="AH325:AH330" si="162">IF(OR($F325="nio",R325=""),"_",($L325/$W325)*VLOOKUP(R325,Aanpassing_frequenties,3,0))</f>
        <v>_</v>
      </c>
      <c r="AI325" s="132" t="str">
        <f t="shared" ref="AI325:AI330" si="163">IF(OR($F325="nio",R325=""),"_",AH325*rekentarief150)</f>
        <v>_</v>
      </c>
      <c r="AJ325" s="131"/>
      <c r="AK325" s="129">
        <f t="shared" ref="AK325:AK330" si="164">IF(F325="nio","_",SUM(Y325,AB325,AE325,AH325))</f>
        <v>21.840000000000003</v>
      </c>
      <c r="AL325" s="132">
        <f t="shared" ref="AL325:AL330" si="165">IF(F325="nio","_",SUM(Z325,AC325,AF325,AI325))</f>
        <v>0</v>
      </c>
      <c r="AM325" s="131"/>
      <c r="AQ325" s="137"/>
    </row>
    <row r="326" spans="1:43">
      <c r="A326" s="12">
        <v>24</v>
      </c>
      <c r="B326" s="126" t="str">
        <f>VLOOKUP(A326,'Overzicht locaties'!B:D,2,0)</f>
        <v>Type A</v>
      </c>
      <c r="C326" s="107" t="s">
        <v>337</v>
      </c>
      <c r="D326" s="6">
        <v>4</v>
      </c>
      <c r="E326" s="107" t="s">
        <v>251</v>
      </c>
      <c r="F326" s="107">
        <v>2</v>
      </c>
      <c r="G326" s="127" t="str">
        <f t="shared" si="150"/>
        <v>Sanitaire ruimte</v>
      </c>
      <c r="H326" s="107" t="s">
        <v>474</v>
      </c>
      <c r="I326" s="128">
        <v>1</v>
      </c>
      <c r="J326" s="127" t="str">
        <f t="shared" si="151"/>
        <v>Vloerafwerking met polymeer beschermlaag</v>
      </c>
      <c r="K326" s="130">
        <v>1</v>
      </c>
      <c r="L326" s="129">
        <f t="shared" si="152"/>
        <v>1</v>
      </c>
      <c r="M326" s="164">
        <f t="shared" si="153"/>
        <v>0</v>
      </c>
      <c r="N326" s="131"/>
      <c r="O326" s="107" t="s">
        <v>101</v>
      </c>
      <c r="P326" s="107"/>
      <c r="Q326" s="107"/>
      <c r="R326" s="107"/>
      <c r="S326" s="131"/>
      <c r="T326" s="126" t="str">
        <f t="shared" si="154"/>
        <v>Sanitair</v>
      </c>
      <c r="U326" s="126" t="str">
        <f t="shared" si="155"/>
        <v>AQL 4%</v>
      </c>
      <c r="V326" s="131"/>
      <c r="W326" s="113">
        <v>100</v>
      </c>
      <c r="X326" s="131"/>
      <c r="Y326" s="129">
        <f t="shared" si="156"/>
        <v>1.56</v>
      </c>
      <c r="Z326" s="132">
        <f t="shared" si="157"/>
        <v>0</v>
      </c>
      <c r="AA326" s="131"/>
      <c r="AB326" s="129" t="str">
        <f t="shared" si="158"/>
        <v>_</v>
      </c>
      <c r="AC326" s="132" t="str">
        <f t="shared" si="159"/>
        <v>_</v>
      </c>
      <c r="AD326" s="131"/>
      <c r="AE326" s="129" t="str">
        <f t="shared" si="160"/>
        <v>_</v>
      </c>
      <c r="AF326" s="132" t="str">
        <f t="shared" si="161"/>
        <v>_</v>
      </c>
      <c r="AG326" s="131"/>
      <c r="AH326" s="129" t="str">
        <f t="shared" si="162"/>
        <v>_</v>
      </c>
      <c r="AI326" s="132" t="str">
        <f t="shared" si="163"/>
        <v>_</v>
      </c>
      <c r="AJ326" s="131"/>
      <c r="AK326" s="129">
        <f t="shared" si="164"/>
        <v>1.56</v>
      </c>
      <c r="AL326" s="132">
        <f t="shared" si="165"/>
        <v>0</v>
      </c>
      <c r="AM326" s="131"/>
      <c r="AQ326" s="137"/>
    </row>
    <row r="327" spans="1:43">
      <c r="A327" s="12">
        <v>24</v>
      </c>
      <c r="B327" s="126" t="str">
        <f>VLOOKUP(A327,'Overzicht locaties'!B:D,2,0)</f>
        <v>Type A</v>
      </c>
      <c r="C327" s="107" t="s">
        <v>337</v>
      </c>
      <c r="D327" s="6">
        <v>4</v>
      </c>
      <c r="E327" s="107" t="s">
        <v>251</v>
      </c>
      <c r="F327" s="107">
        <v>2</v>
      </c>
      <c r="G327" s="127" t="str">
        <f t="shared" si="150"/>
        <v>Sanitaire ruimte</v>
      </c>
      <c r="H327" s="107" t="s">
        <v>474</v>
      </c>
      <c r="I327" s="128">
        <v>1</v>
      </c>
      <c r="J327" s="127" t="str">
        <f t="shared" si="151"/>
        <v>Vloerafwerking met polymeer beschermlaag</v>
      </c>
      <c r="K327" s="130">
        <v>1</v>
      </c>
      <c r="L327" s="129">
        <f t="shared" si="152"/>
        <v>1</v>
      </c>
      <c r="M327" s="164">
        <f t="shared" si="153"/>
        <v>0</v>
      </c>
      <c r="N327" s="131"/>
      <c r="O327" s="107" t="s">
        <v>101</v>
      </c>
      <c r="P327" s="107"/>
      <c r="Q327" s="107"/>
      <c r="R327" s="107"/>
      <c r="S327" s="131"/>
      <c r="T327" s="126" t="str">
        <f t="shared" si="154"/>
        <v>Sanitair</v>
      </c>
      <c r="U327" s="126" t="str">
        <f t="shared" si="155"/>
        <v>AQL 4%</v>
      </c>
      <c r="V327" s="131"/>
      <c r="W327" s="113">
        <v>100</v>
      </c>
      <c r="X327" s="131"/>
      <c r="Y327" s="129">
        <f t="shared" si="156"/>
        <v>1.56</v>
      </c>
      <c r="Z327" s="132">
        <f t="shared" si="157"/>
        <v>0</v>
      </c>
      <c r="AA327" s="131"/>
      <c r="AB327" s="129" t="str">
        <f t="shared" si="158"/>
        <v>_</v>
      </c>
      <c r="AC327" s="132" t="str">
        <f t="shared" si="159"/>
        <v>_</v>
      </c>
      <c r="AD327" s="131"/>
      <c r="AE327" s="129" t="str">
        <f t="shared" si="160"/>
        <v>_</v>
      </c>
      <c r="AF327" s="132" t="str">
        <f t="shared" si="161"/>
        <v>_</v>
      </c>
      <c r="AG327" s="131"/>
      <c r="AH327" s="129" t="str">
        <f t="shared" si="162"/>
        <v>_</v>
      </c>
      <c r="AI327" s="132" t="str">
        <f t="shared" si="163"/>
        <v>_</v>
      </c>
      <c r="AJ327" s="131"/>
      <c r="AK327" s="129">
        <f t="shared" si="164"/>
        <v>1.56</v>
      </c>
      <c r="AL327" s="132">
        <f t="shared" si="165"/>
        <v>0</v>
      </c>
      <c r="AM327" s="131"/>
      <c r="AQ327" s="137"/>
    </row>
    <row r="328" spans="1:43">
      <c r="A328" s="12">
        <v>24</v>
      </c>
      <c r="B328" s="126" t="str">
        <f>VLOOKUP(A328,'Overzicht locaties'!B:D,2,0)</f>
        <v>Type A</v>
      </c>
      <c r="C328" s="107" t="s">
        <v>337</v>
      </c>
      <c r="D328" s="6">
        <v>4</v>
      </c>
      <c r="E328" s="107" t="s">
        <v>251</v>
      </c>
      <c r="F328" s="107">
        <v>2</v>
      </c>
      <c r="G328" s="127" t="str">
        <f t="shared" si="150"/>
        <v>Sanitaire ruimte</v>
      </c>
      <c r="H328" s="107" t="s">
        <v>474</v>
      </c>
      <c r="I328" s="128">
        <v>1</v>
      </c>
      <c r="J328" s="127" t="str">
        <f t="shared" si="151"/>
        <v>Vloerafwerking met polymeer beschermlaag</v>
      </c>
      <c r="K328" s="130">
        <v>1</v>
      </c>
      <c r="L328" s="129">
        <f t="shared" si="152"/>
        <v>1</v>
      </c>
      <c r="M328" s="164">
        <f t="shared" si="153"/>
        <v>0</v>
      </c>
      <c r="N328" s="131"/>
      <c r="O328" s="107" t="s">
        <v>101</v>
      </c>
      <c r="P328" s="107"/>
      <c r="Q328" s="107"/>
      <c r="R328" s="107"/>
      <c r="S328" s="131"/>
      <c r="T328" s="126" t="str">
        <f t="shared" si="154"/>
        <v>Sanitair</v>
      </c>
      <c r="U328" s="126" t="str">
        <f t="shared" si="155"/>
        <v>AQL 4%</v>
      </c>
      <c r="V328" s="131"/>
      <c r="W328" s="113">
        <v>100</v>
      </c>
      <c r="X328" s="131"/>
      <c r="Y328" s="129">
        <f t="shared" si="156"/>
        <v>1.56</v>
      </c>
      <c r="Z328" s="132">
        <f t="shared" si="157"/>
        <v>0</v>
      </c>
      <c r="AA328" s="131"/>
      <c r="AB328" s="129" t="str">
        <f t="shared" si="158"/>
        <v>_</v>
      </c>
      <c r="AC328" s="132" t="str">
        <f t="shared" si="159"/>
        <v>_</v>
      </c>
      <c r="AD328" s="131"/>
      <c r="AE328" s="129" t="str">
        <f t="shared" si="160"/>
        <v>_</v>
      </c>
      <c r="AF328" s="132" t="str">
        <f t="shared" si="161"/>
        <v>_</v>
      </c>
      <c r="AG328" s="131"/>
      <c r="AH328" s="129" t="str">
        <f t="shared" si="162"/>
        <v>_</v>
      </c>
      <c r="AI328" s="132" t="str">
        <f t="shared" si="163"/>
        <v>_</v>
      </c>
      <c r="AJ328" s="131"/>
      <c r="AK328" s="129">
        <f t="shared" si="164"/>
        <v>1.56</v>
      </c>
      <c r="AL328" s="132">
        <f t="shared" si="165"/>
        <v>0</v>
      </c>
      <c r="AM328" s="131"/>
      <c r="AQ328" s="137"/>
    </row>
    <row r="329" spans="1:43">
      <c r="A329" s="12">
        <v>24</v>
      </c>
      <c r="B329" s="126" t="str">
        <f>VLOOKUP(A329,'Overzicht locaties'!B:D,2,0)</f>
        <v>Type A</v>
      </c>
      <c r="C329" s="107" t="s">
        <v>337</v>
      </c>
      <c r="D329" s="6">
        <v>5</v>
      </c>
      <c r="E329" s="107" t="s">
        <v>472</v>
      </c>
      <c r="F329" s="107">
        <v>3</v>
      </c>
      <c r="G329" s="127" t="str">
        <f t="shared" si="150"/>
        <v>Verkeersruimte / Garderobe / Wachtruimte</v>
      </c>
      <c r="H329" s="107" t="s">
        <v>474</v>
      </c>
      <c r="I329" s="128">
        <v>1</v>
      </c>
      <c r="J329" s="127" t="str">
        <f t="shared" si="151"/>
        <v>Vloerafwerking met polymeer beschermlaag</v>
      </c>
      <c r="K329" s="130">
        <v>10</v>
      </c>
      <c r="L329" s="129">
        <f t="shared" si="152"/>
        <v>10</v>
      </c>
      <c r="M329" s="164">
        <f t="shared" si="153"/>
        <v>0</v>
      </c>
      <c r="N329" s="131"/>
      <c r="O329" s="107" t="s">
        <v>101</v>
      </c>
      <c r="P329" s="107"/>
      <c r="Q329" s="107"/>
      <c r="R329" s="107"/>
      <c r="S329" s="131"/>
      <c r="T329" s="126" t="str">
        <f t="shared" si="154"/>
        <v>Verkeer</v>
      </c>
      <c r="U329" s="126" t="str">
        <f t="shared" si="155"/>
        <v>AQL 7%</v>
      </c>
      <c r="V329" s="131"/>
      <c r="W329" s="113">
        <v>100</v>
      </c>
      <c r="X329" s="131"/>
      <c r="Y329" s="129">
        <f t="shared" si="156"/>
        <v>15.600000000000001</v>
      </c>
      <c r="Z329" s="132">
        <f t="shared" si="157"/>
        <v>0</v>
      </c>
      <c r="AA329" s="131"/>
      <c r="AB329" s="129" t="str">
        <f t="shared" si="158"/>
        <v>_</v>
      </c>
      <c r="AC329" s="132" t="str">
        <f t="shared" si="159"/>
        <v>_</v>
      </c>
      <c r="AD329" s="131"/>
      <c r="AE329" s="129" t="str">
        <f t="shared" si="160"/>
        <v>_</v>
      </c>
      <c r="AF329" s="132" t="str">
        <f t="shared" si="161"/>
        <v>_</v>
      </c>
      <c r="AG329" s="131"/>
      <c r="AH329" s="129" t="str">
        <f t="shared" si="162"/>
        <v>_</v>
      </c>
      <c r="AI329" s="132" t="str">
        <f t="shared" si="163"/>
        <v>_</v>
      </c>
      <c r="AJ329" s="131"/>
      <c r="AK329" s="129">
        <f t="shared" si="164"/>
        <v>15.600000000000001</v>
      </c>
      <c r="AL329" s="132">
        <f t="shared" si="165"/>
        <v>0</v>
      </c>
      <c r="AM329" s="131"/>
      <c r="AQ329" s="137"/>
    </row>
    <row r="330" spans="1:43">
      <c r="A330" s="12">
        <v>24</v>
      </c>
      <c r="B330" s="126" t="str">
        <f>VLOOKUP(A330,'Overzicht locaties'!B:D,2,0)</f>
        <v>Type A</v>
      </c>
      <c r="C330" s="107" t="s">
        <v>337</v>
      </c>
      <c r="D330" s="6">
        <v>6</v>
      </c>
      <c r="E330" s="107" t="s">
        <v>473</v>
      </c>
      <c r="F330" s="107">
        <v>1</v>
      </c>
      <c r="G330" s="127" t="str">
        <f t="shared" si="150"/>
        <v xml:space="preserve">Kantoorruimte / vergaderruimte </v>
      </c>
      <c r="H330" s="107" t="s">
        <v>474</v>
      </c>
      <c r="I330" s="128">
        <v>1</v>
      </c>
      <c r="J330" s="127" t="str">
        <f t="shared" si="151"/>
        <v>Vloerafwerking met polymeer beschermlaag</v>
      </c>
      <c r="K330" s="130">
        <v>4</v>
      </c>
      <c r="L330" s="129">
        <f t="shared" si="152"/>
        <v>4</v>
      </c>
      <c r="M330" s="164">
        <f t="shared" si="153"/>
        <v>0</v>
      </c>
      <c r="N330" s="131"/>
      <c r="O330" s="107" t="s">
        <v>101</v>
      </c>
      <c r="P330" s="107"/>
      <c r="Q330" s="107"/>
      <c r="R330" s="107"/>
      <c r="S330" s="131"/>
      <c r="T330" s="126" t="str">
        <f t="shared" si="154"/>
        <v>Bureau</v>
      </c>
      <c r="U330" s="126" t="str">
        <f t="shared" si="155"/>
        <v>AQL 7%</v>
      </c>
      <c r="V330" s="131"/>
      <c r="W330" s="113">
        <v>100</v>
      </c>
      <c r="X330" s="131"/>
      <c r="Y330" s="129">
        <f t="shared" si="156"/>
        <v>6.24</v>
      </c>
      <c r="Z330" s="132">
        <f t="shared" si="157"/>
        <v>0</v>
      </c>
      <c r="AA330" s="131"/>
      <c r="AB330" s="129" t="str">
        <f t="shared" si="158"/>
        <v>_</v>
      </c>
      <c r="AC330" s="132" t="str">
        <f t="shared" si="159"/>
        <v>_</v>
      </c>
      <c r="AD330" s="131"/>
      <c r="AE330" s="129" t="str">
        <f t="shared" si="160"/>
        <v>_</v>
      </c>
      <c r="AF330" s="132" t="str">
        <f t="shared" si="161"/>
        <v>_</v>
      </c>
      <c r="AG330" s="131"/>
      <c r="AH330" s="129" t="str">
        <f t="shared" si="162"/>
        <v>_</v>
      </c>
      <c r="AI330" s="132" t="str">
        <f t="shared" si="163"/>
        <v>_</v>
      </c>
      <c r="AJ330" s="131"/>
      <c r="AK330" s="129">
        <f t="shared" si="164"/>
        <v>6.24</v>
      </c>
      <c r="AL330" s="132">
        <f t="shared" si="165"/>
        <v>0</v>
      </c>
      <c r="AM330" s="131"/>
      <c r="AQ330" s="137"/>
    </row>
    <row r="331" spans="1:43">
      <c r="A331" s="12">
        <v>25</v>
      </c>
      <c r="B331" s="126" t="str">
        <f>VLOOKUP(A331,'Overzicht locaties'!B:D,2,0)</f>
        <v>Type B</v>
      </c>
      <c r="C331" s="107" t="s">
        <v>337</v>
      </c>
      <c r="D331" s="6">
        <v>1</v>
      </c>
      <c r="E331" s="107" t="s">
        <v>248</v>
      </c>
      <c r="F331" s="107">
        <v>1</v>
      </c>
      <c r="G331" s="127" t="str">
        <f t="shared" si="135"/>
        <v xml:space="preserve">Kantoorruimte / vergaderruimte </v>
      </c>
      <c r="H331" s="107" t="s">
        <v>285</v>
      </c>
      <c r="I331" s="128">
        <v>3</v>
      </c>
      <c r="J331" s="127" t="str">
        <f t="shared" si="120"/>
        <v>Harde vloer zonder polymeer beschermlaag, met behandeling</v>
      </c>
      <c r="K331" s="130">
        <v>8</v>
      </c>
      <c r="L331" s="129">
        <f t="shared" si="121"/>
        <v>8</v>
      </c>
      <c r="M331" s="164">
        <f t="shared" si="122"/>
        <v>0</v>
      </c>
      <c r="N331" s="131"/>
      <c r="O331" s="107" t="s">
        <v>101</v>
      </c>
      <c r="P331" s="107"/>
      <c r="Q331" s="107"/>
      <c r="R331" s="107"/>
      <c r="S331" s="131"/>
      <c r="T331" s="126" t="str">
        <f t="shared" si="123"/>
        <v>Bureau</v>
      </c>
      <c r="U331" s="126" t="str">
        <f t="shared" si="124"/>
        <v>AQL 7%</v>
      </c>
      <c r="V331" s="131"/>
      <c r="W331" s="113">
        <v>100</v>
      </c>
      <c r="X331" s="131"/>
      <c r="Y331" s="129">
        <f t="shared" si="125"/>
        <v>12.48</v>
      </c>
      <c r="Z331" s="132">
        <f t="shared" si="126"/>
        <v>0</v>
      </c>
      <c r="AA331" s="131"/>
      <c r="AB331" s="129" t="str">
        <f t="shared" si="127"/>
        <v>_</v>
      </c>
      <c r="AC331" s="132" t="str">
        <f t="shared" si="128"/>
        <v>_</v>
      </c>
      <c r="AD331" s="131"/>
      <c r="AE331" s="129" t="str">
        <f t="shared" si="129"/>
        <v>_</v>
      </c>
      <c r="AF331" s="132" t="str">
        <f t="shared" si="130"/>
        <v>_</v>
      </c>
      <c r="AG331" s="131"/>
      <c r="AH331" s="129" t="str">
        <f t="shared" si="131"/>
        <v>_</v>
      </c>
      <c r="AI331" s="132" t="str">
        <f t="shared" si="132"/>
        <v>_</v>
      </c>
      <c r="AJ331" s="131"/>
      <c r="AK331" s="129">
        <f t="shared" si="133"/>
        <v>12.48</v>
      </c>
      <c r="AL331" s="132">
        <f t="shared" si="134"/>
        <v>0</v>
      </c>
      <c r="AM331" s="131"/>
      <c r="AQ331" s="137"/>
    </row>
    <row r="332" spans="1:43">
      <c r="A332" s="12">
        <v>25</v>
      </c>
      <c r="B332" s="126" t="str">
        <f>VLOOKUP(A332,'Overzicht locaties'!B:D,2,0)</f>
        <v>Type B</v>
      </c>
      <c r="C332" s="107" t="s">
        <v>337</v>
      </c>
      <c r="D332" s="6">
        <v>2</v>
      </c>
      <c r="E332" s="107" t="s">
        <v>249</v>
      </c>
      <c r="F332" s="107">
        <v>4</v>
      </c>
      <c r="G332" s="127" t="str">
        <f t="shared" si="135"/>
        <v>Medische ruimte</v>
      </c>
      <c r="H332" s="107" t="s">
        <v>285</v>
      </c>
      <c r="I332" s="128">
        <v>3</v>
      </c>
      <c r="J332" s="127" t="str">
        <f t="shared" si="120"/>
        <v>Harde vloer zonder polymeer beschermlaag, met behandeling</v>
      </c>
      <c r="K332" s="130">
        <v>5</v>
      </c>
      <c r="L332" s="129">
        <f t="shared" si="121"/>
        <v>5</v>
      </c>
      <c r="M332" s="164">
        <f t="shared" si="122"/>
        <v>0</v>
      </c>
      <c r="N332" s="131"/>
      <c r="O332" s="107" t="s">
        <v>101</v>
      </c>
      <c r="P332" s="107"/>
      <c r="Q332" s="107"/>
      <c r="R332" s="107"/>
      <c r="S332" s="131"/>
      <c r="T332" s="126" t="str">
        <f t="shared" si="123"/>
        <v>Behandel</v>
      </c>
      <c r="U332" s="126" t="str">
        <f t="shared" si="124"/>
        <v>AQL 3%</v>
      </c>
      <c r="V332" s="131"/>
      <c r="W332" s="113">
        <v>100</v>
      </c>
      <c r="X332" s="131"/>
      <c r="Y332" s="129">
        <f t="shared" si="125"/>
        <v>7.8000000000000007</v>
      </c>
      <c r="Z332" s="132">
        <f t="shared" si="126"/>
        <v>0</v>
      </c>
      <c r="AA332" s="131"/>
      <c r="AB332" s="129" t="str">
        <f t="shared" si="127"/>
        <v>_</v>
      </c>
      <c r="AC332" s="132" t="str">
        <f t="shared" si="128"/>
        <v>_</v>
      </c>
      <c r="AD332" s="131"/>
      <c r="AE332" s="129" t="str">
        <f t="shared" si="129"/>
        <v>_</v>
      </c>
      <c r="AF332" s="132" t="str">
        <f t="shared" si="130"/>
        <v>_</v>
      </c>
      <c r="AG332" s="131"/>
      <c r="AH332" s="129" t="str">
        <f t="shared" si="131"/>
        <v>_</v>
      </c>
      <c r="AI332" s="132" t="str">
        <f t="shared" si="132"/>
        <v>_</v>
      </c>
      <c r="AJ332" s="131"/>
      <c r="AK332" s="129">
        <f t="shared" si="133"/>
        <v>7.8000000000000007</v>
      </c>
      <c r="AL332" s="132">
        <f t="shared" si="134"/>
        <v>0</v>
      </c>
      <c r="AM332" s="131"/>
      <c r="AQ332" s="137"/>
    </row>
    <row r="333" spans="1:43">
      <c r="A333" s="12">
        <v>25</v>
      </c>
      <c r="B333" s="126" t="str">
        <f>VLOOKUP(A333,'Overzicht locaties'!B:D,2,0)</f>
        <v>Type B</v>
      </c>
      <c r="C333" s="107" t="s">
        <v>337</v>
      </c>
      <c r="D333" s="6">
        <v>3</v>
      </c>
      <c r="E333" s="107" t="s">
        <v>250</v>
      </c>
      <c r="F333" s="107">
        <v>4</v>
      </c>
      <c r="G333" s="127" t="str">
        <f t="shared" si="135"/>
        <v>Medische ruimte</v>
      </c>
      <c r="H333" s="107" t="s">
        <v>285</v>
      </c>
      <c r="I333" s="128">
        <v>3</v>
      </c>
      <c r="J333" s="127" t="str">
        <f t="shared" si="120"/>
        <v>Harde vloer zonder polymeer beschermlaag, met behandeling</v>
      </c>
      <c r="K333" s="130">
        <v>14</v>
      </c>
      <c r="L333" s="129">
        <f t="shared" si="121"/>
        <v>14</v>
      </c>
      <c r="M333" s="164">
        <f t="shared" si="122"/>
        <v>0</v>
      </c>
      <c r="N333" s="131"/>
      <c r="O333" s="107" t="s">
        <v>101</v>
      </c>
      <c r="P333" s="107"/>
      <c r="Q333" s="107"/>
      <c r="R333" s="107"/>
      <c r="S333" s="131"/>
      <c r="T333" s="126" t="str">
        <f t="shared" si="123"/>
        <v>Behandel</v>
      </c>
      <c r="U333" s="126" t="str">
        <f t="shared" si="124"/>
        <v>AQL 3%</v>
      </c>
      <c r="V333" s="131"/>
      <c r="W333" s="113">
        <v>100</v>
      </c>
      <c r="X333" s="131"/>
      <c r="Y333" s="129">
        <f t="shared" si="125"/>
        <v>21.840000000000003</v>
      </c>
      <c r="Z333" s="132">
        <f t="shared" si="126"/>
        <v>0</v>
      </c>
      <c r="AA333" s="131"/>
      <c r="AB333" s="129" t="str">
        <f t="shared" si="127"/>
        <v>_</v>
      </c>
      <c r="AC333" s="132" t="str">
        <f t="shared" si="128"/>
        <v>_</v>
      </c>
      <c r="AD333" s="131"/>
      <c r="AE333" s="129" t="str">
        <f t="shared" si="129"/>
        <v>_</v>
      </c>
      <c r="AF333" s="132" t="str">
        <f t="shared" si="130"/>
        <v>_</v>
      </c>
      <c r="AG333" s="131"/>
      <c r="AH333" s="129" t="str">
        <f t="shared" si="131"/>
        <v>_</v>
      </c>
      <c r="AI333" s="132" t="str">
        <f t="shared" si="132"/>
        <v>_</v>
      </c>
      <c r="AJ333" s="131"/>
      <c r="AK333" s="129">
        <f t="shared" si="133"/>
        <v>21.840000000000003</v>
      </c>
      <c r="AL333" s="132">
        <f t="shared" si="134"/>
        <v>0</v>
      </c>
      <c r="AM333" s="131"/>
      <c r="AQ333" s="137"/>
    </row>
    <row r="334" spans="1:43">
      <c r="A334" s="12">
        <v>25</v>
      </c>
      <c r="B334" s="126" t="str">
        <f>VLOOKUP(A334,'Overzicht locaties'!B:D,2,0)</f>
        <v>Type B</v>
      </c>
      <c r="C334" s="107" t="s">
        <v>337</v>
      </c>
      <c r="D334" s="6">
        <v>4</v>
      </c>
      <c r="E334" s="107" t="s">
        <v>251</v>
      </c>
      <c r="F334" s="107">
        <v>2</v>
      </c>
      <c r="G334" s="127" t="str">
        <f t="shared" si="135"/>
        <v>Sanitaire ruimte</v>
      </c>
      <c r="H334" s="107" t="s">
        <v>285</v>
      </c>
      <c r="I334" s="128">
        <v>3</v>
      </c>
      <c r="J334" s="127" t="str">
        <f t="shared" si="120"/>
        <v>Harde vloer zonder polymeer beschermlaag, met behandeling</v>
      </c>
      <c r="K334" s="130">
        <v>3</v>
      </c>
      <c r="L334" s="129">
        <f t="shared" si="121"/>
        <v>3</v>
      </c>
      <c r="M334" s="164">
        <f t="shared" si="122"/>
        <v>0</v>
      </c>
      <c r="N334" s="131"/>
      <c r="O334" s="107" t="s">
        <v>101</v>
      </c>
      <c r="P334" s="107"/>
      <c r="Q334" s="107"/>
      <c r="R334" s="107"/>
      <c r="S334" s="131"/>
      <c r="T334" s="126" t="str">
        <f t="shared" si="123"/>
        <v>Sanitair</v>
      </c>
      <c r="U334" s="126" t="str">
        <f t="shared" si="124"/>
        <v>AQL 4%</v>
      </c>
      <c r="V334" s="131"/>
      <c r="W334" s="113">
        <v>100</v>
      </c>
      <c r="X334" s="131"/>
      <c r="Y334" s="129">
        <f t="shared" si="125"/>
        <v>4.68</v>
      </c>
      <c r="Z334" s="132">
        <f t="shared" si="126"/>
        <v>0</v>
      </c>
      <c r="AA334" s="131"/>
      <c r="AB334" s="129" t="str">
        <f t="shared" si="127"/>
        <v>_</v>
      </c>
      <c r="AC334" s="132" t="str">
        <f t="shared" si="128"/>
        <v>_</v>
      </c>
      <c r="AD334" s="131"/>
      <c r="AE334" s="129" t="str">
        <f t="shared" si="129"/>
        <v>_</v>
      </c>
      <c r="AF334" s="132" t="str">
        <f t="shared" si="130"/>
        <v>_</v>
      </c>
      <c r="AG334" s="131"/>
      <c r="AH334" s="129" t="str">
        <f t="shared" si="131"/>
        <v>_</v>
      </c>
      <c r="AI334" s="132" t="str">
        <f t="shared" si="132"/>
        <v>_</v>
      </c>
      <c r="AJ334" s="131"/>
      <c r="AK334" s="129">
        <f t="shared" si="133"/>
        <v>4.68</v>
      </c>
      <c r="AL334" s="132">
        <f t="shared" si="134"/>
        <v>0</v>
      </c>
      <c r="AM334" s="131"/>
      <c r="AQ334" s="137"/>
    </row>
    <row r="335" spans="1:43">
      <c r="A335" s="12">
        <v>25</v>
      </c>
      <c r="B335" s="126" t="str">
        <f>VLOOKUP(A335,'Overzicht locaties'!B:D,2,0)</f>
        <v>Type B</v>
      </c>
      <c r="C335" s="107" t="s">
        <v>337</v>
      </c>
      <c r="D335" s="6">
        <v>5</v>
      </c>
      <c r="E335" s="107" t="s">
        <v>147</v>
      </c>
      <c r="F335" s="107">
        <v>3</v>
      </c>
      <c r="G335" s="127" t="str">
        <f t="shared" si="135"/>
        <v>Verkeersruimte / Garderobe / Wachtruimte</v>
      </c>
      <c r="H335" s="107" t="s">
        <v>285</v>
      </c>
      <c r="I335" s="128">
        <v>3</v>
      </c>
      <c r="J335" s="127" t="str">
        <f t="shared" si="120"/>
        <v>Harde vloer zonder polymeer beschermlaag, met behandeling</v>
      </c>
      <c r="K335" s="130">
        <v>6</v>
      </c>
      <c r="L335" s="129">
        <f t="shared" si="121"/>
        <v>6</v>
      </c>
      <c r="M335" s="164">
        <f t="shared" si="122"/>
        <v>0</v>
      </c>
      <c r="N335" s="131"/>
      <c r="O335" s="107" t="s">
        <v>101</v>
      </c>
      <c r="P335" s="107"/>
      <c r="Q335" s="107"/>
      <c r="R335" s="107"/>
      <c r="S335" s="131"/>
      <c r="T335" s="126" t="str">
        <f t="shared" si="123"/>
        <v>Verkeer</v>
      </c>
      <c r="U335" s="126" t="str">
        <f t="shared" si="124"/>
        <v>AQL 7%</v>
      </c>
      <c r="V335" s="131"/>
      <c r="W335" s="113">
        <v>100</v>
      </c>
      <c r="X335" s="131"/>
      <c r="Y335" s="129">
        <f t="shared" si="125"/>
        <v>9.36</v>
      </c>
      <c r="Z335" s="132">
        <f t="shared" si="126"/>
        <v>0</v>
      </c>
      <c r="AA335" s="131"/>
      <c r="AB335" s="129" t="str">
        <f t="shared" si="127"/>
        <v>_</v>
      </c>
      <c r="AC335" s="132" t="str">
        <f t="shared" si="128"/>
        <v>_</v>
      </c>
      <c r="AD335" s="131"/>
      <c r="AE335" s="129" t="str">
        <f t="shared" si="129"/>
        <v>_</v>
      </c>
      <c r="AF335" s="132" t="str">
        <f t="shared" si="130"/>
        <v>_</v>
      </c>
      <c r="AG335" s="131"/>
      <c r="AH335" s="129" t="str">
        <f t="shared" si="131"/>
        <v>_</v>
      </c>
      <c r="AI335" s="132" t="str">
        <f t="shared" si="132"/>
        <v>_</v>
      </c>
      <c r="AJ335" s="131"/>
      <c r="AK335" s="129">
        <f t="shared" si="133"/>
        <v>9.36</v>
      </c>
      <c r="AL335" s="132">
        <f t="shared" si="134"/>
        <v>0</v>
      </c>
      <c r="AM335" s="131"/>
      <c r="AQ335" s="137"/>
    </row>
    <row r="336" spans="1:43">
      <c r="A336" s="12">
        <v>25</v>
      </c>
      <c r="B336" s="126" t="str">
        <f>VLOOKUP(A336,'Overzicht locaties'!B:D,2,0)</f>
        <v>Type B</v>
      </c>
      <c r="C336" s="107" t="s">
        <v>337</v>
      </c>
      <c r="D336" s="6">
        <v>6</v>
      </c>
      <c r="E336" s="107" t="s">
        <v>252</v>
      </c>
      <c r="F336" s="107">
        <v>3</v>
      </c>
      <c r="G336" s="127" t="str">
        <f t="shared" si="135"/>
        <v>Verkeersruimte / Garderobe / Wachtruimte</v>
      </c>
      <c r="H336" s="107" t="s">
        <v>285</v>
      </c>
      <c r="I336" s="128">
        <v>3</v>
      </c>
      <c r="J336" s="127" t="str">
        <f t="shared" si="120"/>
        <v>Harde vloer zonder polymeer beschermlaag, met behandeling</v>
      </c>
      <c r="K336" s="130">
        <v>14</v>
      </c>
      <c r="L336" s="129">
        <f t="shared" si="121"/>
        <v>14</v>
      </c>
      <c r="M336" s="164">
        <f t="shared" si="122"/>
        <v>0</v>
      </c>
      <c r="N336" s="131"/>
      <c r="O336" s="107" t="s">
        <v>101</v>
      </c>
      <c r="P336" s="107"/>
      <c r="Q336" s="107"/>
      <c r="R336" s="107"/>
      <c r="S336" s="131"/>
      <c r="T336" s="126" t="str">
        <f t="shared" si="123"/>
        <v>Verkeer</v>
      </c>
      <c r="U336" s="126" t="str">
        <f t="shared" si="124"/>
        <v>AQL 7%</v>
      </c>
      <c r="V336" s="131"/>
      <c r="W336" s="113">
        <v>100</v>
      </c>
      <c r="X336" s="131"/>
      <c r="Y336" s="129">
        <f t="shared" si="125"/>
        <v>21.840000000000003</v>
      </c>
      <c r="Z336" s="132">
        <f t="shared" si="126"/>
        <v>0</v>
      </c>
      <c r="AA336" s="131"/>
      <c r="AB336" s="129" t="str">
        <f t="shared" si="127"/>
        <v>_</v>
      </c>
      <c r="AC336" s="132" t="str">
        <f t="shared" si="128"/>
        <v>_</v>
      </c>
      <c r="AD336" s="131"/>
      <c r="AE336" s="129" t="str">
        <f t="shared" si="129"/>
        <v>_</v>
      </c>
      <c r="AF336" s="132" t="str">
        <f t="shared" si="130"/>
        <v>_</v>
      </c>
      <c r="AG336" s="131"/>
      <c r="AH336" s="129" t="str">
        <f t="shared" si="131"/>
        <v>_</v>
      </c>
      <c r="AI336" s="132" t="str">
        <f t="shared" si="132"/>
        <v>_</v>
      </c>
      <c r="AJ336" s="131"/>
      <c r="AK336" s="129">
        <f t="shared" si="133"/>
        <v>21.840000000000003</v>
      </c>
      <c r="AL336" s="132">
        <f t="shared" si="134"/>
        <v>0</v>
      </c>
      <c r="AM336" s="131"/>
      <c r="AQ336" s="137"/>
    </row>
    <row r="337" spans="1:43">
      <c r="A337" s="12">
        <v>25</v>
      </c>
      <c r="B337" s="126" t="str">
        <f>VLOOKUP(A337,'Overzicht locaties'!B:D,2,0)</f>
        <v>Type B</v>
      </c>
      <c r="C337" s="107" t="s">
        <v>337</v>
      </c>
      <c r="D337" s="6">
        <v>7</v>
      </c>
      <c r="E337" s="107" t="s">
        <v>253</v>
      </c>
      <c r="F337" s="107">
        <v>3</v>
      </c>
      <c r="G337" s="127" t="str">
        <f t="shared" si="135"/>
        <v>Verkeersruimte / Garderobe / Wachtruimte</v>
      </c>
      <c r="H337" s="107" t="s">
        <v>285</v>
      </c>
      <c r="I337" s="128">
        <v>3</v>
      </c>
      <c r="J337" s="127" t="str">
        <f t="shared" si="120"/>
        <v>Harde vloer zonder polymeer beschermlaag, met behandeling</v>
      </c>
      <c r="K337" s="130">
        <v>1</v>
      </c>
      <c r="L337" s="129">
        <f t="shared" si="121"/>
        <v>1</v>
      </c>
      <c r="M337" s="164">
        <f t="shared" si="122"/>
        <v>0</v>
      </c>
      <c r="N337" s="131"/>
      <c r="O337" s="107" t="s">
        <v>101</v>
      </c>
      <c r="P337" s="107"/>
      <c r="Q337" s="107"/>
      <c r="R337" s="107"/>
      <c r="S337" s="131"/>
      <c r="T337" s="126" t="str">
        <f t="shared" si="123"/>
        <v>Verkeer</v>
      </c>
      <c r="U337" s="126" t="str">
        <f t="shared" si="124"/>
        <v>AQL 7%</v>
      </c>
      <c r="V337" s="131"/>
      <c r="W337" s="113">
        <v>100</v>
      </c>
      <c r="X337" s="131"/>
      <c r="Y337" s="129">
        <f t="shared" si="125"/>
        <v>1.56</v>
      </c>
      <c r="Z337" s="132">
        <f t="shared" si="126"/>
        <v>0</v>
      </c>
      <c r="AA337" s="131"/>
      <c r="AB337" s="129" t="str">
        <f t="shared" si="127"/>
        <v>_</v>
      </c>
      <c r="AC337" s="132" t="str">
        <f t="shared" si="128"/>
        <v>_</v>
      </c>
      <c r="AD337" s="131"/>
      <c r="AE337" s="129" t="str">
        <f t="shared" si="129"/>
        <v>_</v>
      </c>
      <c r="AF337" s="132" t="str">
        <f t="shared" si="130"/>
        <v>_</v>
      </c>
      <c r="AG337" s="131"/>
      <c r="AH337" s="129" t="str">
        <f t="shared" si="131"/>
        <v>_</v>
      </c>
      <c r="AI337" s="132" t="str">
        <f t="shared" si="132"/>
        <v>_</v>
      </c>
      <c r="AJ337" s="131"/>
      <c r="AK337" s="129">
        <f t="shared" si="133"/>
        <v>1.56</v>
      </c>
      <c r="AL337" s="132">
        <f t="shared" si="134"/>
        <v>0</v>
      </c>
      <c r="AM337" s="131"/>
      <c r="AQ337" s="137"/>
    </row>
    <row r="338" spans="1:43">
      <c r="A338" s="12">
        <v>25</v>
      </c>
      <c r="B338" s="126" t="str">
        <f>VLOOKUP(A338,'Overzicht locaties'!B:D,2,0)</f>
        <v>Type B</v>
      </c>
      <c r="C338" s="107" t="s">
        <v>337</v>
      </c>
      <c r="D338" s="6">
        <v>8</v>
      </c>
      <c r="E338" s="107" t="s">
        <v>148</v>
      </c>
      <c r="F338" s="107">
        <v>2</v>
      </c>
      <c r="G338" s="127" t="str">
        <f t="shared" si="135"/>
        <v>Sanitaire ruimte</v>
      </c>
      <c r="H338" s="107" t="s">
        <v>285</v>
      </c>
      <c r="I338" s="128">
        <v>3</v>
      </c>
      <c r="J338" s="127" t="str">
        <f t="shared" si="120"/>
        <v>Harde vloer zonder polymeer beschermlaag, met behandeling</v>
      </c>
      <c r="K338" s="130">
        <v>1</v>
      </c>
      <c r="L338" s="129">
        <f t="shared" si="121"/>
        <v>1</v>
      </c>
      <c r="M338" s="164">
        <f t="shared" si="122"/>
        <v>0</v>
      </c>
      <c r="N338" s="131"/>
      <c r="O338" s="107" t="s">
        <v>101</v>
      </c>
      <c r="P338" s="107"/>
      <c r="Q338" s="107"/>
      <c r="R338" s="107"/>
      <c r="S338" s="131"/>
      <c r="T338" s="126" t="str">
        <f t="shared" si="123"/>
        <v>Sanitair</v>
      </c>
      <c r="U338" s="126" t="str">
        <f t="shared" si="124"/>
        <v>AQL 4%</v>
      </c>
      <c r="V338" s="131"/>
      <c r="W338" s="113">
        <v>100</v>
      </c>
      <c r="X338" s="131"/>
      <c r="Y338" s="129">
        <f t="shared" si="125"/>
        <v>1.56</v>
      </c>
      <c r="Z338" s="132">
        <f t="shared" si="126"/>
        <v>0</v>
      </c>
      <c r="AA338" s="131"/>
      <c r="AB338" s="129" t="str">
        <f t="shared" si="127"/>
        <v>_</v>
      </c>
      <c r="AC338" s="132" t="str">
        <f t="shared" si="128"/>
        <v>_</v>
      </c>
      <c r="AD338" s="131"/>
      <c r="AE338" s="129" t="str">
        <f t="shared" si="129"/>
        <v>_</v>
      </c>
      <c r="AF338" s="132" t="str">
        <f t="shared" si="130"/>
        <v>_</v>
      </c>
      <c r="AG338" s="131"/>
      <c r="AH338" s="129" t="str">
        <f t="shared" si="131"/>
        <v>_</v>
      </c>
      <c r="AI338" s="132" t="str">
        <f t="shared" si="132"/>
        <v>_</v>
      </c>
      <c r="AJ338" s="131"/>
      <c r="AK338" s="129">
        <f t="shared" si="133"/>
        <v>1.56</v>
      </c>
      <c r="AL338" s="132">
        <f t="shared" si="134"/>
        <v>0</v>
      </c>
      <c r="AM338" s="131"/>
      <c r="AQ338" s="137"/>
    </row>
    <row r="339" spans="1:43">
      <c r="A339" s="12">
        <v>25</v>
      </c>
      <c r="B339" s="126" t="str">
        <f>VLOOKUP(A339,'Overzicht locaties'!B:D,2,0)</f>
        <v>Type B</v>
      </c>
      <c r="C339" s="107" t="s">
        <v>337</v>
      </c>
      <c r="D339" s="6">
        <v>9</v>
      </c>
      <c r="E339" s="107" t="s">
        <v>254</v>
      </c>
      <c r="F339" s="107">
        <v>6</v>
      </c>
      <c r="G339" s="127" t="str">
        <f t="shared" si="135"/>
        <v>Overig / Magazijn / Archief / Berging / Technische ruimte</v>
      </c>
      <c r="H339" s="107" t="s">
        <v>285</v>
      </c>
      <c r="I339" s="128">
        <v>3</v>
      </c>
      <c r="J339" s="127" t="str">
        <f t="shared" si="120"/>
        <v>Harde vloer zonder polymeer beschermlaag, met behandeling</v>
      </c>
      <c r="K339" s="130">
        <v>1</v>
      </c>
      <c r="L339" s="129">
        <f t="shared" si="121"/>
        <v>1</v>
      </c>
      <c r="M339" s="164">
        <f t="shared" si="122"/>
        <v>0</v>
      </c>
      <c r="N339" s="131"/>
      <c r="O339" s="107" t="s">
        <v>101</v>
      </c>
      <c r="P339" s="107"/>
      <c r="Q339" s="107"/>
      <c r="R339" s="107"/>
      <c r="S339" s="131"/>
      <c r="T339" s="126" t="str">
        <f t="shared" si="123"/>
        <v>Verkeer</v>
      </c>
      <c r="U339" s="126" t="str">
        <f t="shared" si="124"/>
        <v>AQL 7%</v>
      </c>
      <c r="V339" s="131"/>
      <c r="W339" s="113">
        <v>100</v>
      </c>
      <c r="X339" s="131"/>
      <c r="Y339" s="129">
        <f t="shared" si="125"/>
        <v>1.56</v>
      </c>
      <c r="Z339" s="132">
        <f t="shared" si="126"/>
        <v>0</v>
      </c>
      <c r="AA339" s="131"/>
      <c r="AB339" s="129" t="str">
        <f t="shared" si="127"/>
        <v>_</v>
      </c>
      <c r="AC339" s="132" t="str">
        <f t="shared" si="128"/>
        <v>_</v>
      </c>
      <c r="AD339" s="131"/>
      <c r="AE339" s="129" t="str">
        <f t="shared" si="129"/>
        <v>_</v>
      </c>
      <c r="AF339" s="132" t="str">
        <f t="shared" si="130"/>
        <v>_</v>
      </c>
      <c r="AG339" s="131"/>
      <c r="AH339" s="129" t="str">
        <f t="shared" si="131"/>
        <v>_</v>
      </c>
      <c r="AI339" s="132" t="str">
        <f t="shared" si="132"/>
        <v>_</v>
      </c>
      <c r="AJ339" s="131"/>
      <c r="AK339" s="129">
        <f t="shared" si="133"/>
        <v>1.56</v>
      </c>
      <c r="AL339" s="132">
        <f t="shared" si="134"/>
        <v>0</v>
      </c>
      <c r="AM339" s="131"/>
      <c r="AQ339" s="137"/>
    </row>
    <row r="340" spans="1:43">
      <c r="A340" s="12">
        <v>26</v>
      </c>
      <c r="B340" s="126" t="str">
        <f>VLOOKUP(A340,'Overzicht locaties'!B:D,2,0)</f>
        <v>Type B</v>
      </c>
      <c r="C340" s="107" t="s">
        <v>337</v>
      </c>
      <c r="D340" s="6">
        <v>1</v>
      </c>
      <c r="E340" s="107" t="s">
        <v>248</v>
      </c>
      <c r="F340" s="107">
        <v>1</v>
      </c>
      <c r="G340" s="127" t="str">
        <f t="shared" si="135"/>
        <v xml:space="preserve">Kantoorruimte / vergaderruimte </v>
      </c>
      <c r="H340" s="107" t="s">
        <v>285</v>
      </c>
      <c r="I340" s="128">
        <v>3</v>
      </c>
      <c r="J340" s="127" t="str">
        <f t="shared" si="120"/>
        <v>Harde vloer zonder polymeer beschermlaag, met behandeling</v>
      </c>
      <c r="K340" s="130">
        <v>8</v>
      </c>
      <c r="L340" s="129">
        <f t="shared" si="121"/>
        <v>8</v>
      </c>
      <c r="M340" s="164">
        <f t="shared" si="122"/>
        <v>0</v>
      </c>
      <c r="N340" s="131"/>
      <c r="O340" s="107" t="s">
        <v>101</v>
      </c>
      <c r="P340" s="107"/>
      <c r="Q340" s="107"/>
      <c r="R340" s="107"/>
      <c r="S340" s="131"/>
      <c r="T340" s="126" t="str">
        <f t="shared" si="123"/>
        <v>Bureau</v>
      </c>
      <c r="U340" s="126" t="str">
        <f t="shared" si="124"/>
        <v>AQL 7%</v>
      </c>
      <c r="V340" s="131"/>
      <c r="W340" s="113">
        <v>100</v>
      </c>
      <c r="X340" s="131"/>
      <c r="Y340" s="129">
        <f t="shared" si="125"/>
        <v>12.48</v>
      </c>
      <c r="Z340" s="132">
        <f t="shared" si="126"/>
        <v>0</v>
      </c>
      <c r="AA340" s="131"/>
      <c r="AB340" s="129" t="str">
        <f t="shared" si="127"/>
        <v>_</v>
      </c>
      <c r="AC340" s="132" t="str">
        <f t="shared" si="128"/>
        <v>_</v>
      </c>
      <c r="AD340" s="131"/>
      <c r="AE340" s="129" t="str">
        <f t="shared" si="129"/>
        <v>_</v>
      </c>
      <c r="AF340" s="132" t="str">
        <f t="shared" si="130"/>
        <v>_</v>
      </c>
      <c r="AG340" s="131"/>
      <c r="AH340" s="129" t="str">
        <f t="shared" si="131"/>
        <v>_</v>
      </c>
      <c r="AI340" s="132" t="str">
        <f t="shared" si="132"/>
        <v>_</v>
      </c>
      <c r="AJ340" s="131"/>
      <c r="AK340" s="129">
        <f t="shared" si="133"/>
        <v>12.48</v>
      </c>
      <c r="AL340" s="132">
        <f t="shared" si="134"/>
        <v>0</v>
      </c>
      <c r="AM340" s="131"/>
      <c r="AQ340" s="137"/>
    </row>
    <row r="341" spans="1:43">
      <c r="A341" s="12">
        <v>26</v>
      </c>
      <c r="B341" s="126" t="str">
        <f>VLOOKUP(A341,'Overzicht locaties'!B:D,2,0)</f>
        <v>Type B</v>
      </c>
      <c r="C341" s="107" t="s">
        <v>337</v>
      </c>
      <c r="D341" s="6">
        <v>2</v>
      </c>
      <c r="E341" s="107" t="s">
        <v>249</v>
      </c>
      <c r="F341" s="107">
        <v>4</v>
      </c>
      <c r="G341" s="127" t="str">
        <f t="shared" si="135"/>
        <v>Medische ruimte</v>
      </c>
      <c r="H341" s="107" t="s">
        <v>285</v>
      </c>
      <c r="I341" s="128">
        <v>3</v>
      </c>
      <c r="J341" s="127" t="str">
        <f t="shared" si="120"/>
        <v>Harde vloer zonder polymeer beschermlaag, met behandeling</v>
      </c>
      <c r="K341" s="130">
        <v>5</v>
      </c>
      <c r="L341" s="129">
        <f t="shared" si="121"/>
        <v>5</v>
      </c>
      <c r="M341" s="164">
        <f t="shared" si="122"/>
        <v>0</v>
      </c>
      <c r="N341" s="131"/>
      <c r="O341" s="107" t="s">
        <v>101</v>
      </c>
      <c r="P341" s="107"/>
      <c r="Q341" s="107"/>
      <c r="R341" s="107"/>
      <c r="S341" s="131"/>
      <c r="T341" s="126" t="str">
        <f t="shared" si="123"/>
        <v>Behandel</v>
      </c>
      <c r="U341" s="126" t="str">
        <f t="shared" si="124"/>
        <v>AQL 3%</v>
      </c>
      <c r="V341" s="131"/>
      <c r="W341" s="113">
        <v>100</v>
      </c>
      <c r="X341" s="131"/>
      <c r="Y341" s="129">
        <f t="shared" si="125"/>
        <v>7.8000000000000007</v>
      </c>
      <c r="Z341" s="132">
        <f t="shared" si="126"/>
        <v>0</v>
      </c>
      <c r="AA341" s="131"/>
      <c r="AB341" s="129" t="str">
        <f t="shared" si="127"/>
        <v>_</v>
      </c>
      <c r="AC341" s="132" t="str">
        <f t="shared" si="128"/>
        <v>_</v>
      </c>
      <c r="AD341" s="131"/>
      <c r="AE341" s="129" t="str">
        <f t="shared" si="129"/>
        <v>_</v>
      </c>
      <c r="AF341" s="132" t="str">
        <f t="shared" si="130"/>
        <v>_</v>
      </c>
      <c r="AG341" s="131"/>
      <c r="AH341" s="129" t="str">
        <f t="shared" si="131"/>
        <v>_</v>
      </c>
      <c r="AI341" s="132" t="str">
        <f t="shared" si="132"/>
        <v>_</v>
      </c>
      <c r="AJ341" s="131"/>
      <c r="AK341" s="129">
        <f t="shared" si="133"/>
        <v>7.8000000000000007</v>
      </c>
      <c r="AL341" s="132">
        <f t="shared" si="134"/>
        <v>0</v>
      </c>
      <c r="AM341" s="131"/>
      <c r="AQ341" s="137"/>
    </row>
    <row r="342" spans="1:43">
      <c r="A342" s="12">
        <v>26</v>
      </c>
      <c r="B342" s="126" t="str">
        <f>VLOOKUP(A342,'Overzicht locaties'!B:D,2,0)</f>
        <v>Type B</v>
      </c>
      <c r="C342" s="107" t="s">
        <v>337</v>
      </c>
      <c r="D342" s="6">
        <v>3</v>
      </c>
      <c r="E342" s="107" t="s">
        <v>250</v>
      </c>
      <c r="F342" s="107">
        <v>4</v>
      </c>
      <c r="G342" s="127" t="str">
        <f t="shared" si="135"/>
        <v>Medische ruimte</v>
      </c>
      <c r="H342" s="107" t="s">
        <v>285</v>
      </c>
      <c r="I342" s="128">
        <v>3</v>
      </c>
      <c r="J342" s="127" t="str">
        <f t="shared" si="120"/>
        <v>Harde vloer zonder polymeer beschermlaag, met behandeling</v>
      </c>
      <c r="K342" s="130">
        <v>14</v>
      </c>
      <c r="L342" s="129">
        <f t="shared" si="121"/>
        <v>14</v>
      </c>
      <c r="M342" s="164">
        <f t="shared" si="122"/>
        <v>0</v>
      </c>
      <c r="N342" s="131"/>
      <c r="O342" s="107" t="s">
        <v>101</v>
      </c>
      <c r="P342" s="107"/>
      <c r="Q342" s="107"/>
      <c r="R342" s="107"/>
      <c r="S342" s="131"/>
      <c r="T342" s="126" t="str">
        <f t="shared" si="123"/>
        <v>Behandel</v>
      </c>
      <c r="U342" s="126" t="str">
        <f t="shared" si="124"/>
        <v>AQL 3%</v>
      </c>
      <c r="V342" s="131"/>
      <c r="W342" s="113">
        <v>100</v>
      </c>
      <c r="X342" s="131"/>
      <c r="Y342" s="129">
        <f t="shared" si="125"/>
        <v>21.840000000000003</v>
      </c>
      <c r="Z342" s="132">
        <f t="shared" si="126"/>
        <v>0</v>
      </c>
      <c r="AA342" s="131"/>
      <c r="AB342" s="129" t="str">
        <f t="shared" si="127"/>
        <v>_</v>
      </c>
      <c r="AC342" s="132" t="str">
        <f t="shared" si="128"/>
        <v>_</v>
      </c>
      <c r="AD342" s="131"/>
      <c r="AE342" s="129" t="str">
        <f t="shared" si="129"/>
        <v>_</v>
      </c>
      <c r="AF342" s="132" t="str">
        <f t="shared" si="130"/>
        <v>_</v>
      </c>
      <c r="AG342" s="131"/>
      <c r="AH342" s="129" t="str">
        <f t="shared" si="131"/>
        <v>_</v>
      </c>
      <c r="AI342" s="132" t="str">
        <f t="shared" si="132"/>
        <v>_</v>
      </c>
      <c r="AJ342" s="131"/>
      <c r="AK342" s="129">
        <f t="shared" si="133"/>
        <v>21.840000000000003</v>
      </c>
      <c r="AL342" s="132">
        <f t="shared" si="134"/>
        <v>0</v>
      </c>
      <c r="AM342" s="131"/>
      <c r="AQ342" s="137"/>
    </row>
    <row r="343" spans="1:43">
      <c r="A343" s="12">
        <v>26</v>
      </c>
      <c r="B343" s="126" t="str">
        <f>VLOOKUP(A343,'Overzicht locaties'!B:D,2,0)</f>
        <v>Type B</v>
      </c>
      <c r="C343" s="107" t="s">
        <v>337</v>
      </c>
      <c r="D343" s="6">
        <v>4</v>
      </c>
      <c r="E343" s="107" t="s">
        <v>251</v>
      </c>
      <c r="F343" s="107">
        <v>2</v>
      </c>
      <c r="G343" s="127" t="str">
        <f t="shared" si="135"/>
        <v>Sanitaire ruimte</v>
      </c>
      <c r="H343" s="107" t="s">
        <v>285</v>
      </c>
      <c r="I343" s="128">
        <v>3</v>
      </c>
      <c r="J343" s="127" t="str">
        <f t="shared" si="120"/>
        <v>Harde vloer zonder polymeer beschermlaag, met behandeling</v>
      </c>
      <c r="K343" s="130">
        <v>3</v>
      </c>
      <c r="L343" s="129">
        <f t="shared" si="121"/>
        <v>3</v>
      </c>
      <c r="M343" s="164">
        <f t="shared" si="122"/>
        <v>0</v>
      </c>
      <c r="N343" s="131"/>
      <c r="O343" s="107" t="s">
        <v>101</v>
      </c>
      <c r="P343" s="107"/>
      <c r="Q343" s="107"/>
      <c r="R343" s="107"/>
      <c r="S343" s="131"/>
      <c r="T343" s="126" t="str">
        <f t="shared" si="123"/>
        <v>Sanitair</v>
      </c>
      <c r="U343" s="126" t="str">
        <f t="shared" si="124"/>
        <v>AQL 4%</v>
      </c>
      <c r="V343" s="131"/>
      <c r="W343" s="113">
        <v>100</v>
      </c>
      <c r="X343" s="131"/>
      <c r="Y343" s="129">
        <f t="shared" si="125"/>
        <v>4.68</v>
      </c>
      <c r="Z343" s="132">
        <f t="shared" si="126"/>
        <v>0</v>
      </c>
      <c r="AA343" s="131"/>
      <c r="AB343" s="129" t="str">
        <f t="shared" si="127"/>
        <v>_</v>
      </c>
      <c r="AC343" s="132" t="str">
        <f t="shared" si="128"/>
        <v>_</v>
      </c>
      <c r="AD343" s="131"/>
      <c r="AE343" s="129" t="str">
        <f t="shared" si="129"/>
        <v>_</v>
      </c>
      <c r="AF343" s="132" t="str">
        <f t="shared" si="130"/>
        <v>_</v>
      </c>
      <c r="AG343" s="131"/>
      <c r="AH343" s="129" t="str">
        <f t="shared" si="131"/>
        <v>_</v>
      </c>
      <c r="AI343" s="132" t="str">
        <f t="shared" si="132"/>
        <v>_</v>
      </c>
      <c r="AJ343" s="131"/>
      <c r="AK343" s="129">
        <f t="shared" si="133"/>
        <v>4.68</v>
      </c>
      <c r="AL343" s="132">
        <f t="shared" si="134"/>
        <v>0</v>
      </c>
      <c r="AM343" s="131"/>
      <c r="AQ343" s="137"/>
    </row>
    <row r="344" spans="1:43">
      <c r="A344" s="12">
        <v>26</v>
      </c>
      <c r="B344" s="126" t="str">
        <f>VLOOKUP(A344,'Overzicht locaties'!B:D,2,0)</f>
        <v>Type B</v>
      </c>
      <c r="C344" s="107" t="s">
        <v>337</v>
      </c>
      <c r="D344" s="6">
        <v>5</v>
      </c>
      <c r="E344" s="107" t="s">
        <v>147</v>
      </c>
      <c r="F344" s="107">
        <v>3</v>
      </c>
      <c r="G344" s="127" t="str">
        <f t="shared" si="135"/>
        <v>Verkeersruimte / Garderobe / Wachtruimte</v>
      </c>
      <c r="H344" s="107" t="s">
        <v>285</v>
      </c>
      <c r="I344" s="128">
        <v>3</v>
      </c>
      <c r="J344" s="127" t="str">
        <f t="shared" si="120"/>
        <v>Harde vloer zonder polymeer beschermlaag, met behandeling</v>
      </c>
      <c r="K344" s="130">
        <v>6</v>
      </c>
      <c r="L344" s="129">
        <f t="shared" si="121"/>
        <v>6</v>
      </c>
      <c r="M344" s="164">
        <f t="shared" si="122"/>
        <v>0</v>
      </c>
      <c r="N344" s="131"/>
      <c r="O344" s="107" t="s">
        <v>101</v>
      </c>
      <c r="P344" s="107"/>
      <c r="Q344" s="107"/>
      <c r="R344" s="107"/>
      <c r="S344" s="131"/>
      <c r="T344" s="126" t="str">
        <f t="shared" si="123"/>
        <v>Verkeer</v>
      </c>
      <c r="U344" s="126" t="str">
        <f t="shared" si="124"/>
        <v>AQL 7%</v>
      </c>
      <c r="V344" s="131"/>
      <c r="W344" s="113">
        <v>100</v>
      </c>
      <c r="X344" s="131"/>
      <c r="Y344" s="129">
        <f t="shared" si="125"/>
        <v>9.36</v>
      </c>
      <c r="Z344" s="132">
        <f t="shared" si="126"/>
        <v>0</v>
      </c>
      <c r="AA344" s="131"/>
      <c r="AB344" s="129" t="str">
        <f t="shared" si="127"/>
        <v>_</v>
      </c>
      <c r="AC344" s="132" t="str">
        <f t="shared" si="128"/>
        <v>_</v>
      </c>
      <c r="AD344" s="131"/>
      <c r="AE344" s="129" t="str">
        <f t="shared" si="129"/>
        <v>_</v>
      </c>
      <c r="AF344" s="132" t="str">
        <f t="shared" si="130"/>
        <v>_</v>
      </c>
      <c r="AG344" s="131"/>
      <c r="AH344" s="129" t="str">
        <f t="shared" si="131"/>
        <v>_</v>
      </c>
      <c r="AI344" s="132" t="str">
        <f t="shared" si="132"/>
        <v>_</v>
      </c>
      <c r="AJ344" s="131"/>
      <c r="AK344" s="129">
        <f t="shared" si="133"/>
        <v>9.36</v>
      </c>
      <c r="AL344" s="132">
        <f t="shared" si="134"/>
        <v>0</v>
      </c>
      <c r="AM344" s="131"/>
      <c r="AQ344" s="137"/>
    </row>
    <row r="345" spans="1:43">
      <c r="A345" s="12">
        <v>26</v>
      </c>
      <c r="B345" s="126" t="str">
        <f>VLOOKUP(A345,'Overzicht locaties'!B:D,2,0)</f>
        <v>Type B</v>
      </c>
      <c r="C345" s="107" t="s">
        <v>337</v>
      </c>
      <c r="D345" s="6">
        <v>6</v>
      </c>
      <c r="E345" s="107" t="s">
        <v>252</v>
      </c>
      <c r="F345" s="107">
        <v>3</v>
      </c>
      <c r="G345" s="127" t="str">
        <f t="shared" si="135"/>
        <v>Verkeersruimte / Garderobe / Wachtruimte</v>
      </c>
      <c r="H345" s="107" t="s">
        <v>285</v>
      </c>
      <c r="I345" s="128">
        <v>3</v>
      </c>
      <c r="J345" s="127" t="str">
        <f t="shared" si="120"/>
        <v>Harde vloer zonder polymeer beschermlaag, met behandeling</v>
      </c>
      <c r="K345" s="130">
        <v>14</v>
      </c>
      <c r="L345" s="129">
        <f t="shared" si="121"/>
        <v>14</v>
      </c>
      <c r="M345" s="164">
        <f t="shared" si="122"/>
        <v>0</v>
      </c>
      <c r="N345" s="131"/>
      <c r="O345" s="107" t="s">
        <v>101</v>
      </c>
      <c r="P345" s="107"/>
      <c r="Q345" s="107"/>
      <c r="R345" s="107"/>
      <c r="S345" s="131"/>
      <c r="T345" s="126" t="str">
        <f t="shared" si="123"/>
        <v>Verkeer</v>
      </c>
      <c r="U345" s="126" t="str">
        <f t="shared" si="124"/>
        <v>AQL 7%</v>
      </c>
      <c r="V345" s="131"/>
      <c r="W345" s="113">
        <v>100</v>
      </c>
      <c r="X345" s="131"/>
      <c r="Y345" s="129">
        <f t="shared" si="125"/>
        <v>21.840000000000003</v>
      </c>
      <c r="Z345" s="132">
        <f t="shared" si="126"/>
        <v>0</v>
      </c>
      <c r="AA345" s="131"/>
      <c r="AB345" s="129" t="str">
        <f t="shared" si="127"/>
        <v>_</v>
      </c>
      <c r="AC345" s="132" t="str">
        <f t="shared" si="128"/>
        <v>_</v>
      </c>
      <c r="AD345" s="131"/>
      <c r="AE345" s="129" t="str">
        <f t="shared" si="129"/>
        <v>_</v>
      </c>
      <c r="AF345" s="132" t="str">
        <f t="shared" si="130"/>
        <v>_</v>
      </c>
      <c r="AG345" s="131"/>
      <c r="AH345" s="129" t="str">
        <f t="shared" si="131"/>
        <v>_</v>
      </c>
      <c r="AI345" s="132" t="str">
        <f t="shared" si="132"/>
        <v>_</v>
      </c>
      <c r="AJ345" s="131"/>
      <c r="AK345" s="129">
        <f t="shared" si="133"/>
        <v>21.840000000000003</v>
      </c>
      <c r="AL345" s="132">
        <f t="shared" si="134"/>
        <v>0</v>
      </c>
      <c r="AM345" s="131"/>
      <c r="AQ345" s="137"/>
    </row>
    <row r="346" spans="1:43">
      <c r="A346" s="12">
        <v>26</v>
      </c>
      <c r="B346" s="126" t="str">
        <f>VLOOKUP(A346,'Overzicht locaties'!B:D,2,0)</f>
        <v>Type B</v>
      </c>
      <c r="C346" s="107" t="s">
        <v>337</v>
      </c>
      <c r="D346" s="6">
        <v>7</v>
      </c>
      <c r="E346" s="107" t="s">
        <v>253</v>
      </c>
      <c r="F346" s="107">
        <v>3</v>
      </c>
      <c r="G346" s="127" t="str">
        <f t="shared" si="135"/>
        <v>Verkeersruimte / Garderobe / Wachtruimte</v>
      </c>
      <c r="H346" s="107" t="s">
        <v>285</v>
      </c>
      <c r="I346" s="128">
        <v>3</v>
      </c>
      <c r="J346" s="127" t="str">
        <f t="shared" si="120"/>
        <v>Harde vloer zonder polymeer beschermlaag, met behandeling</v>
      </c>
      <c r="K346" s="130">
        <v>1</v>
      </c>
      <c r="L346" s="129">
        <f t="shared" si="121"/>
        <v>1</v>
      </c>
      <c r="M346" s="164">
        <f t="shared" si="122"/>
        <v>0</v>
      </c>
      <c r="N346" s="131"/>
      <c r="O346" s="107" t="s">
        <v>101</v>
      </c>
      <c r="P346" s="107"/>
      <c r="Q346" s="107"/>
      <c r="R346" s="107"/>
      <c r="S346" s="131"/>
      <c r="T346" s="126" t="str">
        <f t="shared" si="123"/>
        <v>Verkeer</v>
      </c>
      <c r="U346" s="126" t="str">
        <f t="shared" si="124"/>
        <v>AQL 7%</v>
      </c>
      <c r="V346" s="131"/>
      <c r="W346" s="113">
        <v>100</v>
      </c>
      <c r="X346" s="131"/>
      <c r="Y346" s="129">
        <f t="shared" si="125"/>
        <v>1.56</v>
      </c>
      <c r="Z346" s="132">
        <f t="shared" si="126"/>
        <v>0</v>
      </c>
      <c r="AA346" s="131"/>
      <c r="AB346" s="129" t="str">
        <f t="shared" si="127"/>
        <v>_</v>
      </c>
      <c r="AC346" s="132" t="str">
        <f t="shared" si="128"/>
        <v>_</v>
      </c>
      <c r="AD346" s="131"/>
      <c r="AE346" s="129" t="str">
        <f t="shared" si="129"/>
        <v>_</v>
      </c>
      <c r="AF346" s="132" t="str">
        <f t="shared" si="130"/>
        <v>_</v>
      </c>
      <c r="AG346" s="131"/>
      <c r="AH346" s="129" t="str">
        <f t="shared" si="131"/>
        <v>_</v>
      </c>
      <c r="AI346" s="132" t="str">
        <f t="shared" si="132"/>
        <v>_</v>
      </c>
      <c r="AJ346" s="131"/>
      <c r="AK346" s="129">
        <f t="shared" si="133"/>
        <v>1.56</v>
      </c>
      <c r="AL346" s="132">
        <f t="shared" si="134"/>
        <v>0</v>
      </c>
      <c r="AM346" s="131"/>
      <c r="AQ346" s="137"/>
    </row>
    <row r="347" spans="1:43">
      <c r="A347" s="12">
        <v>26</v>
      </c>
      <c r="B347" s="126" t="str">
        <f>VLOOKUP(A347,'Overzicht locaties'!B:D,2,0)</f>
        <v>Type B</v>
      </c>
      <c r="C347" s="107" t="s">
        <v>337</v>
      </c>
      <c r="D347" s="6">
        <v>8</v>
      </c>
      <c r="E347" s="107" t="s">
        <v>148</v>
      </c>
      <c r="F347" s="107">
        <v>2</v>
      </c>
      <c r="G347" s="127" t="str">
        <f t="shared" si="135"/>
        <v>Sanitaire ruimte</v>
      </c>
      <c r="H347" s="107" t="s">
        <v>285</v>
      </c>
      <c r="I347" s="128">
        <v>3</v>
      </c>
      <c r="J347" s="127" t="str">
        <f t="shared" si="120"/>
        <v>Harde vloer zonder polymeer beschermlaag, met behandeling</v>
      </c>
      <c r="K347" s="130">
        <v>1</v>
      </c>
      <c r="L347" s="129">
        <f t="shared" si="121"/>
        <v>1</v>
      </c>
      <c r="M347" s="164">
        <f t="shared" si="122"/>
        <v>0</v>
      </c>
      <c r="N347" s="131"/>
      <c r="O347" s="107" t="s">
        <v>101</v>
      </c>
      <c r="P347" s="107"/>
      <c r="Q347" s="107"/>
      <c r="R347" s="107"/>
      <c r="S347" s="131"/>
      <c r="T347" s="126" t="str">
        <f t="shared" si="123"/>
        <v>Sanitair</v>
      </c>
      <c r="U347" s="126" t="str">
        <f t="shared" si="124"/>
        <v>AQL 4%</v>
      </c>
      <c r="V347" s="131"/>
      <c r="W347" s="113">
        <v>100</v>
      </c>
      <c r="X347" s="131"/>
      <c r="Y347" s="129">
        <f t="shared" si="125"/>
        <v>1.56</v>
      </c>
      <c r="Z347" s="132">
        <f t="shared" si="126"/>
        <v>0</v>
      </c>
      <c r="AA347" s="131"/>
      <c r="AB347" s="129" t="str">
        <f t="shared" si="127"/>
        <v>_</v>
      </c>
      <c r="AC347" s="132" t="str">
        <f t="shared" si="128"/>
        <v>_</v>
      </c>
      <c r="AD347" s="131"/>
      <c r="AE347" s="129" t="str">
        <f t="shared" si="129"/>
        <v>_</v>
      </c>
      <c r="AF347" s="132" t="str">
        <f t="shared" si="130"/>
        <v>_</v>
      </c>
      <c r="AG347" s="131"/>
      <c r="AH347" s="129" t="str">
        <f t="shared" si="131"/>
        <v>_</v>
      </c>
      <c r="AI347" s="132" t="str">
        <f t="shared" si="132"/>
        <v>_</v>
      </c>
      <c r="AJ347" s="131"/>
      <c r="AK347" s="129">
        <f t="shared" si="133"/>
        <v>1.56</v>
      </c>
      <c r="AL347" s="132">
        <f t="shared" si="134"/>
        <v>0</v>
      </c>
      <c r="AM347" s="131"/>
      <c r="AQ347" s="137"/>
    </row>
    <row r="348" spans="1:43">
      <c r="A348" s="12">
        <v>26</v>
      </c>
      <c r="B348" s="126" t="str">
        <f>VLOOKUP(A348,'Overzicht locaties'!B:D,2,0)</f>
        <v>Type B</v>
      </c>
      <c r="C348" s="107" t="s">
        <v>337</v>
      </c>
      <c r="D348" s="6">
        <v>9</v>
      </c>
      <c r="E348" s="107" t="s">
        <v>254</v>
      </c>
      <c r="F348" s="107">
        <v>6</v>
      </c>
      <c r="G348" s="127" t="str">
        <f t="shared" si="135"/>
        <v>Overig / Magazijn / Archief / Berging / Technische ruimte</v>
      </c>
      <c r="H348" s="107" t="s">
        <v>285</v>
      </c>
      <c r="I348" s="128">
        <v>3</v>
      </c>
      <c r="J348" s="127" t="str">
        <f t="shared" si="120"/>
        <v>Harde vloer zonder polymeer beschermlaag, met behandeling</v>
      </c>
      <c r="K348" s="130">
        <v>1</v>
      </c>
      <c r="L348" s="129">
        <f t="shared" si="121"/>
        <v>1</v>
      </c>
      <c r="M348" s="164">
        <f t="shared" si="122"/>
        <v>0</v>
      </c>
      <c r="N348" s="131"/>
      <c r="O348" s="107" t="s">
        <v>101</v>
      </c>
      <c r="P348" s="107"/>
      <c r="Q348" s="107"/>
      <c r="R348" s="107"/>
      <c r="S348" s="131"/>
      <c r="T348" s="126" t="str">
        <f t="shared" si="123"/>
        <v>Verkeer</v>
      </c>
      <c r="U348" s="126" t="str">
        <f t="shared" si="124"/>
        <v>AQL 7%</v>
      </c>
      <c r="V348" s="131"/>
      <c r="W348" s="113">
        <v>100</v>
      </c>
      <c r="X348" s="131"/>
      <c r="Y348" s="129">
        <f t="shared" si="125"/>
        <v>1.56</v>
      </c>
      <c r="Z348" s="132">
        <f t="shared" si="126"/>
        <v>0</v>
      </c>
      <c r="AA348" s="131"/>
      <c r="AB348" s="129" t="str">
        <f t="shared" si="127"/>
        <v>_</v>
      </c>
      <c r="AC348" s="132" t="str">
        <f t="shared" si="128"/>
        <v>_</v>
      </c>
      <c r="AD348" s="131"/>
      <c r="AE348" s="129" t="str">
        <f t="shared" si="129"/>
        <v>_</v>
      </c>
      <c r="AF348" s="132" t="str">
        <f t="shared" si="130"/>
        <v>_</v>
      </c>
      <c r="AG348" s="131"/>
      <c r="AH348" s="129" t="str">
        <f t="shared" si="131"/>
        <v>_</v>
      </c>
      <c r="AI348" s="132" t="str">
        <f t="shared" si="132"/>
        <v>_</v>
      </c>
      <c r="AJ348" s="131"/>
      <c r="AK348" s="129">
        <f t="shared" si="133"/>
        <v>1.56</v>
      </c>
      <c r="AL348" s="132">
        <f t="shared" si="134"/>
        <v>0</v>
      </c>
      <c r="AM348" s="131"/>
      <c r="AQ348" s="137"/>
    </row>
    <row r="349" spans="1:43">
      <c r="A349" s="12">
        <v>27</v>
      </c>
      <c r="B349" s="126" t="str">
        <f>VLOOKUP(A349,'Overzicht locaties'!B:D,2,0)</f>
        <v>Type B</v>
      </c>
      <c r="C349" s="107" t="s">
        <v>337</v>
      </c>
      <c r="D349" s="6">
        <v>1</v>
      </c>
      <c r="E349" s="107" t="s">
        <v>248</v>
      </c>
      <c r="F349" s="107">
        <v>1</v>
      </c>
      <c r="G349" s="127" t="str">
        <f t="shared" ref="G349:G357" si="166">VLOOKUP(F349,cat_omschrijving,2,0)</f>
        <v xml:space="preserve">Kantoorruimte / vergaderruimte </v>
      </c>
      <c r="H349" s="107" t="s">
        <v>285</v>
      </c>
      <c r="I349" s="128">
        <v>3</v>
      </c>
      <c r="J349" s="127" t="str">
        <f t="shared" ref="J349:J357" si="167">VLOOKUP(I349,Legenda_vloerafwerking,2,0)</f>
        <v>Harde vloer zonder polymeer beschermlaag, met behandeling</v>
      </c>
      <c r="K349" s="130">
        <v>8</v>
      </c>
      <c r="L349" s="129">
        <f t="shared" ref="L349:L357" si="168">K349-M349</f>
        <v>8</v>
      </c>
      <c r="M349" s="164">
        <f t="shared" ref="M349:M357" si="169">IF(F349="nio",K349,0)</f>
        <v>0</v>
      </c>
      <c r="N349" s="131"/>
      <c r="O349" s="107" t="s">
        <v>101</v>
      </c>
      <c r="P349" s="107"/>
      <c r="Q349" s="107"/>
      <c r="R349" s="107"/>
      <c r="S349" s="131"/>
      <c r="T349" s="126" t="str">
        <f t="shared" ref="T349:T357" si="170">IF(F349="nio","_",VLOOKUP(F349,cat_omschrijving,3,0))</f>
        <v>Bureau</v>
      </c>
      <c r="U349" s="126" t="str">
        <f t="shared" ref="U349:U357" si="171">IF(F349="nio","_",VLOOKUP(F349,cat_omschrijving,4,0))</f>
        <v>AQL 7%</v>
      </c>
      <c r="V349" s="131"/>
      <c r="W349" s="113">
        <v>100</v>
      </c>
      <c r="X349" s="131"/>
      <c r="Y349" s="129">
        <f t="shared" ref="Y349:Y357" si="172">IF(F349="nio","_",(L349/W349)*VLOOKUP(O349,Aanpassing_frequenties,3,0))</f>
        <v>12.48</v>
      </c>
      <c r="Z349" s="132">
        <f t="shared" ref="Z349:Z357" si="173">IF(F349="nio","_",Y349*Rekentarief)</f>
        <v>0</v>
      </c>
      <c r="AA349" s="131"/>
      <c r="AB349" s="129" t="str">
        <f t="shared" ref="AB349:AB357" si="174">IF(OR($F349="nio",P349=""),"_",($L349/$W349)*VLOOKUP(P349,Aanpassing_frequenties,3,0))</f>
        <v>_</v>
      </c>
      <c r="AC349" s="132" t="str">
        <f t="shared" ref="AC349:AC357" si="175">IF(OR($F349="nio",P349=""),"_",AB349*Rekentarief30)</f>
        <v>_</v>
      </c>
      <c r="AD349" s="131"/>
      <c r="AE349" s="129" t="str">
        <f t="shared" ref="AE349:AE357" si="176">IF(OR($F349="nio",Q349=""),"_",($L349/$W349)*VLOOKUP(Q349,Aanpassing_frequenties,3,0))</f>
        <v>_</v>
      </c>
      <c r="AF349" s="132" t="str">
        <f t="shared" ref="AF349:AF357" si="177">IF(OR($F349="nio",Q349=""),"_",AE349*Rekentarief50)</f>
        <v>_</v>
      </c>
      <c r="AG349" s="131"/>
      <c r="AH349" s="129" t="str">
        <f t="shared" ref="AH349:AH357" si="178">IF(OR($F349="nio",R349=""),"_",($L349/$W349)*VLOOKUP(R349,Aanpassing_frequenties,3,0))</f>
        <v>_</v>
      </c>
      <c r="AI349" s="132" t="str">
        <f t="shared" ref="AI349:AI357" si="179">IF(OR($F349="nio",R349=""),"_",AH349*rekentarief150)</f>
        <v>_</v>
      </c>
      <c r="AJ349" s="131"/>
      <c r="AK349" s="129">
        <f t="shared" ref="AK349:AK357" si="180">IF(F349="nio","_",SUM(Y349,AB349,AE349,AH349))</f>
        <v>12.48</v>
      </c>
      <c r="AL349" s="132">
        <f t="shared" ref="AL349:AL357" si="181">IF(F349="nio","_",SUM(Z349,AC349,AF349,AI349))</f>
        <v>0</v>
      </c>
      <c r="AM349" s="131"/>
      <c r="AQ349" s="137"/>
    </row>
    <row r="350" spans="1:43">
      <c r="A350" s="12">
        <v>27</v>
      </c>
      <c r="B350" s="126" t="str">
        <f>VLOOKUP(A350,'Overzicht locaties'!B:D,2,0)</f>
        <v>Type B</v>
      </c>
      <c r="C350" s="107" t="s">
        <v>337</v>
      </c>
      <c r="D350" s="6">
        <v>2</v>
      </c>
      <c r="E350" s="107" t="s">
        <v>249</v>
      </c>
      <c r="F350" s="107">
        <v>4</v>
      </c>
      <c r="G350" s="127" t="str">
        <f t="shared" si="166"/>
        <v>Medische ruimte</v>
      </c>
      <c r="H350" s="107" t="s">
        <v>285</v>
      </c>
      <c r="I350" s="128">
        <v>3</v>
      </c>
      <c r="J350" s="127" t="str">
        <f t="shared" si="167"/>
        <v>Harde vloer zonder polymeer beschermlaag, met behandeling</v>
      </c>
      <c r="K350" s="130">
        <v>5</v>
      </c>
      <c r="L350" s="129">
        <f t="shared" si="168"/>
        <v>5</v>
      </c>
      <c r="M350" s="164">
        <f t="shared" si="169"/>
        <v>0</v>
      </c>
      <c r="N350" s="131"/>
      <c r="O350" s="107" t="s">
        <v>101</v>
      </c>
      <c r="P350" s="107"/>
      <c r="Q350" s="107"/>
      <c r="R350" s="107"/>
      <c r="S350" s="131"/>
      <c r="T350" s="126" t="str">
        <f t="shared" si="170"/>
        <v>Behandel</v>
      </c>
      <c r="U350" s="126" t="str">
        <f t="shared" si="171"/>
        <v>AQL 3%</v>
      </c>
      <c r="V350" s="131"/>
      <c r="W350" s="113">
        <v>100</v>
      </c>
      <c r="X350" s="131"/>
      <c r="Y350" s="129">
        <f t="shared" si="172"/>
        <v>7.8000000000000007</v>
      </c>
      <c r="Z350" s="132">
        <f t="shared" si="173"/>
        <v>0</v>
      </c>
      <c r="AA350" s="131"/>
      <c r="AB350" s="129" t="str">
        <f t="shared" si="174"/>
        <v>_</v>
      </c>
      <c r="AC350" s="132" t="str">
        <f t="shared" si="175"/>
        <v>_</v>
      </c>
      <c r="AD350" s="131"/>
      <c r="AE350" s="129" t="str">
        <f t="shared" si="176"/>
        <v>_</v>
      </c>
      <c r="AF350" s="132" t="str">
        <f t="shared" si="177"/>
        <v>_</v>
      </c>
      <c r="AG350" s="131"/>
      <c r="AH350" s="129" t="str">
        <f t="shared" si="178"/>
        <v>_</v>
      </c>
      <c r="AI350" s="132" t="str">
        <f t="shared" si="179"/>
        <v>_</v>
      </c>
      <c r="AJ350" s="131"/>
      <c r="AK350" s="129">
        <f t="shared" si="180"/>
        <v>7.8000000000000007</v>
      </c>
      <c r="AL350" s="132">
        <f t="shared" si="181"/>
        <v>0</v>
      </c>
      <c r="AM350" s="131"/>
      <c r="AQ350" s="137"/>
    </row>
    <row r="351" spans="1:43">
      <c r="A351" s="12">
        <v>27</v>
      </c>
      <c r="B351" s="126" t="str">
        <f>VLOOKUP(A351,'Overzicht locaties'!B:D,2,0)</f>
        <v>Type B</v>
      </c>
      <c r="C351" s="107" t="s">
        <v>337</v>
      </c>
      <c r="D351" s="6">
        <v>3</v>
      </c>
      <c r="E351" s="107" t="s">
        <v>250</v>
      </c>
      <c r="F351" s="107">
        <v>4</v>
      </c>
      <c r="G351" s="127" t="str">
        <f t="shared" si="166"/>
        <v>Medische ruimte</v>
      </c>
      <c r="H351" s="107" t="s">
        <v>285</v>
      </c>
      <c r="I351" s="128">
        <v>3</v>
      </c>
      <c r="J351" s="127" t="str">
        <f t="shared" si="167"/>
        <v>Harde vloer zonder polymeer beschermlaag, met behandeling</v>
      </c>
      <c r="K351" s="130">
        <v>14</v>
      </c>
      <c r="L351" s="129">
        <f t="shared" si="168"/>
        <v>14</v>
      </c>
      <c r="M351" s="164">
        <f t="shared" si="169"/>
        <v>0</v>
      </c>
      <c r="N351" s="131"/>
      <c r="O351" s="107" t="s">
        <v>101</v>
      </c>
      <c r="P351" s="107"/>
      <c r="Q351" s="107"/>
      <c r="R351" s="107"/>
      <c r="S351" s="131"/>
      <c r="T351" s="126" t="str">
        <f t="shared" si="170"/>
        <v>Behandel</v>
      </c>
      <c r="U351" s="126" t="str">
        <f t="shared" si="171"/>
        <v>AQL 3%</v>
      </c>
      <c r="V351" s="131"/>
      <c r="W351" s="113">
        <v>100</v>
      </c>
      <c r="X351" s="131"/>
      <c r="Y351" s="129">
        <f t="shared" si="172"/>
        <v>21.840000000000003</v>
      </c>
      <c r="Z351" s="132">
        <f t="shared" si="173"/>
        <v>0</v>
      </c>
      <c r="AA351" s="131"/>
      <c r="AB351" s="129" t="str">
        <f t="shared" si="174"/>
        <v>_</v>
      </c>
      <c r="AC351" s="132" t="str">
        <f t="shared" si="175"/>
        <v>_</v>
      </c>
      <c r="AD351" s="131"/>
      <c r="AE351" s="129" t="str">
        <f t="shared" si="176"/>
        <v>_</v>
      </c>
      <c r="AF351" s="132" t="str">
        <f t="shared" si="177"/>
        <v>_</v>
      </c>
      <c r="AG351" s="131"/>
      <c r="AH351" s="129" t="str">
        <f t="shared" si="178"/>
        <v>_</v>
      </c>
      <c r="AI351" s="132" t="str">
        <f t="shared" si="179"/>
        <v>_</v>
      </c>
      <c r="AJ351" s="131"/>
      <c r="AK351" s="129">
        <f t="shared" si="180"/>
        <v>21.840000000000003</v>
      </c>
      <c r="AL351" s="132">
        <f t="shared" si="181"/>
        <v>0</v>
      </c>
      <c r="AM351" s="131"/>
      <c r="AQ351" s="137"/>
    </row>
    <row r="352" spans="1:43">
      <c r="A352" s="12">
        <v>27</v>
      </c>
      <c r="B352" s="126" t="str">
        <f>VLOOKUP(A352,'Overzicht locaties'!B:D,2,0)</f>
        <v>Type B</v>
      </c>
      <c r="C352" s="107" t="s">
        <v>337</v>
      </c>
      <c r="D352" s="6">
        <v>4</v>
      </c>
      <c r="E352" s="107" t="s">
        <v>251</v>
      </c>
      <c r="F352" s="107">
        <v>2</v>
      </c>
      <c r="G352" s="127" t="str">
        <f t="shared" si="166"/>
        <v>Sanitaire ruimte</v>
      </c>
      <c r="H352" s="107" t="s">
        <v>285</v>
      </c>
      <c r="I352" s="128">
        <v>3</v>
      </c>
      <c r="J352" s="127" t="str">
        <f t="shared" si="167"/>
        <v>Harde vloer zonder polymeer beschermlaag, met behandeling</v>
      </c>
      <c r="K352" s="130">
        <v>3</v>
      </c>
      <c r="L352" s="129">
        <f t="shared" si="168"/>
        <v>3</v>
      </c>
      <c r="M352" s="164">
        <f t="shared" si="169"/>
        <v>0</v>
      </c>
      <c r="N352" s="131"/>
      <c r="O352" s="107" t="s">
        <v>101</v>
      </c>
      <c r="P352" s="107"/>
      <c r="Q352" s="107"/>
      <c r="R352" s="107"/>
      <c r="S352" s="131"/>
      <c r="T352" s="126" t="str">
        <f t="shared" si="170"/>
        <v>Sanitair</v>
      </c>
      <c r="U352" s="126" t="str">
        <f t="shared" si="171"/>
        <v>AQL 4%</v>
      </c>
      <c r="V352" s="131"/>
      <c r="W352" s="113">
        <v>100</v>
      </c>
      <c r="X352" s="131"/>
      <c r="Y352" s="129">
        <f t="shared" si="172"/>
        <v>4.68</v>
      </c>
      <c r="Z352" s="132">
        <f t="shared" si="173"/>
        <v>0</v>
      </c>
      <c r="AA352" s="131"/>
      <c r="AB352" s="129" t="str">
        <f t="shared" si="174"/>
        <v>_</v>
      </c>
      <c r="AC352" s="132" t="str">
        <f t="shared" si="175"/>
        <v>_</v>
      </c>
      <c r="AD352" s="131"/>
      <c r="AE352" s="129" t="str">
        <f t="shared" si="176"/>
        <v>_</v>
      </c>
      <c r="AF352" s="132" t="str">
        <f t="shared" si="177"/>
        <v>_</v>
      </c>
      <c r="AG352" s="131"/>
      <c r="AH352" s="129" t="str">
        <f t="shared" si="178"/>
        <v>_</v>
      </c>
      <c r="AI352" s="132" t="str">
        <f t="shared" si="179"/>
        <v>_</v>
      </c>
      <c r="AJ352" s="131"/>
      <c r="AK352" s="129">
        <f t="shared" si="180"/>
        <v>4.68</v>
      </c>
      <c r="AL352" s="132">
        <f t="shared" si="181"/>
        <v>0</v>
      </c>
      <c r="AM352" s="131"/>
      <c r="AQ352" s="137"/>
    </row>
    <row r="353" spans="1:43">
      <c r="A353" s="12">
        <v>27</v>
      </c>
      <c r="B353" s="126" t="str">
        <f>VLOOKUP(A353,'Overzicht locaties'!B:D,2,0)</f>
        <v>Type B</v>
      </c>
      <c r="C353" s="107" t="s">
        <v>337</v>
      </c>
      <c r="D353" s="6">
        <v>5</v>
      </c>
      <c r="E353" s="107" t="s">
        <v>147</v>
      </c>
      <c r="F353" s="107">
        <v>3</v>
      </c>
      <c r="G353" s="127" t="str">
        <f t="shared" si="166"/>
        <v>Verkeersruimte / Garderobe / Wachtruimte</v>
      </c>
      <c r="H353" s="107" t="s">
        <v>285</v>
      </c>
      <c r="I353" s="128">
        <v>3</v>
      </c>
      <c r="J353" s="127" t="str">
        <f t="shared" si="167"/>
        <v>Harde vloer zonder polymeer beschermlaag, met behandeling</v>
      </c>
      <c r="K353" s="130">
        <v>6</v>
      </c>
      <c r="L353" s="129">
        <f t="shared" si="168"/>
        <v>6</v>
      </c>
      <c r="M353" s="164">
        <f t="shared" si="169"/>
        <v>0</v>
      </c>
      <c r="N353" s="131"/>
      <c r="O353" s="107" t="s">
        <v>101</v>
      </c>
      <c r="P353" s="107"/>
      <c r="Q353" s="107"/>
      <c r="R353" s="107"/>
      <c r="S353" s="131"/>
      <c r="T353" s="126" t="str">
        <f t="shared" si="170"/>
        <v>Verkeer</v>
      </c>
      <c r="U353" s="126" t="str">
        <f t="shared" si="171"/>
        <v>AQL 7%</v>
      </c>
      <c r="V353" s="131"/>
      <c r="W353" s="113">
        <v>100</v>
      </c>
      <c r="X353" s="131"/>
      <c r="Y353" s="129">
        <f t="shared" si="172"/>
        <v>9.36</v>
      </c>
      <c r="Z353" s="132">
        <f t="shared" si="173"/>
        <v>0</v>
      </c>
      <c r="AA353" s="131"/>
      <c r="AB353" s="129" t="str">
        <f t="shared" si="174"/>
        <v>_</v>
      </c>
      <c r="AC353" s="132" t="str">
        <f t="shared" si="175"/>
        <v>_</v>
      </c>
      <c r="AD353" s="131"/>
      <c r="AE353" s="129" t="str">
        <f t="shared" si="176"/>
        <v>_</v>
      </c>
      <c r="AF353" s="132" t="str">
        <f t="shared" si="177"/>
        <v>_</v>
      </c>
      <c r="AG353" s="131"/>
      <c r="AH353" s="129" t="str">
        <f t="shared" si="178"/>
        <v>_</v>
      </c>
      <c r="AI353" s="132" t="str">
        <f t="shared" si="179"/>
        <v>_</v>
      </c>
      <c r="AJ353" s="131"/>
      <c r="AK353" s="129">
        <f t="shared" si="180"/>
        <v>9.36</v>
      </c>
      <c r="AL353" s="132">
        <f t="shared" si="181"/>
        <v>0</v>
      </c>
      <c r="AM353" s="131"/>
      <c r="AQ353" s="137"/>
    </row>
    <row r="354" spans="1:43">
      <c r="A354" s="12">
        <v>27</v>
      </c>
      <c r="B354" s="126" t="str">
        <f>VLOOKUP(A354,'Overzicht locaties'!B:D,2,0)</f>
        <v>Type B</v>
      </c>
      <c r="C354" s="107" t="s">
        <v>337</v>
      </c>
      <c r="D354" s="6">
        <v>6</v>
      </c>
      <c r="E354" s="107" t="s">
        <v>252</v>
      </c>
      <c r="F354" s="107">
        <v>3</v>
      </c>
      <c r="G354" s="127" t="str">
        <f t="shared" si="166"/>
        <v>Verkeersruimte / Garderobe / Wachtruimte</v>
      </c>
      <c r="H354" s="107" t="s">
        <v>285</v>
      </c>
      <c r="I354" s="128">
        <v>3</v>
      </c>
      <c r="J354" s="127" t="str">
        <f t="shared" si="167"/>
        <v>Harde vloer zonder polymeer beschermlaag, met behandeling</v>
      </c>
      <c r="K354" s="130">
        <v>14</v>
      </c>
      <c r="L354" s="129">
        <f t="shared" si="168"/>
        <v>14</v>
      </c>
      <c r="M354" s="164">
        <f t="shared" si="169"/>
        <v>0</v>
      </c>
      <c r="N354" s="131"/>
      <c r="O354" s="107" t="s">
        <v>101</v>
      </c>
      <c r="P354" s="107"/>
      <c r="Q354" s="107"/>
      <c r="R354" s="107"/>
      <c r="S354" s="131"/>
      <c r="T354" s="126" t="str">
        <f t="shared" si="170"/>
        <v>Verkeer</v>
      </c>
      <c r="U354" s="126" t="str">
        <f t="shared" si="171"/>
        <v>AQL 7%</v>
      </c>
      <c r="V354" s="131"/>
      <c r="W354" s="113">
        <v>100</v>
      </c>
      <c r="X354" s="131"/>
      <c r="Y354" s="129">
        <f t="shared" si="172"/>
        <v>21.840000000000003</v>
      </c>
      <c r="Z354" s="132">
        <f t="shared" si="173"/>
        <v>0</v>
      </c>
      <c r="AA354" s="131"/>
      <c r="AB354" s="129" t="str">
        <f t="shared" si="174"/>
        <v>_</v>
      </c>
      <c r="AC354" s="132" t="str">
        <f t="shared" si="175"/>
        <v>_</v>
      </c>
      <c r="AD354" s="131"/>
      <c r="AE354" s="129" t="str">
        <f t="shared" si="176"/>
        <v>_</v>
      </c>
      <c r="AF354" s="132" t="str">
        <f t="shared" si="177"/>
        <v>_</v>
      </c>
      <c r="AG354" s="131"/>
      <c r="AH354" s="129" t="str">
        <f t="shared" si="178"/>
        <v>_</v>
      </c>
      <c r="AI354" s="132" t="str">
        <f t="shared" si="179"/>
        <v>_</v>
      </c>
      <c r="AJ354" s="131"/>
      <c r="AK354" s="129">
        <f t="shared" si="180"/>
        <v>21.840000000000003</v>
      </c>
      <c r="AL354" s="132">
        <f t="shared" si="181"/>
        <v>0</v>
      </c>
      <c r="AM354" s="131"/>
      <c r="AQ354" s="137"/>
    </row>
    <row r="355" spans="1:43">
      <c r="A355" s="12">
        <v>27</v>
      </c>
      <c r="B355" s="126" t="str">
        <f>VLOOKUP(A355,'Overzicht locaties'!B:D,2,0)</f>
        <v>Type B</v>
      </c>
      <c r="C355" s="107" t="s">
        <v>337</v>
      </c>
      <c r="D355" s="6">
        <v>7</v>
      </c>
      <c r="E355" s="107" t="s">
        <v>253</v>
      </c>
      <c r="F355" s="107">
        <v>3</v>
      </c>
      <c r="G355" s="127" t="str">
        <f t="shared" si="166"/>
        <v>Verkeersruimte / Garderobe / Wachtruimte</v>
      </c>
      <c r="H355" s="107" t="s">
        <v>285</v>
      </c>
      <c r="I355" s="128">
        <v>3</v>
      </c>
      <c r="J355" s="127" t="str">
        <f t="shared" si="167"/>
        <v>Harde vloer zonder polymeer beschermlaag, met behandeling</v>
      </c>
      <c r="K355" s="130">
        <v>1</v>
      </c>
      <c r="L355" s="129">
        <f t="shared" si="168"/>
        <v>1</v>
      </c>
      <c r="M355" s="164">
        <f t="shared" si="169"/>
        <v>0</v>
      </c>
      <c r="N355" s="131"/>
      <c r="O355" s="107" t="s">
        <v>101</v>
      </c>
      <c r="P355" s="107"/>
      <c r="Q355" s="107"/>
      <c r="R355" s="107"/>
      <c r="S355" s="131"/>
      <c r="T355" s="126" t="str">
        <f t="shared" si="170"/>
        <v>Verkeer</v>
      </c>
      <c r="U355" s="126" t="str">
        <f t="shared" si="171"/>
        <v>AQL 7%</v>
      </c>
      <c r="V355" s="131"/>
      <c r="W355" s="113">
        <v>100</v>
      </c>
      <c r="X355" s="131"/>
      <c r="Y355" s="129">
        <f t="shared" si="172"/>
        <v>1.56</v>
      </c>
      <c r="Z355" s="132">
        <f t="shared" si="173"/>
        <v>0</v>
      </c>
      <c r="AA355" s="131"/>
      <c r="AB355" s="129" t="str">
        <f t="shared" si="174"/>
        <v>_</v>
      </c>
      <c r="AC355" s="132" t="str">
        <f t="shared" si="175"/>
        <v>_</v>
      </c>
      <c r="AD355" s="131"/>
      <c r="AE355" s="129" t="str">
        <f t="shared" si="176"/>
        <v>_</v>
      </c>
      <c r="AF355" s="132" t="str">
        <f t="shared" si="177"/>
        <v>_</v>
      </c>
      <c r="AG355" s="131"/>
      <c r="AH355" s="129" t="str">
        <f t="shared" si="178"/>
        <v>_</v>
      </c>
      <c r="AI355" s="132" t="str">
        <f t="shared" si="179"/>
        <v>_</v>
      </c>
      <c r="AJ355" s="131"/>
      <c r="AK355" s="129">
        <f t="shared" si="180"/>
        <v>1.56</v>
      </c>
      <c r="AL355" s="132">
        <f t="shared" si="181"/>
        <v>0</v>
      </c>
      <c r="AM355" s="131"/>
      <c r="AQ355" s="137"/>
    </row>
    <row r="356" spans="1:43">
      <c r="A356" s="12">
        <v>27</v>
      </c>
      <c r="B356" s="126" t="str">
        <f>VLOOKUP(A356,'Overzicht locaties'!B:D,2,0)</f>
        <v>Type B</v>
      </c>
      <c r="C356" s="107" t="s">
        <v>337</v>
      </c>
      <c r="D356" s="6">
        <v>8</v>
      </c>
      <c r="E356" s="107" t="s">
        <v>148</v>
      </c>
      <c r="F356" s="107">
        <v>2</v>
      </c>
      <c r="G356" s="127" t="str">
        <f t="shared" si="166"/>
        <v>Sanitaire ruimte</v>
      </c>
      <c r="H356" s="107" t="s">
        <v>285</v>
      </c>
      <c r="I356" s="128">
        <v>3</v>
      </c>
      <c r="J356" s="127" t="str">
        <f t="shared" si="167"/>
        <v>Harde vloer zonder polymeer beschermlaag, met behandeling</v>
      </c>
      <c r="K356" s="130">
        <v>1</v>
      </c>
      <c r="L356" s="129">
        <f t="shared" si="168"/>
        <v>1</v>
      </c>
      <c r="M356" s="164">
        <f t="shared" si="169"/>
        <v>0</v>
      </c>
      <c r="N356" s="131"/>
      <c r="O356" s="107" t="s">
        <v>101</v>
      </c>
      <c r="P356" s="107"/>
      <c r="Q356" s="107"/>
      <c r="R356" s="107"/>
      <c r="S356" s="131"/>
      <c r="T356" s="126" t="str">
        <f t="shared" si="170"/>
        <v>Sanitair</v>
      </c>
      <c r="U356" s="126" t="str">
        <f t="shared" si="171"/>
        <v>AQL 4%</v>
      </c>
      <c r="V356" s="131"/>
      <c r="W356" s="113">
        <v>100</v>
      </c>
      <c r="X356" s="131"/>
      <c r="Y356" s="129">
        <f t="shared" si="172"/>
        <v>1.56</v>
      </c>
      <c r="Z356" s="132">
        <f t="shared" si="173"/>
        <v>0</v>
      </c>
      <c r="AA356" s="131"/>
      <c r="AB356" s="129" t="str">
        <f t="shared" si="174"/>
        <v>_</v>
      </c>
      <c r="AC356" s="132" t="str">
        <f t="shared" si="175"/>
        <v>_</v>
      </c>
      <c r="AD356" s="131"/>
      <c r="AE356" s="129" t="str">
        <f t="shared" si="176"/>
        <v>_</v>
      </c>
      <c r="AF356" s="132" t="str">
        <f t="shared" si="177"/>
        <v>_</v>
      </c>
      <c r="AG356" s="131"/>
      <c r="AH356" s="129" t="str">
        <f t="shared" si="178"/>
        <v>_</v>
      </c>
      <c r="AI356" s="132" t="str">
        <f t="shared" si="179"/>
        <v>_</v>
      </c>
      <c r="AJ356" s="131"/>
      <c r="AK356" s="129">
        <f t="shared" si="180"/>
        <v>1.56</v>
      </c>
      <c r="AL356" s="132">
        <f t="shared" si="181"/>
        <v>0</v>
      </c>
      <c r="AM356" s="131"/>
      <c r="AQ356" s="137"/>
    </row>
    <row r="357" spans="1:43">
      <c r="A357" s="12">
        <v>27</v>
      </c>
      <c r="B357" s="126" t="str">
        <f>VLOOKUP(A357,'Overzicht locaties'!B:D,2,0)</f>
        <v>Type B</v>
      </c>
      <c r="C357" s="107" t="s">
        <v>337</v>
      </c>
      <c r="D357" s="6">
        <v>9</v>
      </c>
      <c r="E357" s="107" t="s">
        <v>254</v>
      </c>
      <c r="F357" s="107">
        <v>6</v>
      </c>
      <c r="G357" s="127" t="str">
        <f t="shared" si="166"/>
        <v>Overig / Magazijn / Archief / Berging / Technische ruimte</v>
      </c>
      <c r="H357" s="107" t="s">
        <v>285</v>
      </c>
      <c r="I357" s="128">
        <v>3</v>
      </c>
      <c r="J357" s="127" t="str">
        <f t="shared" si="167"/>
        <v>Harde vloer zonder polymeer beschermlaag, met behandeling</v>
      </c>
      <c r="K357" s="130">
        <v>1</v>
      </c>
      <c r="L357" s="129">
        <f t="shared" si="168"/>
        <v>1</v>
      </c>
      <c r="M357" s="164">
        <f t="shared" si="169"/>
        <v>0</v>
      </c>
      <c r="N357" s="131"/>
      <c r="O357" s="107" t="s">
        <v>101</v>
      </c>
      <c r="P357" s="107"/>
      <c r="Q357" s="107"/>
      <c r="R357" s="107"/>
      <c r="S357" s="131"/>
      <c r="T357" s="126" t="str">
        <f t="shared" si="170"/>
        <v>Verkeer</v>
      </c>
      <c r="U357" s="126" t="str">
        <f t="shared" si="171"/>
        <v>AQL 7%</v>
      </c>
      <c r="V357" s="131"/>
      <c r="W357" s="113">
        <v>100</v>
      </c>
      <c r="X357" s="131"/>
      <c r="Y357" s="129">
        <f t="shared" si="172"/>
        <v>1.56</v>
      </c>
      <c r="Z357" s="132">
        <f t="shared" si="173"/>
        <v>0</v>
      </c>
      <c r="AA357" s="131"/>
      <c r="AB357" s="129" t="str">
        <f t="shared" si="174"/>
        <v>_</v>
      </c>
      <c r="AC357" s="132" t="str">
        <f t="shared" si="175"/>
        <v>_</v>
      </c>
      <c r="AD357" s="131"/>
      <c r="AE357" s="129" t="str">
        <f t="shared" si="176"/>
        <v>_</v>
      </c>
      <c r="AF357" s="132" t="str">
        <f t="shared" si="177"/>
        <v>_</v>
      </c>
      <c r="AG357" s="131"/>
      <c r="AH357" s="129" t="str">
        <f t="shared" si="178"/>
        <v>_</v>
      </c>
      <c r="AI357" s="132" t="str">
        <f t="shared" si="179"/>
        <v>_</v>
      </c>
      <c r="AJ357" s="131"/>
      <c r="AK357" s="129">
        <f t="shared" si="180"/>
        <v>1.56</v>
      </c>
      <c r="AL357" s="132">
        <f t="shared" si="181"/>
        <v>0</v>
      </c>
      <c r="AM357" s="131"/>
      <c r="AQ357" s="137"/>
    </row>
    <row r="358" spans="1:43">
      <c r="A358" s="12">
        <v>28</v>
      </c>
      <c r="B358" s="126" t="str">
        <f>VLOOKUP(A358,'Overzicht locaties'!B:D,2,0)</f>
        <v>Type B</v>
      </c>
      <c r="C358" s="107" t="s">
        <v>337</v>
      </c>
      <c r="D358" s="6">
        <v>1</v>
      </c>
      <c r="E358" s="107" t="s">
        <v>248</v>
      </c>
      <c r="F358" s="107">
        <v>1</v>
      </c>
      <c r="G358" s="127" t="str">
        <f t="shared" si="135"/>
        <v xml:space="preserve">Kantoorruimte / vergaderruimte </v>
      </c>
      <c r="H358" s="107" t="s">
        <v>285</v>
      </c>
      <c r="I358" s="128">
        <v>3</v>
      </c>
      <c r="J358" s="127" t="str">
        <f t="shared" si="120"/>
        <v>Harde vloer zonder polymeer beschermlaag, met behandeling</v>
      </c>
      <c r="K358" s="130">
        <v>8</v>
      </c>
      <c r="L358" s="129">
        <f t="shared" si="121"/>
        <v>8</v>
      </c>
      <c r="M358" s="164">
        <f t="shared" si="122"/>
        <v>0</v>
      </c>
      <c r="N358" s="131"/>
      <c r="O358" s="107" t="s">
        <v>101</v>
      </c>
      <c r="P358" s="107"/>
      <c r="Q358" s="107"/>
      <c r="R358" s="107"/>
      <c r="S358" s="131"/>
      <c r="T358" s="126" t="str">
        <f t="shared" si="123"/>
        <v>Bureau</v>
      </c>
      <c r="U358" s="126" t="str">
        <f t="shared" si="124"/>
        <v>AQL 7%</v>
      </c>
      <c r="V358" s="131"/>
      <c r="W358" s="113">
        <v>100</v>
      </c>
      <c r="X358" s="131"/>
      <c r="Y358" s="129">
        <f t="shared" si="125"/>
        <v>12.48</v>
      </c>
      <c r="Z358" s="132">
        <f t="shared" si="126"/>
        <v>0</v>
      </c>
      <c r="AA358" s="131"/>
      <c r="AB358" s="129" t="str">
        <f t="shared" si="127"/>
        <v>_</v>
      </c>
      <c r="AC358" s="132" t="str">
        <f t="shared" si="128"/>
        <v>_</v>
      </c>
      <c r="AD358" s="131"/>
      <c r="AE358" s="129" t="str">
        <f t="shared" si="129"/>
        <v>_</v>
      </c>
      <c r="AF358" s="132" t="str">
        <f t="shared" si="130"/>
        <v>_</v>
      </c>
      <c r="AG358" s="131"/>
      <c r="AH358" s="129" t="str">
        <f t="shared" si="131"/>
        <v>_</v>
      </c>
      <c r="AI358" s="132" t="str">
        <f t="shared" si="132"/>
        <v>_</v>
      </c>
      <c r="AJ358" s="131"/>
      <c r="AK358" s="129">
        <f t="shared" si="133"/>
        <v>12.48</v>
      </c>
      <c r="AL358" s="132">
        <f t="shared" si="134"/>
        <v>0</v>
      </c>
      <c r="AM358" s="131"/>
      <c r="AQ358" s="137"/>
    </row>
    <row r="359" spans="1:43">
      <c r="A359" s="12">
        <v>28</v>
      </c>
      <c r="B359" s="126" t="str">
        <f>VLOOKUP(A359,'Overzicht locaties'!B:D,2,0)</f>
        <v>Type B</v>
      </c>
      <c r="C359" s="107" t="s">
        <v>337</v>
      </c>
      <c r="D359" s="6">
        <v>2</v>
      </c>
      <c r="E359" s="107" t="s">
        <v>249</v>
      </c>
      <c r="F359" s="107">
        <v>4</v>
      </c>
      <c r="G359" s="127" t="str">
        <f t="shared" si="135"/>
        <v>Medische ruimte</v>
      </c>
      <c r="H359" s="107" t="s">
        <v>285</v>
      </c>
      <c r="I359" s="128">
        <v>3</v>
      </c>
      <c r="J359" s="127" t="str">
        <f t="shared" si="120"/>
        <v>Harde vloer zonder polymeer beschermlaag, met behandeling</v>
      </c>
      <c r="K359" s="130">
        <v>5</v>
      </c>
      <c r="L359" s="129">
        <f t="shared" si="121"/>
        <v>5</v>
      </c>
      <c r="M359" s="164">
        <f t="shared" si="122"/>
        <v>0</v>
      </c>
      <c r="N359" s="131"/>
      <c r="O359" s="107" t="s">
        <v>101</v>
      </c>
      <c r="P359" s="107"/>
      <c r="Q359" s="107"/>
      <c r="R359" s="107"/>
      <c r="S359" s="131"/>
      <c r="T359" s="126" t="str">
        <f t="shared" si="123"/>
        <v>Behandel</v>
      </c>
      <c r="U359" s="126" t="str">
        <f t="shared" si="124"/>
        <v>AQL 3%</v>
      </c>
      <c r="V359" s="131"/>
      <c r="W359" s="113">
        <v>100</v>
      </c>
      <c r="X359" s="131"/>
      <c r="Y359" s="129">
        <f t="shared" si="125"/>
        <v>7.8000000000000007</v>
      </c>
      <c r="Z359" s="132">
        <f t="shared" si="126"/>
        <v>0</v>
      </c>
      <c r="AA359" s="131"/>
      <c r="AB359" s="129" t="str">
        <f t="shared" si="127"/>
        <v>_</v>
      </c>
      <c r="AC359" s="132" t="str">
        <f t="shared" si="128"/>
        <v>_</v>
      </c>
      <c r="AD359" s="131"/>
      <c r="AE359" s="129" t="str">
        <f t="shared" si="129"/>
        <v>_</v>
      </c>
      <c r="AF359" s="132" t="str">
        <f t="shared" si="130"/>
        <v>_</v>
      </c>
      <c r="AG359" s="131"/>
      <c r="AH359" s="129" t="str">
        <f t="shared" si="131"/>
        <v>_</v>
      </c>
      <c r="AI359" s="132" t="str">
        <f t="shared" si="132"/>
        <v>_</v>
      </c>
      <c r="AJ359" s="131"/>
      <c r="AK359" s="129">
        <f t="shared" si="133"/>
        <v>7.8000000000000007</v>
      </c>
      <c r="AL359" s="132">
        <f t="shared" si="134"/>
        <v>0</v>
      </c>
      <c r="AM359" s="131"/>
      <c r="AQ359" s="137"/>
    </row>
    <row r="360" spans="1:43">
      <c r="A360" s="12">
        <v>28</v>
      </c>
      <c r="B360" s="126" t="str">
        <f>VLOOKUP(A360,'Overzicht locaties'!B:D,2,0)</f>
        <v>Type B</v>
      </c>
      <c r="C360" s="107" t="s">
        <v>337</v>
      </c>
      <c r="D360" s="6">
        <v>3</v>
      </c>
      <c r="E360" s="107" t="s">
        <v>250</v>
      </c>
      <c r="F360" s="107">
        <v>4</v>
      </c>
      <c r="G360" s="127" t="str">
        <f t="shared" si="135"/>
        <v>Medische ruimte</v>
      </c>
      <c r="H360" s="107" t="s">
        <v>285</v>
      </c>
      <c r="I360" s="128">
        <v>3</v>
      </c>
      <c r="J360" s="127" t="str">
        <f t="shared" si="120"/>
        <v>Harde vloer zonder polymeer beschermlaag, met behandeling</v>
      </c>
      <c r="K360" s="130">
        <v>14</v>
      </c>
      <c r="L360" s="129">
        <f t="shared" si="121"/>
        <v>14</v>
      </c>
      <c r="M360" s="164">
        <f t="shared" si="122"/>
        <v>0</v>
      </c>
      <c r="N360" s="131"/>
      <c r="O360" s="107" t="s">
        <v>101</v>
      </c>
      <c r="P360" s="107"/>
      <c r="Q360" s="107"/>
      <c r="R360" s="107"/>
      <c r="S360" s="131"/>
      <c r="T360" s="126" t="str">
        <f t="shared" si="123"/>
        <v>Behandel</v>
      </c>
      <c r="U360" s="126" t="str">
        <f t="shared" si="124"/>
        <v>AQL 3%</v>
      </c>
      <c r="V360" s="131"/>
      <c r="W360" s="113">
        <v>100</v>
      </c>
      <c r="X360" s="131"/>
      <c r="Y360" s="129">
        <f t="shared" si="125"/>
        <v>21.840000000000003</v>
      </c>
      <c r="Z360" s="132">
        <f t="shared" si="126"/>
        <v>0</v>
      </c>
      <c r="AA360" s="131"/>
      <c r="AB360" s="129" t="str">
        <f t="shared" si="127"/>
        <v>_</v>
      </c>
      <c r="AC360" s="132" t="str">
        <f t="shared" si="128"/>
        <v>_</v>
      </c>
      <c r="AD360" s="131"/>
      <c r="AE360" s="129" t="str">
        <f t="shared" si="129"/>
        <v>_</v>
      </c>
      <c r="AF360" s="132" t="str">
        <f t="shared" si="130"/>
        <v>_</v>
      </c>
      <c r="AG360" s="131"/>
      <c r="AH360" s="129" t="str">
        <f t="shared" si="131"/>
        <v>_</v>
      </c>
      <c r="AI360" s="132" t="str">
        <f t="shared" si="132"/>
        <v>_</v>
      </c>
      <c r="AJ360" s="131"/>
      <c r="AK360" s="129">
        <f t="shared" si="133"/>
        <v>21.840000000000003</v>
      </c>
      <c r="AL360" s="132">
        <f t="shared" si="134"/>
        <v>0</v>
      </c>
      <c r="AM360" s="131"/>
      <c r="AQ360" s="137"/>
    </row>
    <row r="361" spans="1:43">
      <c r="A361" s="12">
        <v>28</v>
      </c>
      <c r="B361" s="126" t="str">
        <f>VLOOKUP(A361,'Overzicht locaties'!B:D,2,0)</f>
        <v>Type B</v>
      </c>
      <c r="C361" s="107" t="s">
        <v>337</v>
      </c>
      <c r="D361" s="6">
        <v>4</v>
      </c>
      <c r="E361" s="107" t="s">
        <v>251</v>
      </c>
      <c r="F361" s="107">
        <v>2</v>
      </c>
      <c r="G361" s="127" t="str">
        <f t="shared" si="135"/>
        <v>Sanitaire ruimte</v>
      </c>
      <c r="H361" s="107" t="s">
        <v>285</v>
      </c>
      <c r="I361" s="128">
        <v>3</v>
      </c>
      <c r="J361" s="127" t="str">
        <f t="shared" si="120"/>
        <v>Harde vloer zonder polymeer beschermlaag, met behandeling</v>
      </c>
      <c r="K361" s="130">
        <v>3</v>
      </c>
      <c r="L361" s="129">
        <f t="shared" si="121"/>
        <v>3</v>
      </c>
      <c r="M361" s="164">
        <f t="shared" si="122"/>
        <v>0</v>
      </c>
      <c r="N361" s="131"/>
      <c r="O361" s="107" t="s">
        <v>101</v>
      </c>
      <c r="P361" s="107"/>
      <c r="Q361" s="107"/>
      <c r="R361" s="107"/>
      <c r="S361" s="131"/>
      <c r="T361" s="126" t="str">
        <f t="shared" si="123"/>
        <v>Sanitair</v>
      </c>
      <c r="U361" s="126" t="str">
        <f t="shared" si="124"/>
        <v>AQL 4%</v>
      </c>
      <c r="V361" s="131"/>
      <c r="W361" s="113">
        <v>100</v>
      </c>
      <c r="X361" s="131"/>
      <c r="Y361" s="129">
        <f t="shared" si="125"/>
        <v>4.68</v>
      </c>
      <c r="Z361" s="132">
        <f t="shared" si="126"/>
        <v>0</v>
      </c>
      <c r="AA361" s="131"/>
      <c r="AB361" s="129" t="str">
        <f t="shared" si="127"/>
        <v>_</v>
      </c>
      <c r="AC361" s="132" t="str">
        <f t="shared" si="128"/>
        <v>_</v>
      </c>
      <c r="AD361" s="131"/>
      <c r="AE361" s="129" t="str">
        <f t="shared" si="129"/>
        <v>_</v>
      </c>
      <c r="AF361" s="132" t="str">
        <f t="shared" si="130"/>
        <v>_</v>
      </c>
      <c r="AG361" s="131"/>
      <c r="AH361" s="129" t="str">
        <f t="shared" si="131"/>
        <v>_</v>
      </c>
      <c r="AI361" s="132" t="str">
        <f t="shared" si="132"/>
        <v>_</v>
      </c>
      <c r="AJ361" s="131"/>
      <c r="AK361" s="129">
        <f t="shared" si="133"/>
        <v>4.68</v>
      </c>
      <c r="AL361" s="132">
        <f t="shared" si="134"/>
        <v>0</v>
      </c>
      <c r="AM361" s="131"/>
      <c r="AQ361" s="137"/>
    </row>
    <row r="362" spans="1:43">
      <c r="A362" s="12">
        <v>28</v>
      </c>
      <c r="B362" s="126" t="str">
        <f>VLOOKUP(A362,'Overzicht locaties'!B:D,2,0)</f>
        <v>Type B</v>
      </c>
      <c r="C362" s="107" t="s">
        <v>337</v>
      </c>
      <c r="D362" s="6">
        <v>5</v>
      </c>
      <c r="E362" s="107" t="s">
        <v>147</v>
      </c>
      <c r="F362" s="107">
        <v>3</v>
      </c>
      <c r="G362" s="127" t="str">
        <f t="shared" si="135"/>
        <v>Verkeersruimte / Garderobe / Wachtruimte</v>
      </c>
      <c r="H362" s="107" t="s">
        <v>285</v>
      </c>
      <c r="I362" s="128">
        <v>3</v>
      </c>
      <c r="J362" s="127" t="str">
        <f t="shared" si="120"/>
        <v>Harde vloer zonder polymeer beschermlaag, met behandeling</v>
      </c>
      <c r="K362" s="130">
        <v>6</v>
      </c>
      <c r="L362" s="129">
        <f t="shared" si="121"/>
        <v>6</v>
      </c>
      <c r="M362" s="164">
        <f t="shared" si="122"/>
        <v>0</v>
      </c>
      <c r="N362" s="131"/>
      <c r="O362" s="107" t="s">
        <v>101</v>
      </c>
      <c r="P362" s="107"/>
      <c r="Q362" s="107"/>
      <c r="R362" s="107"/>
      <c r="S362" s="131"/>
      <c r="T362" s="126" t="str">
        <f t="shared" si="123"/>
        <v>Verkeer</v>
      </c>
      <c r="U362" s="126" t="str">
        <f t="shared" si="124"/>
        <v>AQL 7%</v>
      </c>
      <c r="V362" s="131"/>
      <c r="W362" s="113">
        <v>100</v>
      </c>
      <c r="X362" s="131"/>
      <c r="Y362" s="129">
        <f t="shared" si="125"/>
        <v>9.36</v>
      </c>
      <c r="Z362" s="132">
        <f t="shared" si="126"/>
        <v>0</v>
      </c>
      <c r="AA362" s="131"/>
      <c r="AB362" s="129" t="str">
        <f t="shared" si="127"/>
        <v>_</v>
      </c>
      <c r="AC362" s="132" t="str">
        <f t="shared" si="128"/>
        <v>_</v>
      </c>
      <c r="AD362" s="131"/>
      <c r="AE362" s="129" t="str">
        <f t="shared" si="129"/>
        <v>_</v>
      </c>
      <c r="AF362" s="132" t="str">
        <f t="shared" si="130"/>
        <v>_</v>
      </c>
      <c r="AG362" s="131"/>
      <c r="AH362" s="129" t="str">
        <f t="shared" si="131"/>
        <v>_</v>
      </c>
      <c r="AI362" s="132" t="str">
        <f t="shared" si="132"/>
        <v>_</v>
      </c>
      <c r="AJ362" s="131"/>
      <c r="AK362" s="129">
        <f t="shared" si="133"/>
        <v>9.36</v>
      </c>
      <c r="AL362" s="132">
        <f t="shared" si="134"/>
        <v>0</v>
      </c>
      <c r="AM362" s="131"/>
      <c r="AQ362" s="137"/>
    </row>
    <row r="363" spans="1:43">
      <c r="A363" s="12">
        <v>28</v>
      </c>
      <c r="B363" s="126" t="str">
        <f>VLOOKUP(A363,'Overzicht locaties'!B:D,2,0)</f>
        <v>Type B</v>
      </c>
      <c r="C363" s="107" t="s">
        <v>337</v>
      </c>
      <c r="D363" s="6">
        <v>6</v>
      </c>
      <c r="E363" s="107" t="s">
        <v>252</v>
      </c>
      <c r="F363" s="107">
        <v>3</v>
      </c>
      <c r="G363" s="127" t="str">
        <f t="shared" si="135"/>
        <v>Verkeersruimte / Garderobe / Wachtruimte</v>
      </c>
      <c r="H363" s="107" t="s">
        <v>285</v>
      </c>
      <c r="I363" s="128">
        <v>3</v>
      </c>
      <c r="J363" s="127" t="str">
        <f t="shared" si="120"/>
        <v>Harde vloer zonder polymeer beschermlaag, met behandeling</v>
      </c>
      <c r="K363" s="130">
        <v>14</v>
      </c>
      <c r="L363" s="129">
        <f t="shared" si="121"/>
        <v>14</v>
      </c>
      <c r="M363" s="164">
        <f t="shared" si="122"/>
        <v>0</v>
      </c>
      <c r="N363" s="131"/>
      <c r="O363" s="107" t="s">
        <v>101</v>
      </c>
      <c r="P363" s="107"/>
      <c r="Q363" s="107"/>
      <c r="R363" s="107"/>
      <c r="S363" s="131"/>
      <c r="T363" s="126" t="str">
        <f t="shared" si="123"/>
        <v>Verkeer</v>
      </c>
      <c r="U363" s="126" t="str">
        <f t="shared" si="124"/>
        <v>AQL 7%</v>
      </c>
      <c r="V363" s="131"/>
      <c r="W363" s="113">
        <v>100</v>
      </c>
      <c r="X363" s="131"/>
      <c r="Y363" s="129">
        <f t="shared" si="125"/>
        <v>21.840000000000003</v>
      </c>
      <c r="Z363" s="132">
        <f t="shared" si="126"/>
        <v>0</v>
      </c>
      <c r="AA363" s="131"/>
      <c r="AB363" s="129" t="str">
        <f t="shared" si="127"/>
        <v>_</v>
      </c>
      <c r="AC363" s="132" t="str">
        <f t="shared" si="128"/>
        <v>_</v>
      </c>
      <c r="AD363" s="131"/>
      <c r="AE363" s="129" t="str">
        <f t="shared" si="129"/>
        <v>_</v>
      </c>
      <c r="AF363" s="132" t="str">
        <f t="shared" si="130"/>
        <v>_</v>
      </c>
      <c r="AG363" s="131"/>
      <c r="AH363" s="129" t="str">
        <f t="shared" si="131"/>
        <v>_</v>
      </c>
      <c r="AI363" s="132" t="str">
        <f t="shared" si="132"/>
        <v>_</v>
      </c>
      <c r="AJ363" s="131"/>
      <c r="AK363" s="129">
        <f t="shared" si="133"/>
        <v>21.840000000000003</v>
      </c>
      <c r="AL363" s="132">
        <f t="shared" si="134"/>
        <v>0</v>
      </c>
      <c r="AM363" s="131"/>
      <c r="AQ363" s="137"/>
    </row>
    <row r="364" spans="1:43">
      <c r="A364" s="12">
        <v>28</v>
      </c>
      <c r="B364" s="126" t="str">
        <f>VLOOKUP(A364,'Overzicht locaties'!B:D,2,0)</f>
        <v>Type B</v>
      </c>
      <c r="C364" s="107" t="s">
        <v>337</v>
      </c>
      <c r="D364" s="6">
        <v>7</v>
      </c>
      <c r="E364" s="107" t="s">
        <v>253</v>
      </c>
      <c r="F364" s="107">
        <v>3</v>
      </c>
      <c r="G364" s="127" t="str">
        <f t="shared" si="135"/>
        <v>Verkeersruimte / Garderobe / Wachtruimte</v>
      </c>
      <c r="H364" s="107" t="s">
        <v>285</v>
      </c>
      <c r="I364" s="128">
        <v>3</v>
      </c>
      <c r="J364" s="127" t="str">
        <f t="shared" si="120"/>
        <v>Harde vloer zonder polymeer beschermlaag, met behandeling</v>
      </c>
      <c r="K364" s="130">
        <v>1</v>
      </c>
      <c r="L364" s="129">
        <f t="shared" si="121"/>
        <v>1</v>
      </c>
      <c r="M364" s="164">
        <f t="shared" si="122"/>
        <v>0</v>
      </c>
      <c r="N364" s="131"/>
      <c r="O364" s="107" t="s">
        <v>101</v>
      </c>
      <c r="P364" s="107"/>
      <c r="Q364" s="107"/>
      <c r="R364" s="107"/>
      <c r="S364" s="131"/>
      <c r="T364" s="126" t="str">
        <f t="shared" si="123"/>
        <v>Verkeer</v>
      </c>
      <c r="U364" s="126" t="str">
        <f t="shared" si="124"/>
        <v>AQL 7%</v>
      </c>
      <c r="V364" s="131"/>
      <c r="W364" s="113">
        <v>100</v>
      </c>
      <c r="X364" s="131"/>
      <c r="Y364" s="129">
        <f t="shared" si="125"/>
        <v>1.56</v>
      </c>
      <c r="Z364" s="132">
        <f t="shared" si="126"/>
        <v>0</v>
      </c>
      <c r="AA364" s="131"/>
      <c r="AB364" s="129" t="str">
        <f t="shared" si="127"/>
        <v>_</v>
      </c>
      <c r="AC364" s="132" t="str">
        <f t="shared" si="128"/>
        <v>_</v>
      </c>
      <c r="AD364" s="131"/>
      <c r="AE364" s="129" t="str">
        <f t="shared" si="129"/>
        <v>_</v>
      </c>
      <c r="AF364" s="132" t="str">
        <f t="shared" si="130"/>
        <v>_</v>
      </c>
      <c r="AG364" s="131"/>
      <c r="AH364" s="129" t="str">
        <f t="shared" si="131"/>
        <v>_</v>
      </c>
      <c r="AI364" s="132" t="str">
        <f t="shared" si="132"/>
        <v>_</v>
      </c>
      <c r="AJ364" s="131"/>
      <c r="AK364" s="129">
        <f t="shared" si="133"/>
        <v>1.56</v>
      </c>
      <c r="AL364" s="132">
        <f t="shared" si="134"/>
        <v>0</v>
      </c>
      <c r="AM364" s="131"/>
      <c r="AQ364" s="137"/>
    </row>
    <row r="365" spans="1:43">
      <c r="A365" s="12">
        <v>28</v>
      </c>
      <c r="B365" s="126" t="str">
        <f>VLOOKUP(A365,'Overzicht locaties'!B:D,2,0)</f>
        <v>Type B</v>
      </c>
      <c r="C365" s="107" t="s">
        <v>337</v>
      </c>
      <c r="D365" s="6">
        <v>8</v>
      </c>
      <c r="E365" s="107" t="s">
        <v>148</v>
      </c>
      <c r="F365" s="107">
        <v>2</v>
      </c>
      <c r="G365" s="127" t="str">
        <f t="shared" si="135"/>
        <v>Sanitaire ruimte</v>
      </c>
      <c r="H365" s="107" t="s">
        <v>285</v>
      </c>
      <c r="I365" s="128">
        <v>3</v>
      </c>
      <c r="J365" s="127" t="str">
        <f t="shared" si="120"/>
        <v>Harde vloer zonder polymeer beschermlaag, met behandeling</v>
      </c>
      <c r="K365" s="130">
        <v>1</v>
      </c>
      <c r="L365" s="129">
        <f t="shared" si="121"/>
        <v>1</v>
      </c>
      <c r="M365" s="164">
        <f t="shared" si="122"/>
        <v>0</v>
      </c>
      <c r="N365" s="131"/>
      <c r="O365" s="107" t="s">
        <v>101</v>
      </c>
      <c r="P365" s="107"/>
      <c r="Q365" s="107"/>
      <c r="R365" s="107"/>
      <c r="S365" s="131"/>
      <c r="T365" s="126" t="str">
        <f t="shared" si="123"/>
        <v>Sanitair</v>
      </c>
      <c r="U365" s="126" t="str">
        <f t="shared" si="124"/>
        <v>AQL 4%</v>
      </c>
      <c r="V365" s="131"/>
      <c r="W365" s="113">
        <v>100</v>
      </c>
      <c r="X365" s="131"/>
      <c r="Y365" s="129">
        <f t="shared" si="125"/>
        <v>1.56</v>
      </c>
      <c r="Z365" s="132">
        <f t="shared" si="126"/>
        <v>0</v>
      </c>
      <c r="AA365" s="131"/>
      <c r="AB365" s="129" t="str">
        <f t="shared" si="127"/>
        <v>_</v>
      </c>
      <c r="AC365" s="132" t="str">
        <f t="shared" si="128"/>
        <v>_</v>
      </c>
      <c r="AD365" s="131"/>
      <c r="AE365" s="129" t="str">
        <f t="shared" si="129"/>
        <v>_</v>
      </c>
      <c r="AF365" s="132" t="str">
        <f t="shared" si="130"/>
        <v>_</v>
      </c>
      <c r="AG365" s="131"/>
      <c r="AH365" s="129" t="str">
        <f t="shared" si="131"/>
        <v>_</v>
      </c>
      <c r="AI365" s="132" t="str">
        <f t="shared" si="132"/>
        <v>_</v>
      </c>
      <c r="AJ365" s="131"/>
      <c r="AK365" s="129">
        <f t="shared" si="133"/>
        <v>1.56</v>
      </c>
      <c r="AL365" s="132">
        <f t="shared" si="134"/>
        <v>0</v>
      </c>
      <c r="AM365" s="131"/>
      <c r="AQ365" s="137"/>
    </row>
    <row r="366" spans="1:43">
      <c r="A366" s="12">
        <v>28</v>
      </c>
      <c r="B366" s="126" t="str">
        <f>VLOOKUP(A366,'Overzicht locaties'!B:D,2,0)</f>
        <v>Type B</v>
      </c>
      <c r="C366" s="107" t="s">
        <v>337</v>
      </c>
      <c r="D366" s="6">
        <v>9</v>
      </c>
      <c r="E366" s="107" t="s">
        <v>254</v>
      </c>
      <c r="F366" s="107">
        <v>6</v>
      </c>
      <c r="G366" s="127" t="str">
        <f t="shared" si="135"/>
        <v>Overig / Magazijn / Archief / Berging / Technische ruimte</v>
      </c>
      <c r="H366" s="107" t="s">
        <v>285</v>
      </c>
      <c r="I366" s="128">
        <v>3</v>
      </c>
      <c r="J366" s="127" t="str">
        <f t="shared" si="120"/>
        <v>Harde vloer zonder polymeer beschermlaag, met behandeling</v>
      </c>
      <c r="K366" s="130">
        <v>1</v>
      </c>
      <c r="L366" s="129">
        <f t="shared" si="121"/>
        <v>1</v>
      </c>
      <c r="M366" s="164">
        <f t="shared" si="122"/>
        <v>0</v>
      </c>
      <c r="N366" s="131"/>
      <c r="O366" s="107" t="s">
        <v>101</v>
      </c>
      <c r="P366" s="107"/>
      <c r="Q366" s="107"/>
      <c r="R366" s="107"/>
      <c r="S366" s="131"/>
      <c r="T366" s="126" t="str">
        <f t="shared" si="123"/>
        <v>Verkeer</v>
      </c>
      <c r="U366" s="126" t="str">
        <f t="shared" si="124"/>
        <v>AQL 7%</v>
      </c>
      <c r="V366" s="131"/>
      <c r="W366" s="113">
        <v>100</v>
      </c>
      <c r="X366" s="131"/>
      <c r="Y366" s="129">
        <f t="shared" si="125"/>
        <v>1.56</v>
      </c>
      <c r="Z366" s="132">
        <f t="shared" si="126"/>
        <v>0</v>
      </c>
      <c r="AA366" s="131"/>
      <c r="AB366" s="129" t="str">
        <f t="shared" si="127"/>
        <v>_</v>
      </c>
      <c r="AC366" s="132" t="str">
        <f t="shared" si="128"/>
        <v>_</v>
      </c>
      <c r="AD366" s="131"/>
      <c r="AE366" s="129" t="str">
        <f t="shared" si="129"/>
        <v>_</v>
      </c>
      <c r="AF366" s="132" t="str">
        <f t="shared" si="130"/>
        <v>_</v>
      </c>
      <c r="AG366" s="131"/>
      <c r="AH366" s="129" t="str">
        <f t="shared" si="131"/>
        <v>_</v>
      </c>
      <c r="AI366" s="132" t="str">
        <f t="shared" si="132"/>
        <v>_</v>
      </c>
      <c r="AJ366" s="131"/>
      <c r="AK366" s="129">
        <f t="shared" si="133"/>
        <v>1.56</v>
      </c>
      <c r="AL366" s="132">
        <f t="shared" si="134"/>
        <v>0</v>
      </c>
      <c r="AM366" s="131"/>
      <c r="AQ366" s="137"/>
    </row>
    <row r="367" spans="1:43">
      <c r="A367" s="12">
        <v>29</v>
      </c>
      <c r="B367" s="126" t="str">
        <f>VLOOKUP(A367,'Overzicht locaties'!B:D,2,0)</f>
        <v>Type B</v>
      </c>
      <c r="C367" s="107" t="s">
        <v>337</v>
      </c>
      <c r="D367" s="6">
        <v>1</v>
      </c>
      <c r="E367" s="107" t="s">
        <v>248</v>
      </c>
      <c r="F367" s="107">
        <v>1</v>
      </c>
      <c r="G367" s="127" t="str">
        <f t="shared" ref="G367:G375" si="182">VLOOKUP(F367,cat_omschrijving,2,0)</f>
        <v xml:space="preserve">Kantoorruimte / vergaderruimte </v>
      </c>
      <c r="H367" s="107" t="s">
        <v>285</v>
      </c>
      <c r="I367" s="128">
        <v>3</v>
      </c>
      <c r="J367" s="127" t="str">
        <f t="shared" ref="J367:J375" si="183">VLOOKUP(I367,Legenda_vloerafwerking,2,0)</f>
        <v>Harde vloer zonder polymeer beschermlaag, met behandeling</v>
      </c>
      <c r="K367" s="130">
        <v>8</v>
      </c>
      <c r="L367" s="129">
        <f t="shared" ref="L367:L375" si="184">K367-M367</f>
        <v>8</v>
      </c>
      <c r="M367" s="164">
        <f t="shared" ref="M367:M375" si="185">IF(F367="nio",K367,0)</f>
        <v>0</v>
      </c>
      <c r="N367" s="131"/>
      <c r="O367" s="107" t="s">
        <v>101</v>
      </c>
      <c r="P367" s="107"/>
      <c r="Q367" s="107"/>
      <c r="R367" s="107"/>
      <c r="S367" s="131"/>
      <c r="T367" s="126" t="str">
        <f t="shared" ref="T367:T375" si="186">IF(F367="nio","_",VLOOKUP(F367,cat_omschrijving,3,0))</f>
        <v>Bureau</v>
      </c>
      <c r="U367" s="126" t="str">
        <f t="shared" ref="U367:U375" si="187">IF(F367="nio","_",VLOOKUP(F367,cat_omschrijving,4,0))</f>
        <v>AQL 7%</v>
      </c>
      <c r="V367" s="131"/>
      <c r="W367" s="113">
        <v>100</v>
      </c>
      <c r="X367" s="131"/>
      <c r="Y367" s="129">
        <f t="shared" ref="Y367:Y375" si="188">IF(F367="nio","_",(L367/W367)*VLOOKUP(O367,Aanpassing_frequenties,3,0))</f>
        <v>12.48</v>
      </c>
      <c r="Z367" s="132">
        <f t="shared" ref="Z367:Z375" si="189">IF(F367="nio","_",Y367*Rekentarief)</f>
        <v>0</v>
      </c>
      <c r="AA367" s="131"/>
      <c r="AB367" s="129" t="str">
        <f t="shared" ref="AB367:AB375" si="190">IF(OR($F367="nio",P367=""),"_",($L367/$W367)*VLOOKUP(P367,Aanpassing_frequenties,3,0))</f>
        <v>_</v>
      </c>
      <c r="AC367" s="132" t="str">
        <f t="shared" ref="AC367:AC375" si="191">IF(OR($F367="nio",P367=""),"_",AB367*Rekentarief30)</f>
        <v>_</v>
      </c>
      <c r="AD367" s="131"/>
      <c r="AE367" s="129" t="str">
        <f t="shared" ref="AE367:AE375" si="192">IF(OR($F367="nio",Q367=""),"_",($L367/$W367)*VLOOKUP(Q367,Aanpassing_frequenties,3,0))</f>
        <v>_</v>
      </c>
      <c r="AF367" s="132" t="str">
        <f t="shared" ref="AF367:AF375" si="193">IF(OR($F367="nio",Q367=""),"_",AE367*Rekentarief50)</f>
        <v>_</v>
      </c>
      <c r="AG367" s="131"/>
      <c r="AH367" s="129" t="str">
        <f t="shared" ref="AH367:AH375" si="194">IF(OR($F367="nio",R367=""),"_",($L367/$W367)*VLOOKUP(R367,Aanpassing_frequenties,3,0))</f>
        <v>_</v>
      </c>
      <c r="AI367" s="132" t="str">
        <f t="shared" ref="AI367:AI375" si="195">IF(OR($F367="nio",R367=""),"_",AH367*rekentarief150)</f>
        <v>_</v>
      </c>
      <c r="AJ367" s="131"/>
      <c r="AK367" s="129">
        <f t="shared" ref="AK367:AK375" si="196">IF(F367="nio","_",SUM(Y367,AB367,AE367,AH367))</f>
        <v>12.48</v>
      </c>
      <c r="AL367" s="132">
        <f t="shared" ref="AL367:AL375" si="197">IF(F367="nio","_",SUM(Z367,AC367,AF367,AI367))</f>
        <v>0</v>
      </c>
      <c r="AM367" s="131"/>
      <c r="AQ367" s="137"/>
    </row>
    <row r="368" spans="1:43">
      <c r="A368" s="12">
        <v>29</v>
      </c>
      <c r="B368" s="126" t="str">
        <f>VLOOKUP(A368,'Overzicht locaties'!B:D,2,0)</f>
        <v>Type B</v>
      </c>
      <c r="C368" s="107" t="s">
        <v>337</v>
      </c>
      <c r="D368" s="6">
        <v>2</v>
      </c>
      <c r="E368" s="107" t="s">
        <v>249</v>
      </c>
      <c r="F368" s="107">
        <v>4</v>
      </c>
      <c r="G368" s="127" t="str">
        <f t="shared" si="182"/>
        <v>Medische ruimte</v>
      </c>
      <c r="H368" s="107" t="s">
        <v>285</v>
      </c>
      <c r="I368" s="128">
        <v>3</v>
      </c>
      <c r="J368" s="127" t="str">
        <f t="shared" si="183"/>
        <v>Harde vloer zonder polymeer beschermlaag, met behandeling</v>
      </c>
      <c r="K368" s="130">
        <v>5</v>
      </c>
      <c r="L368" s="129">
        <f t="shared" si="184"/>
        <v>5</v>
      </c>
      <c r="M368" s="164">
        <f t="shared" si="185"/>
        <v>0</v>
      </c>
      <c r="N368" s="131"/>
      <c r="O368" s="107" t="s">
        <v>101</v>
      </c>
      <c r="P368" s="107"/>
      <c r="Q368" s="107"/>
      <c r="R368" s="107"/>
      <c r="S368" s="131"/>
      <c r="T368" s="126" t="str">
        <f t="shared" si="186"/>
        <v>Behandel</v>
      </c>
      <c r="U368" s="126" t="str">
        <f t="shared" si="187"/>
        <v>AQL 3%</v>
      </c>
      <c r="V368" s="131"/>
      <c r="W368" s="113">
        <v>100</v>
      </c>
      <c r="X368" s="131"/>
      <c r="Y368" s="129">
        <f t="shared" si="188"/>
        <v>7.8000000000000007</v>
      </c>
      <c r="Z368" s="132">
        <f t="shared" si="189"/>
        <v>0</v>
      </c>
      <c r="AA368" s="131"/>
      <c r="AB368" s="129" t="str">
        <f t="shared" si="190"/>
        <v>_</v>
      </c>
      <c r="AC368" s="132" t="str">
        <f t="shared" si="191"/>
        <v>_</v>
      </c>
      <c r="AD368" s="131"/>
      <c r="AE368" s="129" t="str">
        <f t="shared" si="192"/>
        <v>_</v>
      </c>
      <c r="AF368" s="132" t="str">
        <f t="shared" si="193"/>
        <v>_</v>
      </c>
      <c r="AG368" s="131"/>
      <c r="AH368" s="129" t="str">
        <f t="shared" si="194"/>
        <v>_</v>
      </c>
      <c r="AI368" s="132" t="str">
        <f t="shared" si="195"/>
        <v>_</v>
      </c>
      <c r="AJ368" s="131"/>
      <c r="AK368" s="129">
        <f t="shared" si="196"/>
        <v>7.8000000000000007</v>
      </c>
      <c r="AL368" s="132">
        <f t="shared" si="197"/>
        <v>0</v>
      </c>
      <c r="AM368" s="131"/>
      <c r="AQ368" s="137"/>
    </row>
    <row r="369" spans="1:43">
      <c r="A369" s="12">
        <v>29</v>
      </c>
      <c r="B369" s="126" t="str">
        <f>VLOOKUP(A369,'Overzicht locaties'!B:D,2,0)</f>
        <v>Type B</v>
      </c>
      <c r="C369" s="107" t="s">
        <v>337</v>
      </c>
      <c r="D369" s="6">
        <v>3</v>
      </c>
      <c r="E369" s="107" t="s">
        <v>250</v>
      </c>
      <c r="F369" s="107">
        <v>4</v>
      </c>
      <c r="G369" s="127" t="str">
        <f t="shared" si="182"/>
        <v>Medische ruimte</v>
      </c>
      <c r="H369" s="107" t="s">
        <v>285</v>
      </c>
      <c r="I369" s="128">
        <v>3</v>
      </c>
      <c r="J369" s="127" t="str">
        <f t="shared" si="183"/>
        <v>Harde vloer zonder polymeer beschermlaag, met behandeling</v>
      </c>
      <c r="K369" s="130">
        <v>14</v>
      </c>
      <c r="L369" s="129">
        <f t="shared" si="184"/>
        <v>14</v>
      </c>
      <c r="M369" s="164">
        <f t="shared" si="185"/>
        <v>0</v>
      </c>
      <c r="N369" s="131"/>
      <c r="O369" s="107" t="s">
        <v>101</v>
      </c>
      <c r="P369" s="107"/>
      <c r="Q369" s="107"/>
      <c r="R369" s="107"/>
      <c r="S369" s="131"/>
      <c r="T369" s="126" t="str">
        <f t="shared" si="186"/>
        <v>Behandel</v>
      </c>
      <c r="U369" s="126" t="str">
        <f t="shared" si="187"/>
        <v>AQL 3%</v>
      </c>
      <c r="V369" s="131"/>
      <c r="W369" s="113">
        <v>100</v>
      </c>
      <c r="X369" s="131"/>
      <c r="Y369" s="129">
        <f t="shared" si="188"/>
        <v>21.840000000000003</v>
      </c>
      <c r="Z369" s="132">
        <f t="shared" si="189"/>
        <v>0</v>
      </c>
      <c r="AA369" s="131"/>
      <c r="AB369" s="129" t="str">
        <f t="shared" si="190"/>
        <v>_</v>
      </c>
      <c r="AC369" s="132" t="str">
        <f t="shared" si="191"/>
        <v>_</v>
      </c>
      <c r="AD369" s="131"/>
      <c r="AE369" s="129" t="str">
        <f t="shared" si="192"/>
        <v>_</v>
      </c>
      <c r="AF369" s="132" t="str">
        <f t="shared" si="193"/>
        <v>_</v>
      </c>
      <c r="AG369" s="131"/>
      <c r="AH369" s="129" t="str">
        <f t="shared" si="194"/>
        <v>_</v>
      </c>
      <c r="AI369" s="132" t="str">
        <f t="shared" si="195"/>
        <v>_</v>
      </c>
      <c r="AJ369" s="131"/>
      <c r="AK369" s="129">
        <f t="shared" si="196"/>
        <v>21.840000000000003</v>
      </c>
      <c r="AL369" s="132">
        <f t="shared" si="197"/>
        <v>0</v>
      </c>
      <c r="AM369" s="131"/>
      <c r="AQ369" s="137"/>
    </row>
    <row r="370" spans="1:43">
      <c r="A370" s="12">
        <v>29</v>
      </c>
      <c r="B370" s="126" t="str">
        <f>VLOOKUP(A370,'Overzicht locaties'!B:D,2,0)</f>
        <v>Type B</v>
      </c>
      <c r="C370" s="107" t="s">
        <v>337</v>
      </c>
      <c r="D370" s="6">
        <v>4</v>
      </c>
      <c r="E370" s="107" t="s">
        <v>251</v>
      </c>
      <c r="F370" s="107">
        <v>2</v>
      </c>
      <c r="G370" s="127" t="str">
        <f t="shared" si="182"/>
        <v>Sanitaire ruimte</v>
      </c>
      <c r="H370" s="107" t="s">
        <v>285</v>
      </c>
      <c r="I370" s="128">
        <v>3</v>
      </c>
      <c r="J370" s="127" t="str">
        <f t="shared" si="183"/>
        <v>Harde vloer zonder polymeer beschermlaag, met behandeling</v>
      </c>
      <c r="K370" s="130">
        <v>3</v>
      </c>
      <c r="L370" s="129">
        <f t="shared" si="184"/>
        <v>3</v>
      </c>
      <c r="M370" s="164">
        <f t="shared" si="185"/>
        <v>0</v>
      </c>
      <c r="N370" s="131"/>
      <c r="O370" s="107" t="s">
        <v>101</v>
      </c>
      <c r="P370" s="107"/>
      <c r="Q370" s="107"/>
      <c r="R370" s="107"/>
      <c r="S370" s="131"/>
      <c r="T370" s="126" t="str">
        <f t="shared" si="186"/>
        <v>Sanitair</v>
      </c>
      <c r="U370" s="126" t="str">
        <f t="shared" si="187"/>
        <v>AQL 4%</v>
      </c>
      <c r="V370" s="131"/>
      <c r="W370" s="113">
        <v>100</v>
      </c>
      <c r="X370" s="131"/>
      <c r="Y370" s="129">
        <f t="shared" si="188"/>
        <v>4.68</v>
      </c>
      <c r="Z370" s="132">
        <f t="shared" si="189"/>
        <v>0</v>
      </c>
      <c r="AA370" s="131"/>
      <c r="AB370" s="129" t="str">
        <f t="shared" si="190"/>
        <v>_</v>
      </c>
      <c r="AC370" s="132" t="str">
        <f t="shared" si="191"/>
        <v>_</v>
      </c>
      <c r="AD370" s="131"/>
      <c r="AE370" s="129" t="str">
        <f t="shared" si="192"/>
        <v>_</v>
      </c>
      <c r="AF370" s="132" t="str">
        <f t="shared" si="193"/>
        <v>_</v>
      </c>
      <c r="AG370" s="131"/>
      <c r="AH370" s="129" t="str">
        <f t="shared" si="194"/>
        <v>_</v>
      </c>
      <c r="AI370" s="132" t="str">
        <f t="shared" si="195"/>
        <v>_</v>
      </c>
      <c r="AJ370" s="131"/>
      <c r="AK370" s="129">
        <f t="shared" si="196"/>
        <v>4.68</v>
      </c>
      <c r="AL370" s="132">
        <f t="shared" si="197"/>
        <v>0</v>
      </c>
      <c r="AM370" s="131"/>
      <c r="AQ370" s="137"/>
    </row>
    <row r="371" spans="1:43">
      <c r="A371" s="12">
        <v>29</v>
      </c>
      <c r="B371" s="126" t="str">
        <f>VLOOKUP(A371,'Overzicht locaties'!B:D,2,0)</f>
        <v>Type B</v>
      </c>
      <c r="C371" s="107" t="s">
        <v>337</v>
      </c>
      <c r="D371" s="6">
        <v>5</v>
      </c>
      <c r="E371" s="107" t="s">
        <v>147</v>
      </c>
      <c r="F371" s="107">
        <v>3</v>
      </c>
      <c r="G371" s="127" t="str">
        <f t="shared" si="182"/>
        <v>Verkeersruimte / Garderobe / Wachtruimte</v>
      </c>
      <c r="H371" s="107" t="s">
        <v>285</v>
      </c>
      <c r="I371" s="128">
        <v>3</v>
      </c>
      <c r="J371" s="127" t="str">
        <f t="shared" si="183"/>
        <v>Harde vloer zonder polymeer beschermlaag, met behandeling</v>
      </c>
      <c r="K371" s="130">
        <v>6</v>
      </c>
      <c r="L371" s="129">
        <f t="shared" si="184"/>
        <v>6</v>
      </c>
      <c r="M371" s="164">
        <f t="shared" si="185"/>
        <v>0</v>
      </c>
      <c r="N371" s="131"/>
      <c r="O371" s="107" t="s">
        <v>101</v>
      </c>
      <c r="P371" s="107"/>
      <c r="Q371" s="107"/>
      <c r="R371" s="107"/>
      <c r="S371" s="131"/>
      <c r="T371" s="126" t="str">
        <f t="shared" si="186"/>
        <v>Verkeer</v>
      </c>
      <c r="U371" s="126" t="str">
        <f t="shared" si="187"/>
        <v>AQL 7%</v>
      </c>
      <c r="V371" s="131"/>
      <c r="W371" s="113">
        <v>100</v>
      </c>
      <c r="X371" s="131"/>
      <c r="Y371" s="129">
        <f t="shared" si="188"/>
        <v>9.36</v>
      </c>
      <c r="Z371" s="132">
        <f t="shared" si="189"/>
        <v>0</v>
      </c>
      <c r="AA371" s="131"/>
      <c r="AB371" s="129" t="str">
        <f t="shared" si="190"/>
        <v>_</v>
      </c>
      <c r="AC371" s="132" t="str">
        <f t="shared" si="191"/>
        <v>_</v>
      </c>
      <c r="AD371" s="131"/>
      <c r="AE371" s="129" t="str">
        <f t="shared" si="192"/>
        <v>_</v>
      </c>
      <c r="AF371" s="132" t="str">
        <f t="shared" si="193"/>
        <v>_</v>
      </c>
      <c r="AG371" s="131"/>
      <c r="AH371" s="129" t="str">
        <f t="shared" si="194"/>
        <v>_</v>
      </c>
      <c r="AI371" s="132" t="str">
        <f t="shared" si="195"/>
        <v>_</v>
      </c>
      <c r="AJ371" s="131"/>
      <c r="AK371" s="129">
        <f t="shared" si="196"/>
        <v>9.36</v>
      </c>
      <c r="AL371" s="132">
        <f t="shared" si="197"/>
        <v>0</v>
      </c>
      <c r="AM371" s="131"/>
      <c r="AQ371" s="137"/>
    </row>
    <row r="372" spans="1:43">
      <c r="A372" s="12">
        <v>29</v>
      </c>
      <c r="B372" s="126" t="str">
        <f>VLOOKUP(A372,'Overzicht locaties'!B:D,2,0)</f>
        <v>Type B</v>
      </c>
      <c r="C372" s="107" t="s">
        <v>337</v>
      </c>
      <c r="D372" s="6">
        <v>6</v>
      </c>
      <c r="E372" s="107" t="s">
        <v>252</v>
      </c>
      <c r="F372" s="107">
        <v>3</v>
      </c>
      <c r="G372" s="127" t="str">
        <f t="shared" si="182"/>
        <v>Verkeersruimte / Garderobe / Wachtruimte</v>
      </c>
      <c r="H372" s="107" t="s">
        <v>285</v>
      </c>
      <c r="I372" s="128">
        <v>3</v>
      </c>
      <c r="J372" s="127" t="str">
        <f t="shared" si="183"/>
        <v>Harde vloer zonder polymeer beschermlaag, met behandeling</v>
      </c>
      <c r="K372" s="130">
        <v>14</v>
      </c>
      <c r="L372" s="129">
        <f t="shared" si="184"/>
        <v>14</v>
      </c>
      <c r="M372" s="164">
        <f t="shared" si="185"/>
        <v>0</v>
      </c>
      <c r="N372" s="131"/>
      <c r="O372" s="107" t="s">
        <v>101</v>
      </c>
      <c r="P372" s="107"/>
      <c r="Q372" s="107"/>
      <c r="R372" s="107"/>
      <c r="S372" s="131"/>
      <c r="T372" s="126" t="str">
        <f t="shared" si="186"/>
        <v>Verkeer</v>
      </c>
      <c r="U372" s="126" t="str">
        <f t="shared" si="187"/>
        <v>AQL 7%</v>
      </c>
      <c r="V372" s="131"/>
      <c r="W372" s="113">
        <v>100</v>
      </c>
      <c r="X372" s="131"/>
      <c r="Y372" s="129">
        <f t="shared" si="188"/>
        <v>21.840000000000003</v>
      </c>
      <c r="Z372" s="132">
        <f t="shared" si="189"/>
        <v>0</v>
      </c>
      <c r="AA372" s="131"/>
      <c r="AB372" s="129" t="str">
        <f t="shared" si="190"/>
        <v>_</v>
      </c>
      <c r="AC372" s="132" t="str">
        <f t="shared" si="191"/>
        <v>_</v>
      </c>
      <c r="AD372" s="131"/>
      <c r="AE372" s="129" t="str">
        <f t="shared" si="192"/>
        <v>_</v>
      </c>
      <c r="AF372" s="132" t="str">
        <f t="shared" si="193"/>
        <v>_</v>
      </c>
      <c r="AG372" s="131"/>
      <c r="AH372" s="129" t="str">
        <f t="shared" si="194"/>
        <v>_</v>
      </c>
      <c r="AI372" s="132" t="str">
        <f t="shared" si="195"/>
        <v>_</v>
      </c>
      <c r="AJ372" s="131"/>
      <c r="AK372" s="129">
        <f t="shared" si="196"/>
        <v>21.840000000000003</v>
      </c>
      <c r="AL372" s="132">
        <f t="shared" si="197"/>
        <v>0</v>
      </c>
      <c r="AM372" s="131"/>
      <c r="AQ372" s="137"/>
    </row>
    <row r="373" spans="1:43">
      <c r="A373" s="12">
        <v>29</v>
      </c>
      <c r="B373" s="126" t="str">
        <f>VLOOKUP(A373,'Overzicht locaties'!B:D,2,0)</f>
        <v>Type B</v>
      </c>
      <c r="C373" s="107" t="s">
        <v>337</v>
      </c>
      <c r="D373" s="6">
        <v>7</v>
      </c>
      <c r="E373" s="107" t="s">
        <v>253</v>
      </c>
      <c r="F373" s="107">
        <v>3</v>
      </c>
      <c r="G373" s="127" t="str">
        <f t="shared" si="182"/>
        <v>Verkeersruimte / Garderobe / Wachtruimte</v>
      </c>
      <c r="H373" s="107" t="s">
        <v>285</v>
      </c>
      <c r="I373" s="128">
        <v>3</v>
      </c>
      <c r="J373" s="127" t="str">
        <f t="shared" si="183"/>
        <v>Harde vloer zonder polymeer beschermlaag, met behandeling</v>
      </c>
      <c r="K373" s="130">
        <v>1</v>
      </c>
      <c r="L373" s="129">
        <f t="shared" si="184"/>
        <v>1</v>
      </c>
      <c r="M373" s="164">
        <f t="shared" si="185"/>
        <v>0</v>
      </c>
      <c r="N373" s="131"/>
      <c r="O373" s="107" t="s">
        <v>101</v>
      </c>
      <c r="P373" s="107"/>
      <c r="Q373" s="107"/>
      <c r="R373" s="107"/>
      <c r="S373" s="131"/>
      <c r="T373" s="126" t="str">
        <f t="shared" si="186"/>
        <v>Verkeer</v>
      </c>
      <c r="U373" s="126" t="str">
        <f t="shared" si="187"/>
        <v>AQL 7%</v>
      </c>
      <c r="V373" s="131"/>
      <c r="W373" s="113">
        <v>100</v>
      </c>
      <c r="X373" s="131"/>
      <c r="Y373" s="129">
        <f t="shared" si="188"/>
        <v>1.56</v>
      </c>
      <c r="Z373" s="132">
        <f t="shared" si="189"/>
        <v>0</v>
      </c>
      <c r="AA373" s="131"/>
      <c r="AB373" s="129" t="str">
        <f t="shared" si="190"/>
        <v>_</v>
      </c>
      <c r="AC373" s="132" t="str">
        <f t="shared" si="191"/>
        <v>_</v>
      </c>
      <c r="AD373" s="131"/>
      <c r="AE373" s="129" t="str">
        <f t="shared" si="192"/>
        <v>_</v>
      </c>
      <c r="AF373" s="132" t="str">
        <f t="shared" si="193"/>
        <v>_</v>
      </c>
      <c r="AG373" s="131"/>
      <c r="AH373" s="129" t="str">
        <f t="shared" si="194"/>
        <v>_</v>
      </c>
      <c r="AI373" s="132" t="str">
        <f t="shared" si="195"/>
        <v>_</v>
      </c>
      <c r="AJ373" s="131"/>
      <c r="AK373" s="129">
        <f t="shared" si="196"/>
        <v>1.56</v>
      </c>
      <c r="AL373" s="132">
        <f t="shared" si="197"/>
        <v>0</v>
      </c>
      <c r="AM373" s="131"/>
      <c r="AQ373" s="137"/>
    </row>
    <row r="374" spans="1:43">
      <c r="A374" s="12">
        <v>29</v>
      </c>
      <c r="B374" s="126" t="str">
        <f>VLOOKUP(A374,'Overzicht locaties'!B:D,2,0)</f>
        <v>Type B</v>
      </c>
      <c r="C374" s="107" t="s">
        <v>337</v>
      </c>
      <c r="D374" s="6">
        <v>8</v>
      </c>
      <c r="E374" s="107" t="s">
        <v>148</v>
      </c>
      <c r="F374" s="107">
        <v>2</v>
      </c>
      <c r="G374" s="127" t="str">
        <f t="shared" si="182"/>
        <v>Sanitaire ruimte</v>
      </c>
      <c r="H374" s="107" t="s">
        <v>285</v>
      </c>
      <c r="I374" s="128">
        <v>3</v>
      </c>
      <c r="J374" s="127" t="str">
        <f t="shared" si="183"/>
        <v>Harde vloer zonder polymeer beschermlaag, met behandeling</v>
      </c>
      <c r="K374" s="130">
        <v>1</v>
      </c>
      <c r="L374" s="129">
        <f t="shared" si="184"/>
        <v>1</v>
      </c>
      <c r="M374" s="164">
        <f t="shared" si="185"/>
        <v>0</v>
      </c>
      <c r="N374" s="131"/>
      <c r="O374" s="107" t="s">
        <v>101</v>
      </c>
      <c r="P374" s="107"/>
      <c r="Q374" s="107"/>
      <c r="R374" s="107"/>
      <c r="S374" s="131"/>
      <c r="T374" s="126" t="str">
        <f t="shared" si="186"/>
        <v>Sanitair</v>
      </c>
      <c r="U374" s="126" t="str">
        <f t="shared" si="187"/>
        <v>AQL 4%</v>
      </c>
      <c r="V374" s="131"/>
      <c r="W374" s="113">
        <v>100</v>
      </c>
      <c r="X374" s="131"/>
      <c r="Y374" s="129">
        <f t="shared" si="188"/>
        <v>1.56</v>
      </c>
      <c r="Z374" s="132">
        <f t="shared" si="189"/>
        <v>0</v>
      </c>
      <c r="AA374" s="131"/>
      <c r="AB374" s="129" t="str">
        <f t="shared" si="190"/>
        <v>_</v>
      </c>
      <c r="AC374" s="132" t="str">
        <f t="shared" si="191"/>
        <v>_</v>
      </c>
      <c r="AD374" s="131"/>
      <c r="AE374" s="129" t="str">
        <f t="shared" si="192"/>
        <v>_</v>
      </c>
      <c r="AF374" s="132" t="str">
        <f t="shared" si="193"/>
        <v>_</v>
      </c>
      <c r="AG374" s="131"/>
      <c r="AH374" s="129" t="str">
        <f t="shared" si="194"/>
        <v>_</v>
      </c>
      <c r="AI374" s="132" t="str">
        <f t="shared" si="195"/>
        <v>_</v>
      </c>
      <c r="AJ374" s="131"/>
      <c r="AK374" s="129">
        <f t="shared" si="196"/>
        <v>1.56</v>
      </c>
      <c r="AL374" s="132">
        <f t="shared" si="197"/>
        <v>0</v>
      </c>
      <c r="AM374" s="131"/>
      <c r="AQ374" s="137"/>
    </row>
    <row r="375" spans="1:43">
      <c r="A375" s="12">
        <v>29</v>
      </c>
      <c r="B375" s="126" t="str">
        <f>VLOOKUP(A375,'Overzicht locaties'!B:D,2,0)</f>
        <v>Type B</v>
      </c>
      <c r="C375" s="107" t="s">
        <v>337</v>
      </c>
      <c r="D375" s="6">
        <v>9</v>
      </c>
      <c r="E375" s="107" t="s">
        <v>254</v>
      </c>
      <c r="F375" s="107">
        <v>6</v>
      </c>
      <c r="G375" s="127" t="str">
        <f t="shared" si="182"/>
        <v>Overig / Magazijn / Archief / Berging / Technische ruimte</v>
      </c>
      <c r="H375" s="107" t="s">
        <v>285</v>
      </c>
      <c r="I375" s="128">
        <v>3</v>
      </c>
      <c r="J375" s="127" t="str">
        <f t="shared" si="183"/>
        <v>Harde vloer zonder polymeer beschermlaag, met behandeling</v>
      </c>
      <c r="K375" s="130">
        <v>1</v>
      </c>
      <c r="L375" s="129">
        <f t="shared" si="184"/>
        <v>1</v>
      </c>
      <c r="M375" s="164">
        <f t="shared" si="185"/>
        <v>0</v>
      </c>
      <c r="N375" s="131"/>
      <c r="O375" s="107" t="s">
        <v>101</v>
      </c>
      <c r="P375" s="107"/>
      <c r="Q375" s="107"/>
      <c r="R375" s="107"/>
      <c r="S375" s="131"/>
      <c r="T375" s="126" t="str">
        <f t="shared" si="186"/>
        <v>Verkeer</v>
      </c>
      <c r="U375" s="126" t="str">
        <f t="shared" si="187"/>
        <v>AQL 7%</v>
      </c>
      <c r="V375" s="131"/>
      <c r="W375" s="113">
        <v>100</v>
      </c>
      <c r="X375" s="131"/>
      <c r="Y375" s="129">
        <f t="shared" si="188"/>
        <v>1.56</v>
      </c>
      <c r="Z375" s="132">
        <f t="shared" si="189"/>
        <v>0</v>
      </c>
      <c r="AA375" s="131"/>
      <c r="AB375" s="129" t="str">
        <f t="shared" si="190"/>
        <v>_</v>
      </c>
      <c r="AC375" s="132" t="str">
        <f t="shared" si="191"/>
        <v>_</v>
      </c>
      <c r="AD375" s="131"/>
      <c r="AE375" s="129" t="str">
        <f t="shared" si="192"/>
        <v>_</v>
      </c>
      <c r="AF375" s="132" t="str">
        <f t="shared" si="193"/>
        <v>_</v>
      </c>
      <c r="AG375" s="131"/>
      <c r="AH375" s="129" t="str">
        <f t="shared" si="194"/>
        <v>_</v>
      </c>
      <c r="AI375" s="132" t="str">
        <f t="shared" si="195"/>
        <v>_</v>
      </c>
      <c r="AJ375" s="131"/>
      <c r="AK375" s="129">
        <f t="shared" si="196"/>
        <v>1.56</v>
      </c>
      <c r="AL375" s="132">
        <f t="shared" si="197"/>
        <v>0</v>
      </c>
      <c r="AM375" s="131"/>
      <c r="AQ375" s="137"/>
    </row>
    <row r="376" spans="1:43">
      <c r="A376" s="12">
        <v>30</v>
      </c>
      <c r="B376" s="126" t="str">
        <f>VLOOKUP(A376,'Overzicht locaties'!B:D,2,0)</f>
        <v>Type B</v>
      </c>
      <c r="C376" s="107" t="s">
        <v>337</v>
      </c>
      <c r="D376" s="6">
        <v>1</v>
      </c>
      <c r="E376" s="107" t="s">
        <v>248</v>
      </c>
      <c r="F376" s="107">
        <v>1</v>
      </c>
      <c r="G376" s="127" t="str">
        <f t="shared" si="135"/>
        <v xml:space="preserve">Kantoorruimte / vergaderruimte </v>
      </c>
      <c r="H376" s="107" t="s">
        <v>285</v>
      </c>
      <c r="I376" s="128">
        <v>3</v>
      </c>
      <c r="J376" s="127" t="str">
        <f t="shared" si="120"/>
        <v>Harde vloer zonder polymeer beschermlaag, met behandeling</v>
      </c>
      <c r="K376" s="130">
        <v>8</v>
      </c>
      <c r="L376" s="129">
        <f t="shared" si="121"/>
        <v>8</v>
      </c>
      <c r="M376" s="164">
        <f t="shared" si="122"/>
        <v>0</v>
      </c>
      <c r="N376" s="131"/>
      <c r="O376" s="107" t="s">
        <v>101</v>
      </c>
      <c r="P376" s="107"/>
      <c r="Q376" s="107"/>
      <c r="R376" s="107"/>
      <c r="S376" s="131"/>
      <c r="T376" s="126" t="str">
        <f t="shared" si="123"/>
        <v>Bureau</v>
      </c>
      <c r="U376" s="126" t="str">
        <f t="shared" si="124"/>
        <v>AQL 7%</v>
      </c>
      <c r="V376" s="131"/>
      <c r="W376" s="113">
        <v>100</v>
      </c>
      <c r="X376" s="131"/>
      <c r="Y376" s="129">
        <f t="shared" si="125"/>
        <v>12.48</v>
      </c>
      <c r="Z376" s="132">
        <f t="shared" si="126"/>
        <v>0</v>
      </c>
      <c r="AA376" s="131"/>
      <c r="AB376" s="129" t="str">
        <f t="shared" si="127"/>
        <v>_</v>
      </c>
      <c r="AC376" s="132" t="str">
        <f t="shared" si="128"/>
        <v>_</v>
      </c>
      <c r="AD376" s="131"/>
      <c r="AE376" s="129" t="str">
        <f t="shared" si="129"/>
        <v>_</v>
      </c>
      <c r="AF376" s="132" t="str">
        <f t="shared" si="130"/>
        <v>_</v>
      </c>
      <c r="AG376" s="131"/>
      <c r="AH376" s="129" t="str">
        <f t="shared" si="131"/>
        <v>_</v>
      </c>
      <c r="AI376" s="132" t="str">
        <f t="shared" si="132"/>
        <v>_</v>
      </c>
      <c r="AJ376" s="131"/>
      <c r="AK376" s="129">
        <f t="shared" si="133"/>
        <v>12.48</v>
      </c>
      <c r="AL376" s="132">
        <f t="shared" si="134"/>
        <v>0</v>
      </c>
      <c r="AM376" s="131"/>
      <c r="AQ376" s="137"/>
    </row>
    <row r="377" spans="1:43">
      <c r="A377" s="12">
        <v>30</v>
      </c>
      <c r="B377" s="126" t="str">
        <f>VLOOKUP(A377,'Overzicht locaties'!B:D,2,0)</f>
        <v>Type B</v>
      </c>
      <c r="C377" s="107" t="s">
        <v>337</v>
      </c>
      <c r="D377" s="6">
        <v>2</v>
      </c>
      <c r="E377" s="107" t="s">
        <v>249</v>
      </c>
      <c r="F377" s="107">
        <v>4</v>
      </c>
      <c r="G377" s="127" t="str">
        <f t="shared" si="135"/>
        <v>Medische ruimte</v>
      </c>
      <c r="H377" s="107" t="s">
        <v>285</v>
      </c>
      <c r="I377" s="128">
        <v>3</v>
      </c>
      <c r="J377" s="127" t="str">
        <f t="shared" si="120"/>
        <v>Harde vloer zonder polymeer beschermlaag, met behandeling</v>
      </c>
      <c r="K377" s="130">
        <v>5</v>
      </c>
      <c r="L377" s="129">
        <f t="shared" si="121"/>
        <v>5</v>
      </c>
      <c r="M377" s="164">
        <f t="shared" si="122"/>
        <v>0</v>
      </c>
      <c r="N377" s="131"/>
      <c r="O377" s="107" t="s">
        <v>101</v>
      </c>
      <c r="P377" s="107"/>
      <c r="Q377" s="107"/>
      <c r="R377" s="107"/>
      <c r="S377" s="131"/>
      <c r="T377" s="126" t="str">
        <f t="shared" si="123"/>
        <v>Behandel</v>
      </c>
      <c r="U377" s="126" t="str">
        <f t="shared" si="124"/>
        <v>AQL 3%</v>
      </c>
      <c r="V377" s="131"/>
      <c r="W377" s="113">
        <v>100</v>
      </c>
      <c r="X377" s="131"/>
      <c r="Y377" s="129">
        <f t="shared" si="125"/>
        <v>7.8000000000000007</v>
      </c>
      <c r="Z377" s="132">
        <f t="shared" si="126"/>
        <v>0</v>
      </c>
      <c r="AA377" s="131"/>
      <c r="AB377" s="129" t="str">
        <f t="shared" si="127"/>
        <v>_</v>
      </c>
      <c r="AC377" s="132" t="str">
        <f t="shared" si="128"/>
        <v>_</v>
      </c>
      <c r="AD377" s="131"/>
      <c r="AE377" s="129" t="str">
        <f t="shared" si="129"/>
        <v>_</v>
      </c>
      <c r="AF377" s="132" t="str">
        <f t="shared" si="130"/>
        <v>_</v>
      </c>
      <c r="AG377" s="131"/>
      <c r="AH377" s="129" t="str">
        <f t="shared" si="131"/>
        <v>_</v>
      </c>
      <c r="AI377" s="132" t="str">
        <f t="shared" si="132"/>
        <v>_</v>
      </c>
      <c r="AJ377" s="131"/>
      <c r="AK377" s="129">
        <f t="shared" si="133"/>
        <v>7.8000000000000007</v>
      </c>
      <c r="AL377" s="132">
        <f t="shared" si="134"/>
        <v>0</v>
      </c>
      <c r="AM377" s="131"/>
      <c r="AQ377" s="137"/>
    </row>
    <row r="378" spans="1:43">
      <c r="A378" s="12">
        <v>30</v>
      </c>
      <c r="B378" s="126" t="str">
        <f>VLOOKUP(A378,'Overzicht locaties'!B:D,2,0)</f>
        <v>Type B</v>
      </c>
      <c r="C378" s="107" t="s">
        <v>337</v>
      </c>
      <c r="D378" s="6">
        <v>3</v>
      </c>
      <c r="E378" s="107" t="s">
        <v>250</v>
      </c>
      <c r="F378" s="107">
        <v>4</v>
      </c>
      <c r="G378" s="127" t="str">
        <f t="shared" si="135"/>
        <v>Medische ruimte</v>
      </c>
      <c r="H378" s="107" t="s">
        <v>285</v>
      </c>
      <c r="I378" s="128">
        <v>3</v>
      </c>
      <c r="J378" s="127" t="str">
        <f t="shared" si="120"/>
        <v>Harde vloer zonder polymeer beschermlaag, met behandeling</v>
      </c>
      <c r="K378" s="130">
        <v>14</v>
      </c>
      <c r="L378" s="129">
        <f t="shared" si="121"/>
        <v>14</v>
      </c>
      <c r="M378" s="164">
        <f t="shared" si="122"/>
        <v>0</v>
      </c>
      <c r="N378" s="131"/>
      <c r="O378" s="107" t="s">
        <v>101</v>
      </c>
      <c r="P378" s="107"/>
      <c r="Q378" s="107"/>
      <c r="R378" s="107"/>
      <c r="S378" s="131"/>
      <c r="T378" s="126" t="str">
        <f t="shared" si="123"/>
        <v>Behandel</v>
      </c>
      <c r="U378" s="126" t="str">
        <f t="shared" si="124"/>
        <v>AQL 3%</v>
      </c>
      <c r="V378" s="131"/>
      <c r="W378" s="113">
        <v>100</v>
      </c>
      <c r="X378" s="131"/>
      <c r="Y378" s="129">
        <f t="shared" si="125"/>
        <v>21.840000000000003</v>
      </c>
      <c r="Z378" s="132">
        <f t="shared" si="126"/>
        <v>0</v>
      </c>
      <c r="AA378" s="131"/>
      <c r="AB378" s="129" t="str">
        <f t="shared" si="127"/>
        <v>_</v>
      </c>
      <c r="AC378" s="132" t="str">
        <f t="shared" si="128"/>
        <v>_</v>
      </c>
      <c r="AD378" s="131"/>
      <c r="AE378" s="129" t="str">
        <f t="shared" si="129"/>
        <v>_</v>
      </c>
      <c r="AF378" s="132" t="str">
        <f t="shared" si="130"/>
        <v>_</v>
      </c>
      <c r="AG378" s="131"/>
      <c r="AH378" s="129" t="str">
        <f t="shared" si="131"/>
        <v>_</v>
      </c>
      <c r="AI378" s="132" t="str">
        <f t="shared" si="132"/>
        <v>_</v>
      </c>
      <c r="AJ378" s="131"/>
      <c r="AK378" s="129">
        <f t="shared" si="133"/>
        <v>21.840000000000003</v>
      </c>
      <c r="AL378" s="132">
        <f t="shared" si="134"/>
        <v>0</v>
      </c>
      <c r="AM378" s="131"/>
      <c r="AQ378" s="137"/>
    </row>
    <row r="379" spans="1:43">
      <c r="A379" s="12">
        <v>30</v>
      </c>
      <c r="B379" s="126" t="str">
        <f>VLOOKUP(A379,'Overzicht locaties'!B:D,2,0)</f>
        <v>Type B</v>
      </c>
      <c r="C379" s="107" t="s">
        <v>337</v>
      </c>
      <c r="D379" s="6">
        <v>4</v>
      </c>
      <c r="E379" s="107" t="s">
        <v>251</v>
      </c>
      <c r="F379" s="107">
        <v>2</v>
      </c>
      <c r="G379" s="127" t="str">
        <f t="shared" si="135"/>
        <v>Sanitaire ruimte</v>
      </c>
      <c r="H379" s="107" t="s">
        <v>285</v>
      </c>
      <c r="I379" s="128">
        <v>3</v>
      </c>
      <c r="J379" s="127" t="str">
        <f t="shared" si="120"/>
        <v>Harde vloer zonder polymeer beschermlaag, met behandeling</v>
      </c>
      <c r="K379" s="130">
        <v>3</v>
      </c>
      <c r="L379" s="129">
        <f t="shared" si="121"/>
        <v>3</v>
      </c>
      <c r="M379" s="164">
        <f t="shared" si="122"/>
        <v>0</v>
      </c>
      <c r="N379" s="131"/>
      <c r="O379" s="107" t="s">
        <v>101</v>
      </c>
      <c r="P379" s="107"/>
      <c r="Q379" s="107"/>
      <c r="R379" s="107"/>
      <c r="S379" s="131"/>
      <c r="T379" s="126" t="str">
        <f t="shared" si="123"/>
        <v>Sanitair</v>
      </c>
      <c r="U379" s="126" t="str">
        <f t="shared" si="124"/>
        <v>AQL 4%</v>
      </c>
      <c r="V379" s="131"/>
      <c r="W379" s="113">
        <v>100</v>
      </c>
      <c r="X379" s="131"/>
      <c r="Y379" s="129">
        <f t="shared" si="125"/>
        <v>4.68</v>
      </c>
      <c r="Z379" s="132">
        <f t="shared" si="126"/>
        <v>0</v>
      </c>
      <c r="AA379" s="131"/>
      <c r="AB379" s="129" t="str">
        <f t="shared" si="127"/>
        <v>_</v>
      </c>
      <c r="AC379" s="132" t="str">
        <f t="shared" si="128"/>
        <v>_</v>
      </c>
      <c r="AD379" s="131"/>
      <c r="AE379" s="129" t="str">
        <f t="shared" si="129"/>
        <v>_</v>
      </c>
      <c r="AF379" s="132" t="str">
        <f t="shared" si="130"/>
        <v>_</v>
      </c>
      <c r="AG379" s="131"/>
      <c r="AH379" s="129" t="str">
        <f t="shared" si="131"/>
        <v>_</v>
      </c>
      <c r="AI379" s="132" t="str">
        <f t="shared" si="132"/>
        <v>_</v>
      </c>
      <c r="AJ379" s="131"/>
      <c r="AK379" s="129">
        <f t="shared" si="133"/>
        <v>4.68</v>
      </c>
      <c r="AL379" s="132">
        <f t="shared" si="134"/>
        <v>0</v>
      </c>
      <c r="AM379" s="131"/>
      <c r="AQ379" s="137"/>
    </row>
    <row r="380" spans="1:43">
      <c r="A380" s="12">
        <v>30</v>
      </c>
      <c r="B380" s="126" t="str">
        <f>VLOOKUP(A380,'Overzicht locaties'!B:D,2,0)</f>
        <v>Type B</v>
      </c>
      <c r="C380" s="107" t="s">
        <v>337</v>
      </c>
      <c r="D380" s="6">
        <v>5</v>
      </c>
      <c r="E380" s="107" t="s">
        <v>147</v>
      </c>
      <c r="F380" s="107">
        <v>3</v>
      </c>
      <c r="G380" s="127" t="str">
        <f t="shared" si="135"/>
        <v>Verkeersruimte / Garderobe / Wachtruimte</v>
      </c>
      <c r="H380" s="107" t="s">
        <v>285</v>
      </c>
      <c r="I380" s="128">
        <v>3</v>
      </c>
      <c r="J380" s="127" t="str">
        <f t="shared" si="120"/>
        <v>Harde vloer zonder polymeer beschermlaag, met behandeling</v>
      </c>
      <c r="K380" s="130">
        <v>6</v>
      </c>
      <c r="L380" s="129">
        <f t="shared" si="121"/>
        <v>6</v>
      </c>
      <c r="M380" s="164">
        <f t="shared" si="122"/>
        <v>0</v>
      </c>
      <c r="N380" s="131"/>
      <c r="O380" s="107" t="s">
        <v>101</v>
      </c>
      <c r="P380" s="107"/>
      <c r="Q380" s="107"/>
      <c r="R380" s="107"/>
      <c r="S380" s="131"/>
      <c r="T380" s="126" t="str">
        <f t="shared" si="123"/>
        <v>Verkeer</v>
      </c>
      <c r="U380" s="126" t="str">
        <f t="shared" si="124"/>
        <v>AQL 7%</v>
      </c>
      <c r="V380" s="131"/>
      <c r="W380" s="113">
        <v>100</v>
      </c>
      <c r="X380" s="131"/>
      <c r="Y380" s="129">
        <f t="shared" si="125"/>
        <v>9.36</v>
      </c>
      <c r="Z380" s="132">
        <f t="shared" si="126"/>
        <v>0</v>
      </c>
      <c r="AA380" s="131"/>
      <c r="AB380" s="129" t="str">
        <f t="shared" si="127"/>
        <v>_</v>
      </c>
      <c r="AC380" s="132" t="str">
        <f t="shared" si="128"/>
        <v>_</v>
      </c>
      <c r="AD380" s="131"/>
      <c r="AE380" s="129" t="str">
        <f t="shared" si="129"/>
        <v>_</v>
      </c>
      <c r="AF380" s="132" t="str">
        <f t="shared" si="130"/>
        <v>_</v>
      </c>
      <c r="AG380" s="131"/>
      <c r="AH380" s="129" t="str">
        <f t="shared" si="131"/>
        <v>_</v>
      </c>
      <c r="AI380" s="132" t="str">
        <f t="shared" si="132"/>
        <v>_</v>
      </c>
      <c r="AJ380" s="131"/>
      <c r="AK380" s="129">
        <f t="shared" si="133"/>
        <v>9.36</v>
      </c>
      <c r="AL380" s="132">
        <f t="shared" si="134"/>
        <v>0</v>
      </c>
      <c r="AM380" s="131"/>
      <c r="AQ380" s="137"/>
    </row>
    <row r="381" spans="1:43">
      <c r="A381" s="12">
        <v>30</v>
      </c>
      <c r="B381" s="126" t="str">
        <f>VLOOKUP(A381,'Overzicht locaties'!B:D,2,0)</f>
        <v>Type B</v>
      </c>
      <c r="C381" s="107" t="s">
        <v>337</v>
      </c>
      <c r="D381" s="6">
        <v>6</v>
      </c>
      <c r="E381" s="107" t="s">
        <v>252</v>
      </c>
      <c r="F381" s="107">
        <v>3</v>
      </c>
      <c r="G381" s="127" t="str">
        <f t="shared" si="135"/>
        <v>Verkeersruimte / Garderobe / Wachtruimte</v>
      </c>
      <c r="H381" s="107" t="s">
        <v>285</v>
      </c>
      <c r="I381" s="128">
        <v>3</v>
      </c>
      <c r="J381" s="127" t="str">
        <f t="shared" si="120"/>
        <v>Harde vloer zonder polymeer beschermlaag, met behandeling</v>
      </c>
      <c r="K381" s="130">
        <v>14</v>
      </c>
      <c r="L381" s="129">
        <f t="shared" si="121"/>
        <v>14</v>
      </c>
      <c r="M381" s="164">
        <f t="shared" si="122"/>
        <v>0</v>
      </c>
      <c r="N381" s="131"/>
      <c r="O381" s="107" t="s">
        <v>101</v>
      </c>
      <c r="P381" s="107"/>
      <c r="Q381" s="107"/>
      <c r="R381" s="107"/>
      <c r="S381" s="131"/>
      <c r="T381" s="126" t="str">
        <f t="shared" si="123"/>
        <v>Verkeer</v>
      </c>
      <c r="U381" s="126" t="str">
        <f t="shared" si="124"/>
        <v>AQL 7%</v>
      </c>
      <c r="V381" s="131"/>
      <c r="W381" s="113">
        <v>100</v>
      </c>
      <c r="X381" s="131"/>
      <c r="Y381" s="129">
        <f t="shared" si="125"/>
        <v>21.840000000000003</v>
      </c>
      <c r="Z381" s="132">
        <f t="shared" si="126"/>
        <v>0</v>
      </c>
      <c r="AA381" s="131"/>
      <c r="AB381" s="129" t="str">
        <f t="shared" si="127"/>
        <v>_</v>
      </c>
      <c r="AC381" s="132" t="str">
        <f t="shared" si="128"/>
        <v>_</v>
      </c>
      <c r="AD381" s="131"/>
      <c r="AE381" s="129" t="str">
        <f t="shared" si="129"/>
        <v>_</v>
      </c>
      <c r="AF381" s="132" t="str">
        <f t="shared" si="130"/>
        <v>_</v>
      </c>
      <c r="AG381" s="131"/>
      <c r="AH381" s="129" t="str">
        <f t="shared" si="131"/>
        <v>_</v>
      </c>
      <c r="AI381" s="132" t="str">
        <f t="shared" si="132"/>
        <v>_</v>
      </c>
      <c r="AJ381" s="131"/>
      <c r="AK381" s="129">
        <f t="shared" si="133"/>
        <v>21.840000000000003</v>
      </c>
      <c r="AL381" s="132">
        <f t="shared" si="134"/>
        <v>0</v>
      </c>
      <c r="AM381" s="131"/>
      <c r="AQ381" s="137"/>
    </row>
    <row r="382" spans="1:43">
      <c r="A382" s="12">
        <v>30</v>
      </c>
      <c r="B382" s="126" t="str">
        <f>VLOOKUP(A382,'Overzicht locaties'!B:D,2,0)</f>
        <v>Type B</v>
      </c>
      <c r="C382" s="107" t="s">
        <v>337</v>
      </c>
      <c r="D382" s="6">
        <v>7</v>
      </c>
      <c r="E382" s="107" t="s">
        <v>253</v>
      </c>
      <c r="F382" s="107">
        <v>3</v>
      </c>
      <c r="G382" s="127" t="str">
        <f t="shared" si="135"/>
        <v>Verkeersruimte / Garderobe / Wachtruimte</v>
      </c>
      <c r="H382" s="107" t="s">
        <v>285</v>
      </c>
      <c r="I382" s="128">
        <v>3</v>
      </c>
      <c r="J382" s="127" t="str">
        <f t="shared" si="120"/>
        <v>Harde vloer zonder polymeer beschermlaag, met behandeling</v>
      </c>
      <c r="K382" s="130">
        <v>1</v>
      </c>
      <c r="L382" s="129">
        <f t="shared" si="121"/>
        <v>1</v>
      </c>
      <c r="M382" s="164">
        <f t="shared" si="122"/>
        <v>0</v>
      </c>
      <c r="N382" s="131"/>
      <c r="O382" s="107" t="s">
        <v>101</v>
      </c>
      <c r="P382" s="107"/>
      <c r="Q382" s="107"/>
      <c r="R382" s="107"/>
      <c r="S382" s="131"/>
      <c r="T382" s="126" t="str">
        <f t="shared" si="123"/>
        <v>Verkeer</v>
      </c>
      <c r="U382" s="126" t="str">
        <f t="shared" si="124"/>
        <v>AQL 7%</v>
      </c>
      <c r="V382" s="131"/>
      <c r="W382" s="113">
        <v>100</v>
      </c>
      <c r="X382" s="131"/>
      <c r="Y382" s="129">
        <f t="shared" si="125"/>
        <v>1.56</v>
      </c>
      <c r="Z382" s="132">
        <f t="shared" si="126"/>
        <v>0</v>
      </c>
      <c r="AA382" s="131"/>
      <c r="AB382" s="129" t="str">
        <f t="shared" si="127"/>
        <v>_</v>
      </c>
      <c r="AC382" s="132" t="str">
        <f t="shared" si="128"/>
        <v>_</v>
      </c>
      <c r="AD382" s="131"/>
      <c r="AE382" s="129" t="str">
        <f t="shared" si="129"/>
        <v>_</v>
      </c>
      <c r="AF382" s="132" t="str">
        <f t="shared" si="130"/>
        <v>_</v>
      </c>
      <c r="AG382" s="131"/>
      <c r="AH382" s="129" t="str">
        <f t="shared" si="131"/>
        <v>_</v>
      </c>
      <c r="AI382" s="132" t="str">
        <f t="shared" si="132"/>
        <v>_</v>
      </c>
      <c r="AJ382" s="131"/>
      <c r="AK382" s="129">
        <f t="shared" si="133"/>
        <v>1.56</v>
      </c>
      <c r="AL382" s="132">
        <f t="shared" si="134"/>
        <v>0</v>
      </c>
      <c r="AM382" s="131"/>
      <c r="AQ382" s="137"/>
    </row>
    <row r="383" spans="1:43">
      <c r="A383" s="12">
        <v>30</v>
      </c>
      <c r="B383" s="126" t="str">
        <f>VLOOKUP(A383,'Overzicht locaties'!B:D,2,0)</f>
        <v>Type B</v>
      </c>
      <c r="C383" s="107" t="s">
        <v>337</v>
      </c>
      <c r="D383" s="6">
        <v>8</v>
      </c>
      <c r="E383" s="107" t="s">
        <v>148</v>
      </c>
      <c r="F383" s="107">
        <v>2</v>
      </c>
      <c r="G383" s="127" t="str">
        <f t="shared" si="135"/>
        <v>Sanitaire ruimte</v>
      </c>
      <c r="H383" s="107" t="s">
        <v>285</v>
      </c>
      <c r="I383" s="128">
        <v>3</v>
      </c>
      <c r="J383" s="127" t="str">
        <f t="shared" si="120"/>
        <v>Harde vloer zonder polymeer beschermlaag, met behandeling</v>
      </c>
      <c r="K383" s="130">
        <v>1</v>
      </c>
      <c r="L383" s="129">
        <f t="shared" si="121"/>
        <v>1</v>
      </c>
      <c r="M383" s="164">
        <f t="shared" si="122"/>
        <v>0</v>
      </c>
      <c r="N383" s="131"/>
      <c r="O383" s="107" t="s">
        <v>101</v>
      </c>
      <c r="P383" s="107"/>
      <c r="Q383" s="107"/>
      <c r="R383" s="107"/>
      <c r="S383" s="131"/>
      <c r="T383" s="126" t="str">
        <f t="shared" si="123"/>
        <v>Sanitair</v>
      </c>
      <c r="U383" s="126" t="str">
        <f t="shared" si="124"/>
        <v>AQL 4%</v>
      </c>
      <c r="V383" s="131"/>
      <c r="W383" s="113">
        <v>100</v>
      </c>
      <c r="X383" s="131"/>
      <c r="Y383" s="129">
        <f t="shared" si="125"/>
        <v>1.56</v>
      </c>
      <c r="Z383" s="132">
        <f t="shared" si="126"/>
        <v>0</v>
      </c>
      <c r="AA383" s="131"/>
      <c r="AB383" s="129" t="str">
        <f t="shared" si="127"/>
        <v>_</v>
      </c>
      <c r="AC383" s="132" t="str">
        <f t="shared" si="128"/>
        <v>_</v>
      </c>
      <c r="AD383" s="131"/>
      <c r="AE383" s="129" t="str">
        <f t="shared" si="129"/>
        <v>_</v>
      </c>
      <c r="AF383" s="132" t="str">
        <f t="shared" si="130"/>
        <v>_</v>
      </c>
      <c r="AG383" s="131"/>
      <c r="AH383" s="129" t="str">
        <f t="shared" si="131"/>
        <v>_</v>
      </c>
      <c r="AI383" s="132" t="str">
        <f t="shared" si="132"/>
        <v>_</v>
      </c>
      <c r="AJ383" s="131"/>
      <c r="AK383" s="129">
        <f t="shared" si="133"/>
        <v>1.56</v>
      </c>
      <c r="AL383" s="132">
        <f t="shared" si="134"/>
        <v>0</v>
      </c>
      <c r="AM383" s="131"/>
      <c r="AQ383" s="137"/>
    </row>
    <row r="384" spans="1:43">
      <c r="A384" s="12">
        <v>30</v>
      </c>
      <c r="B384" s="126" t="str">
        <f>VLOOKUP(A384,'Overzicht locaties'!B:D,2,0)</f>
        <v>Type B</v>
      </c>
      <c r="C384" s="107" t="s">
        <v>337</v>
      </c>
      <c r="D384" s="6">
        <v>9</v>
      </c>
      <c r="E384" s="107" t="s">
        <v>254</v>
      </c>
      <c r="F384" s="107">
        <v>6</v>
      </c>
      <c r="G384" s="127" t="str">
        <f t="shared" si="135"/>
        <v>Overig / Magazijn / Archief / Berging / Technische ruimte</v>
      </c>
      <c r="H384" s="107" t="s">
        <v>285</v>
      </c>
      <c r="I384" s="128">
        <v>3</v>
      </c>
      <c r="J384" s="127" t="str">
        <f t="shared" si="120"/>
        <v>Harde vloer zonder polymeer beschermlaag, met behandeling</v>
      </c>
      <c r="K384" s="130">
        <v>1</v>
      </c>
      <c r="L384" s="129">
        <f t="shared" si="121"/>
        <v>1</v>
      </c>
      <c r="M384" s="164">
        <f t="shared" si="122"/>
        <v>0</v>
      </c>
      <c r="N384" s="131"/>
      <c r="O384" s="107" t="s">
        <v>101</v>
      </c>
      <c r="P384" s="107"/>
      <c r="Q384" s="107"/>
      <c r="R384" s="107"/>
      <c r="S384" s="131"/>
      <c r="T384" s="126" t="str">
        <f t="shared" si="123"/>
        <v>Verkeer</v>
      </c>
      <c r="U384" s="126" t="str">
        <f t="shared" si="124"/>
        <v>AQL 7%</v>
      </c>
      <c r="V384" s="131"/>
      <c r="W384" s="113">
        <v>100</v>
      </c>
      <c r="X384" s="131"/>
      <c r="Y384" s="129">
        <f t="shared" si="125"/>
        <v>1.56</v>
      </c>
      <c r="Z384" s="132">
        <f t="shared" si="126"/>
        <v>0</v>
      </c>
      <c r="AA384" s="131"/>
      <c r="AB384" s="129" t="str">
        <f t="shared" si="127"/>
        <v>_</v>
      </c>
      <c r="AC384" s="132" t="str">
        <f t="shared" si="128"/>
        <v>_</v>
      </c>
      <c r="AD384" s="131"/>
      <c r="AE384" s="129" t="str">
        <f t="shared" si="129"/>
        <v>_</v>
      </c>
      <c r="AF384" s="132" t="str">
        <f t="shared" si="130"/>
        <v>_</v>
      </c>
      <c r="AG384" s="131"/>
      <c r="AH384" s="129" t="str">
        <f t="shared" si="131"/>
        <v>_</v>
      </c>
      <c r="AI384" s="132" t="str">
        <f t="shared" si="132"/>
        <v>_</v>
      </c>
      <c r="AJ384" s="131"/>
      <c r="AK384" s="129">
        <f t="shared" si="133"/>
        <v>1.56</v>
      </c>
      <c r="AL384" s="132">
        <f t="shared" si="134"/>
        <v>0</v>
      </c>
      <c r="AM384" s="131"/>
      <c r="AQ384" s="137"/>
    </row>
    <row r="385" spans="1:43">
      <c r="A385" s="12">
        <v>31</v>
      </c>
      <c r="B385" s="126" t="str">
        <f>VLOOKUP(A385,'Overzicht locaties'!B:D,2,0)</f>
        <v>Type B</v>
      </c>
      <c r="C385" s="107" t="s">
        <v>337</v>
      </c>
      <c r="D385" s="6">
        <v>1</v>
      </c>
      <c r="E385" s="107" t="s">
        <v>248</v>
      </c>
      <c r="F385" s="107">
        <v>1</v>
      </c>
      <c r="G385" s="127" t="str">
        <f t="shared" ref="G385:G393" si="198">VLOOKUP(F385,cat_omschrijving,2,0)</f>
        <v xml:space="preserve">Kantoorruimte / vergaderruimte </v>
      </c>
      <c r="H385" s="107" t="s">
        <v>285</v>
      </c>
      <c r="I385" s="128">
        <v>3</v>
      </c>
      <c r="J385" s="127" t="str">
        <f t="shared" ref="J385:J393" si="199">VLOOKUP(I385,Legenda_vloerafwerking,2,0)</f>
        <v>Harde vloer zonder polymeer beschermlaag, met behandeling</v>
      </c>
      <c r="K385" s="130">
        <v>8</v>
      </c>
      <c r="L385" s="129">
        <f t="shared" ref="L385:L393" si="200">K385-M385</f>
        <v>8</v>
      </c>
      <c r="M385" s="164">
        <f t="shared" ref="M385:M393" si="201">IF(F385="nio",K385,0)</f>
        <v>0</v>
      </c>
      <c r="N385" s="131"/>
      <c r="O385" s="107" t="s">
        <v>101</v>
      </c>
      <c r="P385" s="107"/>
      <c r="Q385" s="107"/>
      <c r="R385" s="107"/>
      <c r="S385" s="131"/>
      <c r="T385" s="126" t="str">
        <f t="shared" ref="T385:T393" si="202">IF(F385="nio","_",VLOOKUP(F385,cat_omschrijving,3,0))</f>
        <v>Bureau</v>
      </c>
      <c r="U385" s="126" t="str">
        <f t="shared" ref="U385:U393" si="203">IF(F385="nio","_",VLOOKUP(F385,cat_omschrijving,4,0))</f>
        <v>AQL 7%</v>
      </c>
      <c r="V385" s="131"/>
      <c r="W385" s="113">
        <v>100</v>
      </c>
      <c r="X385" s="131"/>
      <c r="Y385" s="129">
        <f t="shared" ref="Y385:Y393" si="204">IF(F385="nio","_",(L385/W385)*VLOOKUP(O385,Aanpassing_frequenties,3,0))</f>
        <v>12.48</v>
      </c>
      <c r="Z385" s="132">
        <f t="shared" ref="Z385:Z393" si="205">IF(F385="nio","_",Y385*Rekentarief)</f>
        <v>0</v>
      </c>
      <c r="AA385" s="131"/>
      <c r="AB385" s="129" t="str">
        <f t="shared" ref="AB385:AB393" si="206">IF(OR($F385="nio",P385=""),"_",($L385/$W385)*VLOOKUP(P385,Aanpassing_frequenties,3,0))</f>
        <v>_</v>
      </c>
      <c r="AC385" s="132" t="str">
        <f t="shared" ref="AC385:AC393" si="207">IF(OR($F385="nio",P385=""),"_",AB385*Rekentarief30)</f>
        <v>_</v>
      </c>
      <c r="AD385" s="131"/>
      <c r="AE385" s="129" t="str">
        <f t="shared" ref="AE385:AE393" si="208">IF(OR($F385="nio",Q385=""),"_",($L385/$W385)*VLOOKUP(Q385,Aanpassing_frequenties,3,0))</f>
        <v>_</v>
      </c>
      <c r="AF385" s="132" t="str">
        <f t="shared" ref="AF385:AF393" si="209">IF(OR($F385="nio",Q385=""),"_",AE385*Rekentarief50)</f>
        <v>_</v>
      </c>
      <c r="AG385" s="131"/>
      <c r="AH385" s="129" t="str">
        <f t="shared" ref="AH385:AH393" si="210">IF(OR($F385="nio",R385=""),"_",($L385/$W385)*VLOOKUP(R385,Aanpassing_frequenties,3,0))</f>
        <v>_</v>
      </c>
      <c r="AI385" s="132" t="str">
        <f t="shared" ref="AI385:AI393" si="211">IF(OR($F385="nio",R385=""),"_",AH385*rekentarief150)</f>
        <v>_</v>
      </c>
      <c r="AJ385" s="131"/>
      <c r="AK385" s="129">
        <f t="shared" ref="AK385:AK393" si="212">IF(F385="nio","_",SUM(Y385,AB385,AE385,AH385))</f>
        <v>12.48</v>
      </c>
      <c r="AL385" s="132">
        <f t="shared" ref="AL385:AL393" si="213">IF(F385="nio","_",SUM(Z385,AC385,AF385,AI385))</f>
        <v>0</v>
      </c>
      <c r="AM385" s="131"/>
      <c r="AQ385" s="137"/>
    </row>
    <row r="386" spans="1:43">
      <c r="A386" s="12">
        <v>31</v>
      </c>
      <c r="B386" s="126" t="str">
        <f>VLOOKUP(A386,'Overzicht locaties'!B:D,2,0)</f>
        <v>Type B</v>
      </c>
      <c r="C386" s="107" t="s">
        <v>337</v>
      </c>
      <c r="D386" s="6">
        <v>2</v>
      </c>
      <c r="E386" s="107" t="s">
        <v>249</v>
      </c>
      <c r="F386" s="107">
        <v>4</v>
      </c>
      <c r="G386" s="127" t="str">
        <f t="shared" si="198"/>
        <v>Medische ruimte</v>
      </c>
      <c r="H386" s="107" t="s">
        <v>285</v>
      </c>
      <c r="I386" s="128">
        <v>3</v>
      </c>
      <c r="J386" s="127" t="str">
        <f t="shared" si="199"/>
        <v>Harde vloer zonder polymeer beschermlaag, met behandeling</v>
      </c>
      <c r="K386" s="130">
        <v>5</v>
      </c>
      <c r="L386" s="129">
        <f t="shared" si="200"/>
        <v>5</v>
      </c>
      <c r="M386" s="164">
        <f t="shared" si="201"/>
        <v>0</v>
      </c>
      <c r="N386" s="131"/>
      <c r="O386" s="107" t="s">
        <v>101</v>
      </c>
      <c r="P386" s="107"/>
      <c r="Q386" s="107"/>
      <c r="R386" s="107"/>
      <c r="S386" s="131"/>
      <c r="T386" s="126" t="str">
        <f t="shared" si="202"/>
        <v>Behandel</v>
      </c>
      <c r="U386" s="126" t="str">
        <f t="shared" si="203"/>
        <v>AQL 3%</v>
      </c>
      <c r="V386" s="131"/>
      <c r="W386" s="113">
        <v>100</v>
      </c>
      <c r="X386" s="131"/>
      <c r="Y386" s="129">
        <f t="shared" si="204"/>
        <v>7.8000000000000007</v>
      </c>
      <c r="Z386" s="132">
        <f t="shared" si="205"/>
        <v>0</v>
      </c>
      <c r="AA386" s="131"/>
      <c r="AB386" s="129" t="str">
        <f t="shared" si="206"/>
        <v>_</v>
      </c>
      <c r="AC386" s="132" t="str">
        <f t="shared" si="207"/>
        <v>_</v>
      </c>
      <c r="AD386" s="131"/>
      <c r="AE386" s="129" t="str">
        <f t="shared" si="208"/>
        <v>_</v>
      </c>
      <c r="AF386" s="132" t="str">
        <f t="shared" si="209"/>
        <v>_</v>
      </c>
      <c r="AG386" s="131"/>
      <c r="AH386" s="129" t="str">
        <f t="shared" si="210"/>
        <v>_</v>
      </c>
      <c r="AI386" s="132" t="str">
        <f t="shared" si="211"/>
        <v>_</v>
      </c>
      <c r="AJ386" s="131"/>
      <c r="AK386" s="129">
        <f t="shared" si="212"/>
        <v>7.8000000000000007</v>
      </c>
      <c r="AL386" s="132">
        <f t="shared" si="213"/>
        <v>0</v>
      </c>
      <c r="AM386" s="131"/>
      <c r="AQ386" s="137"/>
    </row>
    <row r="387" spans="1:43">
      <c r="A387" s="12">
        <v>31</v>
      </c>
      <c r="B387" s="126" t="str">
        <f>VLOOKUP(A387,'Overzicht locaties'!B:D,2,0)</f>
        <v>Type B</v>
      </c>
      <c r="C387" s="107" t="s">
        <v>337</v>
      </c>
      <c r="D387" s="6">
        <v>3</v>
      </c>
      <c r="E387" s="107" t="s">
        <v>250</v>
      </c>
      <c r="F387" s="107">
        <v>4</v>
      </c>
      <c r="G387" s="127" t="str">
        <f t="shared" si="198"/>
        <v>Medische ruimte</v>
      </c>
      <c r="H387" s="107" t="s">
        <v>285</v>
      </c>
      <c r="I387" s="128">
        <v>3</v>
      </c>
      <c r="J387" s="127" t="str">
        <f t="shared" si="199"/>
        <v>Harde vloer zonder polymeer beschermlaag, met behandeling</v>
      </c>
      <c r="K387" s="130">
        <v>14</v>
      </c>
      <c r="L387" s="129">
        <f t="shared" si="200"/>
        <v>14</v>
      </c>
      <c r="M387" s="164">
        <f t="shared" si="201"/>
        <v>0</v>
      </c>
      <c r="N387" s="131"/>
      <c r="O387" s="107" t="s">
        <v>101</v>
      </c>
      <c r="P387" s="107"/>
      <c r="Q387" s="107"/>
      <c r="R387" s="107"/>
      <c r="S387" s="131"/>
      <c r="T387" s="126" t="str">
        <f t="shared" si="202"/>
        <v>Behandel</v>
      </c>
      <c r="U387" s="126" t="str">
        <f t="shared" si="203"/>
        <v>AQL 3%</v>
      </c>
      <c r="V387" s="131"/>
      <c r="W387" s="113">
        <v>100</v>
      </c>
      <c r="X387" s="131"/>
      <c r="Y387" s="129">
        <f t="shared" si="204"/>
        <v>21.840000000000003</v>
      </c>
      <c r="Z387" s="132">
        <f t="shared" si="205"/>
        <v>0</v>
      </c>
      <c r="AA387" s="131"/>
      <c r="AB387" s="129" t="str">
        <f t="shared" si="206"/>
        <v>_</v>
      </c>
      <c r="AC387" s="132" t="str">
        <f t="shared" si="207"/>
        <v>_</v>
      </c>
      <c r="AD387" s="131"/>
      <c r="AE387" s="129" t="str">
        <f t="shared" si="208"/>
        <v>_</v>
      </c>
      <c r="AF387" s="132" t="str">
        <f t="shared" si="209"/>
        <v>_</v>
      </c>
      <c r="AG387" s="131"/>
      <c r="AH387" s="129" t="str">
        <f t="shared" si="210"/>
        <v>_</v>
      </c>
      <c r="AI387" s="132" t="str">
        <f t="shared" si="211"/>
        <v>_</v>
      </c>
      <c r="AJ387" s="131"/>
      <c r="AK387" s="129">
        <f t="shared" si="212"/>
        <v>21.840000000000003</v>
      </c>
      <c r="AL387" s="132">
        <f t="shared" si="213"/>
        <v>0</v>
      </c>
      <c r="AM387" s="131"/>
      <c r="AQ387" s="137"/>
    </row>
    <row r="388" spans="1:43">
      <c r="A388" s="12">
        <v>31</v>
      </c>
      <c r="B388" s="126" t="str">
        <f>VLOOKUP(A388,'Overzicht locaties'!B:D,2,0)</f>
        <v>Type B</v>
      </c>
      <c r="C388" s="107" t="s">
        <v>337</v>
      </c>
      <c r="D388" s="6">
        <v>4</v>
      </c>
      <c r="E388" s="107" t="s">
        <v>251</v>
      </c>
      <c r="F388" s="107">
        <v>2</v>
      </c>
      <c r="G388" s="127" t="str">
        <f t="shared" si="198"/>
        <v>Sanitaire ruimte</v>
      </c>
      <c r="H388" s="107" t="s">
        <v>285</v>
      </c>
      <c r="I388" s="128">
        <v>3</v>
      </c>
      <c r="J388" s="127" t="str">
        <f t="shared" si="199"/>
        <v>Harde vloer zonder polymeer beschermlaag, met behandeling</v>
      </c>
      <c r="K388" s="130">
        <v>3</v>
      </c>
      <c r="L388" s="129">
        <f t="shared" si="200"/>
        <v>3</v>
      </c>
      <c r="M388" s="164">
        <f t="shared" si="201"/>
        <v>0</v>
      </c>
      <c r="N388" s="131"/>
      <c r="O388" s="107" t="s">
        <v>101</v>
      </c>
      <c r="P388" s="107"/>
      <c r="Q388" s="107"/>
      <c r="R388" s="107"/>
      <c r="S388" s="131"/>
      <c r="T388" s="126" t="str">
        <f t="shared" si="202"/>
        <v>Sanitair</v>
      </c>
      <c r="U388" s="126" t="str">
        <f t="shared" si="203"/>
        <v>AQL 4%</v>
      </c>
      <c r="V388" s="131"/>
      <c r="W388" s="113">
        <v>100</v>
      </c>
      <c r="X388" s="131"/>
      <c r="Y388" s="129">
        <f t="shared" si="204"/>
        <v>4.68</v>
      </c>
      <c r="Z388" s="132">
        <f t="shared" si="205"/>
        <v>0</v>
      </c>
      <c r="AA388" s="131"/>
      <c r="AB388" s="129" t="str">
        <f t="shared" si="206"/>
        <v>_</v>
      </c>
      <c r="AC388" s="132" t="str">
        <f t="shared" si="207"/>
        <v>_</v>
      </c>
      <c r="AD388" s="131"/>
      <c r="AE388" s="129" t="str">
        <f t="shared" si="208"/>
        <v>_</v>
      </c>
      <c r="AF388" s="132" t="str">
        <f t="shared" si="209"/>
        <v>_</v>
      </c>
      <c r="AG388" s="131"/>
      <c r="AH388" s="129" t="str">
        <f t="shared" si="210"/>
        <v>_</v>
      </c>
      <c r="AI388" s="132" t="str">
        <f t="shared" si="211"/>
        <v>_</v>
      </c>
      <c r="AJ388" s="131"/>
      <c r="AK388" s="129">
        <f t="shared" si="212"/>
        <v>4.68</v>
      </c>
      <c r="AL388" s="132">
        <f t="shared" si="213"/>
        <v>0</v>
      </c>
      <c r="AM388" s="131"/>
      <c r="AQ388" s="137"/>
    </row>
    <row r="389" spans="1:43">
      <c r="A389" s="12">
        <v>31</v>
      </c>
      <c r="B389" s="126" t="str">
        <f>VLOOKUP(A389,'Overzicht locaties'!B:D,2,0)</f>
        <v>Type B</v>
      </c>
      <c r="C389" s="107" t="s">
        <v>337</v>
      </c>
      <c r="D389" s="6">
        <v>5</v>
      </c>
      <c r="E389" s="107" t="s">
        <v>147</v>
      </c>
      <c r="F389" s="107">
        <v>3</v>
      </c>
      <c r="G389" s="127" t="str">
        <f t="shared" si="198"/>
        <v>Verkeersruimte / Garderobe / Wachtruimte</v>
      </c>
      <c r="H389" s="107" t="s">
        <v>285</v>
      </c>
      <c r="I389" s="128">
        <v>3</v>
      </c>
      <c r="J389" s="127" t="str">
        <f t="shared" si="199"/>
        <v>Harde vloer zonder polymeer beschermlaag, met behandeling</v>
      </c>
      <c r="K389" s="130">
        <v>6</v>
      </c>
      <c r="L389" s="129">
        <f t="shared" si="200"/>
        <v>6</v>
      </c>
      <c r="M389" s="164">
        <f t="shared" si="201"/>
        <v>0</v>
      </c>
      <c r="N389" s="131"/>
      <c r="O389" s="107" t="s">
        <v>101</v>
      </c>
      <c r="P389" s="107"/>
      <c r="Q389" s="107"/>
      <c r="R389" s="107"/>
      <c r="S389" s="131"/>
      <c r="T389" s="126" t="str">
        <f t="shared" si="202"/>
        <v>Verkeer</v>
      </c>
      <c r="U389" s="126" t="str">
        <f t="shared" si="203"/>
        <v>AQL 7%</v>
      </c>
      <c r="V389" s="131"/>
      <c r="W389" s="113">
        <v>100</v>
      </c>
      <c r="X389" s="131"/>
      <c r="Y389" s="129">
        <f t="shared" si="204"/>
        <v>9.36</v>
      </c>
      <c r="Z389" s="132">
        <f t="shared" si="205"/>
        <v>0</v>
      </c>
      <c r="AA389" s="131"/>
      <c r="AB389" s="129" t="str">
        <f t="shared" si="206"/>
        <v>_</v>
      </c>
      <c r="AC389" s="132" t="str">
        <f t="shared" si="207"/>
        <v>_</v>
      </c>
      <c r="AD389" s="131"/>
      <c r="AE389" s="129" t="str">
        <f t="shared" si="208"/>
        <v>_</v>
      </c>
      <c r="AF389" s="132" t="str">
        <f t="shared" si="209"/>
        <v>_</v>
      </c>
      <c r="AG389" s="131"/>
      <c r="AH389" s="129" t="str">
        <f t="shared" si="210"/>
        <v>_</v>
      </c>
      <c r="AI389" s="132" t="str">
        <f t="shared" si="211"/>
        <v>_</v>
      </c>
      <c r="AJ389" s="131"/>
      <c r="AK389" s="129">
        <f t="shared" si="212"/>
        <v>9.36</v>
      </c>
      <c r="AL389" s="132">
        <f t="shared" si="213"/>
        <v>0</v>
      </c>
      <c r="AM389" s="131"/>
      <c r="AQ389" s="137"/>
    </row>
    <row r="390" spans="1:43">
      <c r="A390" s="12">
        <v>31</v>
      </c>
      <c r="B390" s="126" t="str">
        <f>VLOOKUP(A390,'Overzicht locaties'!B:D,2,0)</f>
        <v>Type B</v>
      </c>
      <c r="C390" s="107" t="s">
        <v>337</v>
      </c>
      <c r="D390" s="6">
        <v>6</v>
      </c>
      <c r="E390" s="107" t="s">
        <v>252</v>
      </c>
      <c r="F390" s="107">
        <v>3</v>
      </c>
      <c r="G390" s="127" t="str">
        <f t="shared" si="198"/>
        <v>Verkeersruimte / Garderobe / Wachtruimte</v>
      </c>
      <c r="H390" s="107" t="s">
        <v>285</v>
      </c>
      <c r="I390" s="128">
        <v>3</v>
      </c>
      <c r="J390" s="127" t="str">
        <f t="shared" si="199"/>
        <v>Harde vloer zonder polymeer beschermlaag, met behandeling</v>
      </c>
      <c r="K390" s="130">
        <v>14</v>
      </c>
      <c r="L390" s="129">
        <f t="shared" si="200"/>
        <v>14</v>
      </c>
      <c r="M390" s="164">
        <f t="shared" si="201"/>
        <v>0</v>
      </c>
      <c r="N390" s="131"/>
      <c r="O390" s="107" t="s">
        <v>101</v>
      </c>
      <c r="P390" s="107"/>
      <c r="Q390" s="107"/>
      <c r="R390" s="107"/>
      <c r="S390" s="131"/>
      <c r="T390" s="126" t="str">
        <f t="shared" si="202"/>
        <v>Verkeer</v>
      </c>
      <c r="U390" s="126" t="str">
        <f t="shared" si="203"/>
        <v>AQL 7%</v>
      </c>
      <c r="V390" s="131"/>
      <c r="W390" s="113">
        <v>100</v>
      </c>
      <c r="X390" s="131"/>
      <c r="Y390" s="129">
        <f t="shared" si="204"/>
        <v>21.840000000000003</v>
      </c>
      <c r="Z390" s="132">
        <f t="shared" si="205"/>
        <v>0</v>
      </c>
      <c r="AA390" s="131"/>
      <c r="AB390" s="129" t="str">
        <f t="shared" si="206"/>
        <v>_</v>
      </c>
      <c r="AC390" s="132" t="str">
        <f t="shared" si="207"/>
        <v>_</v>
      </c>
      <c r="AD390" s="131"/>
      <c r="AE390" s="129" t="str">
        <f t="shared" si="208"/>
        <v>_</v>
      </c>
      <c r="AF390" s="132" t="str">
        <f t="shared" si="209"/>
        <v>_</v>
      </c>
      <c r="AG390" s="131"/>
      <c r="AH390" s="129" t="str">
        <f t="shared" si="210"/>
        <v>_</v>
      </c>
      <c r="AI390" s="132" t="str">
        <f t="shared" si="211"/>
        <v>_</v>
      </c>
      <c r="AJ390" s="131"/>
      <c r="AK390" s="129">
        <f t="shared" si="212"/>
        <v>21.840000000000003</v>
      </c>
      <c r="AL390" s="132">
        <f t="shared" si="213"/>
        <v>0</v>
      </c>
      <c r="AM390" s="131"/>
      <c r="AQ390" s="137"/>
    </row>
    <row r="391" spans="1:43">
      <c r="A391" s="12">
        <v>31</v>
      </c>
      <c r="B391" s="126" t="str">
        <f>VLOOKUP(A391,'Overzicht locaties'!B:D,2,0)</f>
        <v>Type B</v>
      </c>
      <c r="C391" s="107" t="s">
        <v>337</v>
      </c>
      <c r="D391" s="6">
        <v>7</v>
      </c>
      <c r="E391" s="107" t="s">
        <v>253</v>
      </c>
      <c r="F391" s="107">
        <v>3</v>
      </c>
      <c r="G391" s="127" t="str">
        <f t="shared" si="198"/>
        <v>Verkeersruimte / Garderobe / Wachtruimte</v>
      </c>
      <c r="H391" s="107" t="s">
        <v>285</v>
      </c>
      <c r="I391" s="128">
        <v>3</v>
      </c>
      <c r="J391" s="127" t="str">
        <f t="shared" si="199"/>
        <v>Harde vloer zonder polymeer beschermlaag, met behandeling</v>
      </c>
      <c r="K391" s="130">
        <v>1</v>
      </c>
      <c r="L391" s="129">
        <f t="shared" si="200"/>
        <v>1</v>
      </c>
      <c r="M391" s="164">
        <f t="shared" si="201"/>
        <v>0</v>
      </c>
      <c r="N391" s="131"/>
      <c r="O391" s="107" t="s">
        <v>101</v>
      </c>
      <c r="P391" s="107"/>
      <c r="Q391" s="107"/>
      <c r="R391" s="107"/>
      <c r="S391" s="131"/>
      <c r="T391" s="126" t="str">
        <f t="shared" si="202"/>
        <v>Verkeer</v>
      </c>
      <c r="U391" s="126" t="str">
        <f t="shared" si="203"/>
        <v>AQL 7%</v>
      </c>
      <c r="V391" s="131"/>
      <c r="W391" s="113">
        <v>100</v>
      </c>
      <c r="X391" s="131"/>
      <c r="Y391" s="129">
        <f t="shared" si="204"/>
        <v>1.56</v>
      </c>
      <c r="Z391" s="132">
        <f t="shared" si="205"/>
        <v>0</v>
      </c>
      <c r="AA391" s="131"/>
      <c r="AB391" s="129" t="str">
        <f t="shared" si="206"/>
        <v>_</v>
      </c>
      <c r="AC391" s="132" t="str">
        <f t="shared" si="207"/>
        <v>_</v>
      </c>
      <c r="AD391" s="131"/>
      <c r="AE391" s="129" t="str">
        <f t="shared" si="208"/>
        <v>_</v>
      </c>
      <c r="AF391" s="132" t="str">
        <f t="shared" si="209"/>
        <v>_</v>
      </c>
      <c r="AG391" s="131"/>
      <c r="AH391" s="129" t="str">
        <f t="shared" si="210"/>
        <v>_</v>
      </c>
      <c r="AI391" s="132" t="str">
        <f t="shared" si="211"/>
        <v>_</v>
      </c>
      <c r="AJ391" s="131"/>
      <c r="AK391" s="129">
        <f t="shared" si="212"/>
        <v>1.56</v>
      </c>
      <c r="AL391" s="132">
        <f t="shared" si="213"/>
        <v>0</v>
      </c>
      <c r="AM391" s="131"/>
      <c r="AQ391" s="137"/>
    </row>
    <row r="392" spans="1:43">
      <c r="A392" s="12">
        <v>31</v>
      </c>
      <c r="B392" s="126" t="str">
        <f>VLOOKUP(A392,'Overzicht locaties'!B:D,2,0)</f>
        <v>Type B</v>
      </c>
      <c r="C392" s="107" t="s">
        <v>337</v>
      </c>
      <c r="D392" s="6">
        <v>8</v>
      </c>
      <c r="E392" s="107" t="s">
        <v>148</v>
      </c>
      <c r="F392" s="107">
        <v>2</v>
      </c>
      <c r="G392" s="127" t="str">
        <f t="shared" si="198"/>
        <v>Sanitaire ruimte</v>
      </c>
      <c r="H392" s="107" t="s">
        <v>285</v>
      </c>
      <c r="I392" s="128">
        <v>3</v>
      </c>
      <c r="J392" s="127" t="str">
        <f t="shared" si="199"/>
        <v>Harde vloer zonder polymeer beschermlaag, met behandeling</v>
      </c>
      <c r="K392" s="130">
        <v>1</v>
      </c>
      <c r="L392" s="129">
        <f t="shared" si="200"/>
        <v>1</v>
      </c>
      <c r="M392" s="164">
        <f t="shared" si="201"/>
        <v>0</v>
      </c>
      <c r="N392" s="131"/>
      <c r="O392" s="107" t="s">
        <v>101</v>
      </c>
      <c r="P392" s="107"/>
      <c r="Q392" s="107"/>
      <c r="R392" s="107"/>
      <c r="S392" s="131"/>
      <c r="T392" s="126" t="str">
        <f t="shared" si="202"/>
        <v>Sanitair</v>
      </c>
      <c r="U392" s="126" t="str">
        <f t="shared" si="203"/>
        <v>AQL 4%</v>
      </c>
      <c r="V392" s="131"/>
      <c r="W392" s="113">
        <v>100</v>
      </c>
      <c r="X392" s="131"/>
      <c r="Y392" s="129">
        <f t="shared" si="204"/>
        <v>1.56</v>
      </c>
      <c r="Z392" s="132">
        <f t="shared" si="205"/>
        <v>0</v>
      </c>
      <c r="AA392" s="131"/>
      <c r="AB392" s="129" t="str">
        <f t="shared" si="206"/>
        <v>_</v>
      </c>
      <c r="AC392" s="132" t="str">
        <f t="shared" si="207"/>
        <v>_</v>
      </c>
      <c r="AD392" s="131"/>
      <c r="AE392" s="129" t="str">
        <f t="shared" si="208"/>
        <v>_</v>
      </c>
      <c r="AF392" s="132" t="str">
        <f t="shared" si="209"/>
        <v>_</v>
      </c>
      <c r="AG392" s="131"/>
      <c r="AH392" s="129" t="str">
        <f t="shared" si="210"/>
        <v>_</v>
      </c>
      <c r="AI392" s="132" t="str">
        <f t="shared" si="211"/>
        <v>_</v>
      </c>
      <c r="AJ392" s="131"/>
      <c r="AK392" s="129">
        <f t="shared" si="212"/>
        <v>1.56</v>
      </c>
      <c r="AL392" s="132">
        <f t="shared" si="213"/>
        <v>0</v>
      </c>
      <c r="AM392" s="131"/>
      <c r="AQ392" s="137"/>
    </row>
    <row r="393" spans="1:43">
      <c r="A393" s="12">
        <v>31</v>
      </c>
      <c r="B393" s="126" t="str">
        <f>VLOOKUP(A393,'Overzicht locaties'!B:D,2,0)</f>
        <v>Type B</v>
      </c>
      <c r="C393" s="107" t="s">
        <v>337</v>
      </c>
      <c r="D393" s="6">
        <v>9</v>
      </c>
      <c r="E393" s="107" t="s">
        <v>254</v>
      </c>
      <c r="F393" s="107">
        <v>6</v>
      </c>
      <c r="G393" s="127" t="str">
        <f t="shared" si="198"/>
        <v>Overig / Magazijn / Archief / Berging / Technische ruimte</v>
      </c>
      <c r="H393" s="107" t="s">
        <v>285</v>
      </c>
      <c r="I393" s="128">
        <v>3</v>
      </c>
      <c r="J393" s="127" t="str">
        <f t="shared" si="199"/>
        <v>Harde vloer zonder polymeer beschermlaag, met behandeling</v>
      </c>
      <c r="K393" s="130">
        <v>1</v>
      </c>
      <c r="L393" s="129">
        <f t="shared" si="200"/>
        <v>1</v>
      </c>
      <c r="M393" s="164">
        <f t="shared" si="201"/>
        <v>0</v>
      </c>
      <c r="N393" s="131"/>
      <c r="O393" s="107" t="s">
        <v>101</v>
      </c>
      <c r="P393" s="107"/>
      <c r="Q393" s="107"/>
      <c r="R393" s="107"/>
      <c r="S393" s="131"/>
      <c r="T393" s="126" t="str">
        <f t="shared" si="202"/>
        <v>Verkeer</v>
      </c>
      <c r="U393" s="126" t="str">
        <f t="shared" si="203"/>
        <v>AQL 7%</v>
      </c>
      <c r="V393" s="131"/>
      <c r="W393" s="113">
        <v>100</v>
      </c>
      <c r="X393" s="131"/>
      <c r="Y393" s="129">
        <f t="shared" si="204"/>
        <v>1.56</v>
      </c>
      <c r="Z393" s="132">
        <f t="shared" si="205"/>
        <v>0</v>
      </c>
      <c r="AA393" s="131"/>
      <c r="AB393" s="129" t="str">
        <f t="shared" si="206"/>
        <v>_</v>
      </c>
      <c r="AC393" s="132" t="str">
        <f t="shared" si="207"/>
        <v>_</v>
      </c>
      <c r="AD393" s="131"/>
      <c r="AE393" s="129" t="str">
        <f t="shared" si="208"/>
        <v>_</v>
      </c>
      <c r="AF393" s="132" t="str">
        <f t="shared" si="209"/>
        <v>_</v>
      </c>
      <c r="AG393" s="131"/>
      <c r="AH393" s="129" t="str">
        <f t="shared" si="210"/>
        <v>_</v>
      </c>
      <c r="AI393" s="132" t="str">
        <f t="shared" si="211"/>
        <v>_</v>
      </c>
      <c r="AJ393" s="131"/>
      <c r="AK393" s="129">
        <f t="shared" si="212"/>
        <v>1.56</v>
      </c>
      <c r="AL393" s="132">
        <f t="shared" si="213"/>
        <v>0</v>
      </c>
      <c r="AM393" s="131"/>
      <c r="AQ393" s="137"/>
    </row>
    <row r="394" spans="1:43">
      <c r="A394" s="12">
        <v>32</v>
      </c>
      <c r="B394" s="126" t="str">
        <f>VLOOKUP(A394,'Overzicht locaties'!B:D,2,0)</f>
        <v>Type B</v>
      </c>
      <c r="C394" s="107" t="s">
        <v>337</v>
      </c>
      <c r="D394" s="6">
        <v>1</v>
      </c>
      <c r="E394" s="107" t="s">
        <v>248</v>
      </c>
      <c r="F394" s="107">
        <v>1</v>
      </c>
      <c r="G394" s="127" t="str">
        <f t="shared" si="135"/>
        <v xml:space="preserve">Kantoorruimte / vergaderruimte </v>
      </c>
      <c r="H394" s="107" t="s">
        <v>285</v>
      </c>
      <c r="I394" s="128">
        <v>3</v>
      </c>
      <c r="J394" s="127" t="str">
        <f t="shared" si="120"/>
        <v>Harde vloer zonder polymeer beschermlaag, met behandeling</v>
      </c>
      <c r="K394" s="130">
        <v>8</v>
      </c>
      <c r="L394" s="129">
        <f t="shared" si="121"/>
        <v>8</v>
      </c>
      <c r="M394" s="164">
        <f t="shared" si="122"/>
        <v>0</v>
      </c>
      <c r="N394" s="131"/>
      <c r="O394" s="107" t="s">
        <v>101</v>
      </c>
      <c r="P394" s="107"/>
      <c r="Q394" s="107"/>
      <c r="R394" s="107"/>
      <c r="S394" s="131"/>
      <c r="T394" s="126" t="str">
        <f t="shared" si="123"/>
        <v>Bureau</v>
      </c>
      <c r="U394" s="126" t="str">
        <f t="shared" si="124"/>
        <v>AQL 7%</v>
      </c>
      <c r="V394" s="131"/>
      <c r="W394" s="113">
        <v>100</v>
      </c>
      <c r="X394" s="131"/>
      <c r="Y394" s="129">
        <f t="shared" si="125"/>
        <v>12.48</v>
      </c>
      <c r="Z394" s="132">
        <f t="shared" si="126"/>
        <v>0</v>
      </c>
      <c r="AA394" s="131"/>
      <c r="AB394" s="129" t="str">
        <f t="shared" si="127"/>
        <v>_</v>
      </c>
      <c r="AC394" s="132" t="str">
        <f t="shared" si="128"/>
        <v>_</v>
      </c>
      <c r="AD394" s="131"/>
      <c r="AE394" s="129" t="str">
        <f t="shared" si="129"/>
        <v>_</v>
      </c>
      <c r="AF394" s="132" t="str">
        <f t="shared" si="130"/>
        <v>_</v>
      </c>
      <c r="AG394" s="131"/>
      <c r="AH394" s="129" t="str">
        <f t="shared" si="131"/>
        <v>_</v>
      </c>
      <c r="AI394" s="132" t="str">
        <f t="shared" si="132"/>
        <v>_</v>
      </c>
      <c r="AJ394" s="131"/>
      <c r="AK394" s="129">
        <f t="shared" si="133"/>
        <v>12.48</v>
      </c>
      <c r="AL394" s="132">
        <f t="shared" si="134"/>
        <v>0</v>
      </c>
      <c r="AM394" s="131"/>
      <c r="AQ394" s="137"/>
    </row>
    <row r="395" spans="1:43">
      <c r="A395" s="12">
        <v>32</v>
      </c>
      <c r="B395" s="126" t="str">
        <f>VLOOKUP(A395,'Overzicht locaties'!B:D,2,0)</f>
        <v>Type B</v>
      </c>
      <c r="C395" s="107" t="s">
        <v>337</v>
      </c>
      <c r="D395" s="6">
        <v>2</v>
      </c>
      <c r="E395" s="107" t="s">
        <v>249</v>
      </c>
      <c r="F395" s="107">
        <v>4</v>
      </c>
      <c r="G395" s="127" t="str">
        <f t="shared" si="135"/>
        <v>Medische ruimte</v>
      </c>
      <c r="H395" s="107" t="s">
        <v>285</v>
      </c>
      <c r="I395" s="128">
        <v>3</v>
      </c>
      <c r="J395" s="127" t="str">
        <f t="shared" si="120"/>
        <v>Harde vloer zonder polymeer beschermlaag, met behandeling</v>
      </c>
      <c r="K395" s="130">
        <v>5</v>
      </c>
      <c r="L395" s="129">
        <f t="shared" si="121"/>
        <v>5</v>
      </c>
      <c r="M395" s="164">
        <f t="shared" si="122"/>
        <v>0</v>
      </c>
      <c r="N395" s="131"/>
      <c r="O395" s="107" t="s">
        <v>101</v>
      </c>
      <c r="P395" s="107"/>
      <c r="Q395" s="107"/>
      <c r="R395" s="107"/>
      <c r="S395" s="131"/>
      <c r="T395" s="126" t="str">
        <f t="shared" si="123"/>
        <v>Behandel</v>
      </c>
      <c r="U395" s="126" t="str">
        <f t="shared" si="124"/>
        <v>AQL 3%</v>
      </c>
      <c r="V395" s="131"/>
      <c r="W395" s="113">
        <v>100</v>
      </c>
      <c r="X395" s="131"/>
      <c r="Y395" s="129">
        <f t="shared" si="125"/>
        <v>7.8000000000000007</v>
      </c>
      <c r="Z395" s="132">
        <f t="shared" si="126"/>
        <v>0</v>
      </c>
      <c r="AA395" s="131"/>
      <c r="AB395" s="129" t="str">
        <f t="shared" si="127"/>
        <v>_</v>
      </c>
      <c r="AC395" s="132" t="str">
        <f t="shared" si="128"/>
        <v>_</v>
      </c>
      <c r="AD395" s="131"/>
      <c r="AE395" s="129" t="str">
        <f t="shared" si="129"/>
        <v>_</v>
      </c>
      <c r="AF395" s="132" t="str">
        <f t="shared" si="130"/>
        <v>_</v>
      </c>
      <c r="AG395" s="131"/>
      <c r="AH395" s="129" t="str">
        <f t="shared" si="131"/>
        <v>_</v>
      </c>
      <c r="AI395" s="132" t="str">
        <f t="shared" si="132"/>
        <v>_</v>
      </c>
      <c r="AJ395" s="131"/>
      <c r="AK395" s="129">
        <f t="shared" si="133"/>
        <v>7.8000000000000007</v>
      </c>
      <c r="AL395" s="132">
        <f t="shared" si="134"/>
        <v>0</v>
      </c>
      <c r="AM395" s="131"/>
      <c r="AQ395" s="137"/>
    </row>
    <row r="396" spans="1:43">
      <c r="A396" s="12">
        <v>32</v>
      </c>
      <c r="B396" s="126" t="str">
        <f>VLOOKUP(A396,'Overzicht locaties'!B:D,2,0)</f>
        <v>Type B</v>
      </c>
      <c r="C396" s="107" t="s">
        <v>337</v>
      </c>
      <c r="D396" s="6">
        <v>3</v>
      </c>
      <c r="E396" s="107" t="s">
        <v>250</v>
      </c>
      <c r="F396" s="107">
        <v>4</v>
      </c>
      <c r="G396" s="127" t="str">
        <f t="shared" si="135"/>
        <v>Medische ruimte</v>
      </c>
      <c r="H396" s="107" t="s">
        <v>285</v>
      </c>
      <c r="I396" s="128">
        <v>3</v>
      </c>
      <c r="J396" s="127" t="str">
        <f t="shared" si="120"/>
        <v>Harde vloer zonder polymeer beschermlaag, met behandeling</v>
      </c>
      <c r="K396" s="130">
        <v>14</v>
      </c>
      <c r="L396" s="129">
        <f t="shared" si="121"/>
        <v>14</v>
      </c>
      <c r="M396" s="164">
        <f t="shared" si="122"/>
        <v>0</v>
      </c>
      <c r="N396" s="131"/>
      <c r="O396" s="107" t="s">
        <v>101</v>
      </c>
      <c r="P396" s="107"/>
      <c r="Q396" s="107"/>
      <c r="R396" s="107"/>
      <c r="S396" s="131"/>
      <c r="T396" s="126" t="str">
        <f t="shared" si="123"/>
        <v>Behandel</v>
      </c>
      <c r="U396" s="126" t="str">
        <f t="shared" si="124"/>
        <v>AQL 3%</v>
      </c>
      <c r="V396" s="131"/>
      <c r="W396" s="113">
        <v>100</v>
      </c>
      <c r="X396" s="131"/>
      <c r="Y396" s="129">
        <f t="shared" si="125"/>
        <v>21.840000000000003</v>
      </c>
      <c r="Z396" s="132">
        <f t="shared" si="126"/>
        <v>0</v>
      </c>
      <c r="AA396" s="131"/>
      <c r="AB396" s="129" t="str">
        <f t="shared" si="127"/>
        <v>_</v>
      </c>
      <c r="AC396" s="132" t="str">
        <f t="shared" si="128"/>
        <v>_</v>
      </c>
      <c r="AD396" s="131"/>
      <c r="AE396" s="129" t="str">
        <f t="shared" si="129"/>
        <v>_</v>
      </c>
      <c r="AF396" s="132" t="str">
        <f t="shared" si="130"/>
        <v>_</v>
      </c>
      <c r="AG396" s="131"/>
      <c r="AH396" s="129" t="str">
        <f t="shared" si="131"/>
        <v>_</v>
      </c>
      <c r="AI396" s="132" t="str">
        <f t="shared" si="132"/>
        <v>_</v>
      </c>
      <c r="AJ396" s="131"/>
      <c r="AK396" s="129">
        <f t="shared" si="133"/>
        <v>21.840000000000003</v>
      </c>
      <c r="AL396" s="132">
        <f t="shared" si="134"/>
        <v>0</v>
      </c>
      <c r="AM396" s="131"/>
      <c r="AQ396" s="137"/>
    </row>
    <row r="397" spans="1:43">
      <c r="A397" s="12">
        <v>32</v>
      </c>
      <c r="B397" s="126" t="str">
        <f>VLOOKUP(A397,'Overzicht locaties'!B:D,2,0)</f>
        <v>Type B</v>
      </c>
      <c r="C397" s="107" t="s">
        <v>337</v>
      </c>
      <c r="D397" s="6">
        <v>4</v>
      </c>
      <c r="E397" s="107" t="s">
        <v>251</v>
      </c>
      <c r="F397" s="107">
        <v>2</v>
      </c>
      <c r="G397" s="127" t="str">
        <f t="shared" si="135"/>
        <v>Sanitaire ruimte</v>
      </c>
      <c r="H397" s="107" t="s">
        <v>285</v>
      </c>
      <c r="I397" s="128">
        <v>3</v>
      </c>
      <c r="J397" s="127" t="str">
        <f t="shared" si="120"/>
        <v>Harde vloer zonder polymeer beschermlaag, met behandeling</v>
      </c>
      <c r="K397" s="130">
        <v>3</v>
      </c>
      <c r="L397" s="129">
        <f t="shared" si="121"/>
        <v>3</v>
      </c>
      <c r="M397" s="164">
        <f t="shared" si="122"/>
        <v>0</v>
      </c>
      <c r="N397" s="131"/>
      <c r="O397" s="107" t="s">
        <v>101</v>
      </c>
      <c r="P397" s="107"/>
      <c r="Q397" s="107"/>
      <c r="R397" s="107"/>
      <c r="S397" s="131"/>
      <c r="T397" s="126" t="str">
        <f t="shared" si="123"/>
        <v>Sanitair</v>
      </c>
      <c r="U397" s="126" t="str">
        <f t="shared" si="124"/>
        <v>AQL 4%</v>
      </c>
      <c r="V397" s="131"/>
      <c r="W397" s="113">
        <v>100</v>
      </c>
      <c r="X397" s="131"/>
      <c r="Y397" s="129">
        <f t="shared" si="125"/>
        <v>4.68</v>
      </c>
      <c r="Z397" s="132">
        <f t="shared" si="126"/>
        <v>0</v>
      </c>
      <c r="AA397" s="131"/>
      <c r="AB397" s="129" t="str">
        <f t="shared" si="127"/>
        <v>_</v>
      </c>
      <c r="AC397" s="132" t="str">
        <f t="shared" si="128"/>
        <v>_</v>
      </c>
      <c r="AD397" s="131"/>
      <c r="AE397" s="129" t="str">
        <f t="shared" si="129"/>
        <v>_</v>
      </c>
      <c r="AF397" s="132" t="str">
        <f t="shared" si="130"/>
        <v>_</v>
      </c>
      <c r="AG397" s="131"/>
      <c r="AH397" s="129" t="str">
        <f t="shared" si="131"/>
        <v>_</v>
      </c>
      <c r="AI397" s="132" t="str">
        <f t="shared" si="132"/>
        <v>_</v>
      </c>
      <c r="AJ397" s="131"/>
      <c r="AK397" s="129">
        <f t="shared" si="133"/>
        <v>4.68</v>
      </c>
      <c r="AL397" s="132">
        <f t="shared" si="134"/>
        <v>0</v>
      </c>
      <c r="AM397" s="131"/>
      <c r="AQ397" s="137"/>
    </row>
    <row r="398" spans="1:43">
      <c r="A398" s="12">
        <v>32</v>
      </c>
      <c r="B398" s="126" t="str">
        <f>VLOOKUP(A398,'Overzicht locaties'!B:D,2,0)</f>
        <v>Type B</v>
      </c>
      <c r="C398" s="107" t="s">
        <v>337</v>
      </c>
      <c r="D398" s="6">
        <v>5</v>
      </c>
      <c r="E398" s="107" t="s">
        <v>147</v>
      </c>
      <c r="F398" s="107">
        <v>3</v>
      </c>
      <c r="G398" s="127" t="str">
        <f t="shared" si="135"/>
        <v>Verkeersruimte / Garderobe / Wachtruimte</v>
      </c>
      <c r="H398" s="107" t="s">
        <v>285</v>
      </c>
      <c r="I398" s="128">
        <v>3</v>
      </c>
      <c r="J398" s="127" t="str">
        <f t="shared" si="120"/>
        <v>Harde vloer zonder polymeer beschermlaag, met behandeling</v>
      </c>
      <c r="K398" s="130">
        <v>6</v>
      </c>
      <c r="L398" s="129">
        <f t="shared" si="121"/>
        <v>6</v>
      </c>
      <c r="M398" s="164">
        <f t="shared" si="122"/>
        <v>0</v>
      </c>
      <c r="N398" s="131"/>
      <c r="O398" s="107" t="s">
        <v>101</v>
      </c>
      <c r="P398" s="107"/>
      <c r="Q398" s="107"/>
      <c r="R398" s="107"/>
      <c r="S398" s="131"/>
      <c r="T398" s="126" t="str">
        <f t="shared" si="123"/>
        <v>Verkeer</v>
      </c>
      <c r="U398" s="126" t="str">
        <f t="shared" si="124"/>
        <v>AQL 7%</v>
      </c>
      <c r="V398" s="131"/>
      <c r="W398" s="113">
        <v>100</v>
      </c>
      <c r="X398" s="131"/>
      <c r="Y398" s="129">
        <f t="shared" si="125"/>
        <v>9.36</v>
      </c>
      <c r="Z398" s="132">
        <f t="shared" si="126"/>
        <v>0</v>
      </c>
      <c r="AA398" s="131"/>
      <c r="AB398" s="129" t="str">
        <f t="shared" si="127"/>
        <v>_</v>
      </c>
      <c r="AC398" s="132" t="str">
        <f t="shared" si="128"/>
        <v>_</v>
      </c>
      <c r="AD398" s="131"/>
      <c r="AE398" s="129" t="str">
        <f t="shared" si="129"/>
        <v>_</v>
      </c>
      <c r="AF398" s="132" t="str">
        <f t="shared" si="130"/>
        <v>_</v>
      </c>
      <c r="AG398" s="131"/>
      <c r="AH398" s="129" t="str">
        <f t="shared" si="131"/>
        <v>_</v>
      </c>
      <c r="AI398" s="132" t="str">
        <f t="shared" si="132"/>
        <v>_</v>
      </c>
      <c r="AJ398" s="131"/>
      <c r="AK398" s="129">
        <f t="shared" si="133"/>
        <v>9.36</v>
      </c>
      <c r="AL398" s="132">
        <f t="shared" si="134"/>
        <v>0</v>
      </c>
      <c r="AM398" s="131"/>
      <c r="AQ398" s="137"/>
    </row>
    <row r="399" spans="1:43">
      <c r="A399" s="12">
        <v>32</v>
      </c>
      <c r="B399" s="126" t="str">
        <f>VLOOKUP(A399,'Overzicht locaties'!B:D,2,0)</f>
        <v>Type B</v>
      </c>
      <c r="C399" s="107" t="s">
        <v>337</v>
      </c>
      <c r="D399" s="6">
        <v>6</v>
      </c>
      <c r="E399" s="107" t="s">
        <v>252</v>
      </c>
      <c r="F399" s="107">
        <v>3</v>
      </c>
      <c r="G399" s="127" t="str">
        <f t="shared" si="135"/>
        <v>Verkeersruimte / Garderobe / Wachtruimte</v>
      </c>
      <c r="H399" s="107" t="s">
        <v>285</v>
      </c>
      <c r="I399" s="128">
        <v>3</v>
      </c>
      <c r="J399" s="127" t="str">
        <f t="shared" si="120"/>
        <v>Harde vloer zonder polymeer beschermlaag, met behandeling</v>
      </c>
      <c r="K399" s="130">
        <v>14</v>
      </c>
      <c r="L399" s="129">
        <f t="shared" si="121"/>
        <v>14</v>
      </c>
      <c r="M399" s="164">
        <f t="shared" si="122"/>
        <v>0</v>
      </c>
      <c r="N399" s="131"/>
      <c r="O399" s="107" t="s">
        <v>101</v>
      </c>
      <c r="P399" s="107"/>
      <c r="Q399" s="107"/>
      <c r="R399" s="107"/>
      <c r="S399" s="131"/>
      <c r="T399" s="126" t="str">
        <f t="shared" si="123"/>
        <v>Verkeer</v>
      </c>
      <c r="U399" s="126" t="str">
        <f t="shared" si="124"/>
        <v>AQL 7%</v>
      </c>
      <c r="V399" s="131"/>
      <c r="W399" s="113">
        <v>100</v>
      </c>
      <c r="X399" s="131"/>
      <c r="Y399" s="129">
        <f t="shared" si="125"/>
        <v>21.840000000000003</v>
      </c>
      <c r="Z399" s="132">
        <f t="shared" si="126"/>
        <v>0</v>
      </c>
      <c r="AA399" s="131"/>
      <c r="AB399" s="129" t="str">
        <f t="shared" si="127"/>
        <v>_</v>
      </c>
      <c r="AC399" s="132" t="str">
        <f t="shared" si="128"/>
        <v>_</v>
      </c>
      <c r="AD399" s="131"/>
      <c r="AE399" s="129" t="str">
        <f t="shared" si="129"/>
        <v>_</v>
      </c>
      <c r="AF399" s="132" t="str">
        <f t="shared" si="130"/>
        <v>_</v>
      </c>
      <c r="AG399" s="131"/>
      <c r="AH399" s="129" t="str">
        <f t="shared" si="131"/>
        <v>_</v>
      </c>
      <c r="AI399" s="132" t="str">
        <f t="shared" si="132"/>
        <v>_</v>
      </c>
      <c r="AJ399" s="131"/>
      <c r="AK399" s="129">
        <f t="shared" si="133"/>
        <v>21.840000000000003</v>
      </c>
      <c r="AL399" s="132">
        <f t="shared" si="134"/>
        <v>0</v>
      </c>
      <c r="AM399" s="131"/>
      <c r="AQ399" s="137"/>
    </row>
    <row r="400" spans="1:43">
      <c r="A400" s="12">
        <v>32</v>
      </c>
      <c r="B400" s="126" t="str">
        <f>VLOOKUP(A400,'Overzicht locaties'!B:D,2,0)</f>
        <v>Type B</v>
      </c>
      <c r="C400" s="107" t="s">
        <v>337</v>
      </c>
      <c r="D400" s="6">
        <v>7</v>
      </c>
      <c r="E400" s="107" t="s">
        <v>253</v>
      </c>
      <c r="F400" s="107">
        <v>3</v>
      </c>
      <c r="G400" s="127" t="str">
        <f t="shared" si="135"/>
        <v>Verkeersruimte / Garderobe / Wachtruimte</v>
      </c>
      <c r="H400" s="107" t="s">
        <v>285</v>
      </c>
      <c r="I400" s="128">
        <v>3</v>
      </c>
      <c r="J400" s="127" t="str">
        <f t="shared" si="120"/>
        <v>Harde vloer zonder polymeer beschermlaag, met behandeling</v>
      </c>
      <c r="K400" s="130">
        <v>1</v>
      </c>
      <c r="L400" s="129">
        <f t="shared" si="121"/>
        <v>1</v>
      </c>
      <c r="M400" s="164">
        <f t="shared" si="122"/>
        <v>0</v>
      </c>
      <c r="N400" s="131"/>
      <c r="O400" s="107" t="s">
        <v>101</v>
      </c>
      <c r="P400" s="107"/>
      <c r="Q400" s="107"/>
      <c r="R400" s="107"/>
      <c r="S400" s="131"/>
      <c r="T400" s="126" t="str">
        <f t="shared" si="123"/>
        <v>Verkeer</v>
      </c>
      <c r="U400" s="126" t="str">
        <f t="shared" si="124"/>
        <v>AQL 7%</v>
      </c>
      <c r="V400" s="131"/>
      <c r="W400" s="113">
        <v>100</v>
      </c>
      <c r="X400" s="131"/>
      <c r="Y400" s="129">
        <f t="shared" si="125"/>
        <v>1.56</v>
      </c>
      <c r="Z400" s="132">
        <f t="shared" si="126"/>
        <v>0</v>
      </c>
      <c r="AA400" s="131"/>
      <c r="AB400" s="129" t="str">
        <f t="shared" si="127"/>
        <v>_</v>
      </c>
      <c r="AC400" s="132" t="str">
        <f t="shared" si="128"/>
        <v>_</v>
      </c>
      <c r="AD400" s="131"/>
      <c r="AE400" s="129" t="str">
        <f t="shared" si="129"/>
        <v>_</v>
      </c>
      <c r="AF400" s="132" t="str">
        <f t="shared" si="130"/>
        <v>_</v>
      </c>
      <c r="AG400" s="131"/>
      <c r="AH400" s="129" t="str">
        <f t="shared" si="131"/>
        <v>_</v>
      </c>
      <c r="AI400" s="132" t="str">
        <f t="shared" si="132"/>
        <v>_</v>
      </c>
      <c r="AJ400" s="131"/>
      <c r="AK400" s="129">
        <f t="shared" si="133"/>
        <v>1.56</v>
      </c>
      <c r="AL400" s="132">
        <f t="shared" si="134"/>
        <v>0</v>
      </c>
      <c r="AM400" s="131"/>
      <c r="AQ400" s="137"/>
    </row>
    <row r="401" spans="1:43">
      <c r="A401" s="12">
        <v>32</v>
      </c>
      <c r="B401" s="126" t="str">
        <f>VLOOKUP(A401,'Overzicht locaties'!B:D,2,0)</f>
        <v>Type B</v>
      </c>
      <c r="C401" s="107" t="s">
        <v>337</v>
      </c>
      <c r="D401" s="6">
        <v>8</v>
      </c>
      <c r="E401" s="107" t="s">
        <v>148</v>
      </c>
      <c r="F401" s="107">
        <v>2</v>
      </c>
      <c r="G401" s="127" t="str">
        <f t="shared" si="135"/>
        <v>Sanitaire ruimte</v>
      </c>
      <c r="H401" s="107" t="s">
        <v>285</v>
      </c>
      <c r="I401" s="128">
        <v>3</v>
      </c>
      <c r="J401" s="127" t="str">
        <f t="shared" si="120"/>
        <v>Harde vloer zonder polymeer beschermlaag, met behandeling</v>
      </c>
      <c r="K401" s="130">
        <v>1</v>
      </c>
      <c r="L401" s="129">
        <f t="shared" si="121"/>
        <v>1</v>
      </c>
      <c r="M401" s="164">
        <f t="shared" si="122"/>
        <v>0</v>
      </c>
      <c r="N401" s="131"/>
      <c r="O401" s="107" t="s">
        <v>101</v>
      </c>
      <c r="P401" s="107"/>
      <c r="Q401" s="107"/>
      <c r="R401" s="107"/>
      <c r="S401" s="131"/>
      <c r="T401" s="126" t="str">
        <f t="shared" si="123"/>
        <v>Sanitair</v>
      </c>
      <c r="U401" s="126" t="str">
        <f t="shared" si="124"/>
        <v>AQL 4%</v>
      </c>
      <c r="V401" s="131"/>
      <c r="W401" s="113">
        <v>100</v>
      </c>
      <c r="X401" s="131"/>
      <c r="Y401" s="129">
        <f t="shared" si="125"/>
        <v>1.56</v>
      </c>
      <c r="Z401" s="132">
        <f t="shared" si="126"/>
        <v>0</v>
      </c>
      <c r="AA401" s="131"/>
      <c r="AB401" s="129" t="str">
        <f t="shared" si="127"/>
        <v>_</v>
      </c>
      <c r="AC401" s="132" t="str">
        <f t="shared" si="128"/>
        <v>_</v>
      </c>
      <c r="AD401" s="131"/>
      <c r="AE401" s="129" t="str">
        <f t="shared" si="129"/>
        <v>_</v>
      </c>
      <c r="AF401" s="132" t="str">
        <f t="shared" si="130"/>
        <v>_</v>
      </c>
      <c r="AG401" s="131"/>
      <c r="AH401" s="129" t="str">
        <f t="shared" si="131"/>
        <v>_</v>
      </c>
      <c r="AI401" s="132" t="str">
        <f t="shared" si="132"/>
        <v>_</v>
      </c>
      <c r="AJ401" s="131"/>
      <c r="AK401" s="129">
        <f t="shared" si="133"/>
        <v>1.56</v>
      </c>
      <c r="AL401" s="132">
        <f t="shared" si="134"/>
        <v>0</v>
      </c>
      <c r="AM401" s="131"/>
      <c r="AQ401" s="137"/>
    </row>
    <row r="402" spans="1:43">
      <c r="A402" s="12">
        <v>32</v>
      </c>
      <c r="B402" s="126" t="str">
        <f>VLOOKUP(A402,'Overzicht locaties'!B:D,2,0)</f>
        <v>Type B</v>
      </c>
      <c r="C402" s="107" t="s">
        <v>337</v>
      </c>
      <c r="D402" s="6">
        <v>9</v>
      </c>
      <c r="E402" s="107" t="s">
        <v>254</v>
      </c>
      <c r="F402" s="107">
        <v>6</v>
      </c>
      <c r="G402" s="127" t="str">
        <f t="shared" si="135"/>
        <v>Overig / Magazijn / Archief / Berging / Technische ruimte</v>
      </c>
      <c r="H402" s="107" t="s">
        <v>285</v>
      </c>
      <c r="I402" s="128">
        <v>3</v>
      </c>
      <c r="J402" s="127" t="str">
        <f t="shared" si="120"/>
        <v>Harde vloer zonder polymeer beschermlaag, met behandeling</v>
      </c>
      <c r="K402" s="130">
        <v>1</v>
      </c>
      <c r="L402" s="129">
        <f t="shared" si="121"/>
        <v>1</v>
      </c>
      <c r="M402" s="164">
        <f t="shared" si="122"/>
        <v>0</v>
      </c>
      <c r="N402" s="131"/>
      <c r="O402" s="107" t="s">
        <v>101</v>
      </c>
      <c r="P402" s="107"/>
      <c r="Q402" s="107"/>
      <c r="R402" s="107"/>
      <c r="S402" s="131"/>
      <c r="T402" s="126" t="str">
        <f t="shared" si="123"/>
        <v>Verkeer</v>
      </c>
      <c r="U402" s="126" t="str">
        <f t="shared" si="124"/>
        <v>AQL 7%</v>
      </c>
      <c r="V402" s="131"/>
      <c r="W402" s="113">
        <v>100</v>
      </c>
      <c r="X402" s="131"/>
      <c r="Y402" s="129">
        <f t="shared" si="125"/>
        <v>1.56</v>
      </c>
      <c r="Z402" s="132">
        <f t="shared" si="126"/>
        <v>0</v>
      </c>
      <c r="AA402" s="131"/>
      <c r="AB402" s="129" t="str">
        <f t="shared" si="127"/>
        <v>_</v>
      </c>
      <c r="AC402" s="132" t="str">
        <f t="shared" si="128"/>
        <v>_</v>
      </c>
      <c r="AD402" s="131"/>
      <c r="AE402" s="129" t="str">
        <f t="shared" si="129"/>
        <v>_</v>
      </c>
      <c r="AF402" s="132" t="str">
        <f t="shared" si="130"/>
        <v>_</v>
      </c>
      <c r="AG402" s="131"/>
      <c r="AH402" s="129" t="str">
        <f t="shared" si="131"/>
        <v>_</v>
      </c>
      <c r="AI402" s="132" t="str">
        <f t="shared" si="132"/>
        <v>_</v>
      </c>
      <c r="AJ402" s="131"/>
      <c r="AK402" s="129">
        <f t="shared" si="133"/>
        <v>1.56</v>
      </c>
      <c r="AL402" s="132">
        <f t="shared" si="134"/>
        <v>0</v>
      </c>
      <c r="AM402" s="131"/>
      <c r="AQ402" s="137"/>
    </row>
    <row r="403" spans="1:43">
      <c r="A403" s="12">
        <v>33</v>
      </c>
      <c r="B403" s="126" t="str">
        <f>VLOOKUP(A403,'Overzicht locaties'!B:D,2,0)</f>
        <v>Type B</v>
      </c>
      <c r="C403" s="107" t="s">
        <v>337</v>
      </c>
      <c r="D403" s="6">
        <v>1</v>
      </c>
      <c r="E403" s="107" t="s">
        <v>248</v>
      </c>
      <c r="F403" s="107">
        <v>1</v>
      </c>
      <c r="G403" s="127" t="str">
        <f t="shared" ref="G403:G411" si="214">VLOOKUP(F403,cat_omschrijving,2,0)</f>
        <v xml:space="preserve">Kantoorruimte / vergaderruimte </v>
      </c>
      <c r="H403" s="107" t="s">
        <v>285</v>
      </c>
      <c r="I403" s="128">
        <v>3</v>
      </c>
      <c r="J403" s="127" t="str">
        <f t="shared" ref="J403:J411" si="215">VLOOKUP(I403,Legenda_vloerafwerking,2,0)</f>
        <v>Harde vloer zonder polymeer beschermlaag, met behandeling</v>
      </c>
      <c r="K403" s="130">
        <v>8</v>
      </c>
      <c r="L403" s="129">
        <f t="shared" ref="L403:L411" si="216">K403-M403</f>
        <v>8</v>
      </c>
      <c r="M403" s="164">
        <f t="shared" ref="M403:M411" si="217">IF(F403="nio",K403,0)</f>
        <v>0</v>
      </c>
      <c r="N403" s="131"/>
      <c r="O403" s="107" t="s">
        <v>101</v>
      </c>
      <c r="P403" s="107"/>
      <c r="Q403" s="107"/>
      <c r="R403" s="107"/>
      <c r="S403" s="131"/>
      <c r="T403" s="126" t="str">
        <f t="shared" ref="T403:T411" si="218">IF(F403="nio","_",VLOOKUP(F403,cat_omschrijving,3,0))</f>
        <v>Bureau</v>
      </c>
      <c r="U403" s="126" t="str">
        <f t="shared" ref="U403:U411" si="219">IF(F403="nio","_",VLOOKUP(F403,cat_omschrijving,4,0))</f>
        <v>AQL 7%</v>
      </c>
      <c r="V403" s="131"/>
      <c r="W403" s="113">
        <v>100</v>
      </c>
      <c r="X403" s="131"/>
      <c r="Y403" s="129">
        <f t="shared" ref="Y403:Y411" si="220">IF(F403="nio","_",(L403/W403)*VLOOKUP(O403,Aanpassing_frequenties,3,0))</f>
        <v>12.48</v>
      </c>
      <c r="Z403" s="132">
        <f t="shared" ref="Z403:Z411" si="221">IF(F403="nio","_",Y403*Rekentarief)</f>
        <v>0</v>
      </c>
      <c r="AA403" s="131"/>
      <c r="AB403" s="129" t="str">
        <f t="shared" ref="AB403:AB411" si="222">IF(OR($F403="nio",P403=""),"_",($L403/$W403)*VLOOKUP(P403,Aanpassing_frequenties,3,0))</f>
        <v>_</v>
      </c>
      <c r="AC403" s="132" t="str">
        <f t="shared" ref="AC403:AC411" si="223">IF(OR($F403="nio",P403=""),"_",AB403*Rekentarief30)</f>
        <v>_</v>
      </c>
      <c r="AD403" s="131"/>
      <c r="AE403" s="129" t="str">
        <f t="shared" ref="AE403:AE411" si="224">IF(OR($F403="nio",Q403=""),"_",($L403/$W403)*VLOOKUP(Q403,Aanpassing_frequenties,3,0))</f>
        <v>_</v>
      </c>
      <c r="AF403" s="132" t="str">
        <f t="shared" ref="AF403:AF411" si="225">IF(OR($F403="nio",Q403=""),"_",AE403*Rekentarief50)</f>
        <v>_</v>
      </c>
      <c r="AG403" s="131"/>
      <c r="AH403" s="129" t="str">
        <f t="shared" ref="AH403:AH411" si="226">IF(OR($F403="nio",R403=""),"_",($L403/$W403)*VLOOKUP(R403,Aanpassing_frequenties,3,0))</f>
        <v>_</v>
      </c>
      <c r="AI403" s="132" t="str">
        <f t="shared" ref="AI403:AI411" si="227">IF(OR($F403="nio",R403=""),"_",AH403*rekentarief150)</f>
        <v>_</v>
      </c>
      <c r="AJ403" s="131"/>
      <c r="AK403" s="129">
        <f t="shared" ref="AK403:AK411" si="228">IF(F403="nio","_",SUM(Y403,AB403,AE403,AH403))</f>
        <v>12.48</v>
      </c>
      <c r="AL403" s="132">
        <f t="shared" ref="AL403:AL411" si="229">IF(F403="nio","_",SUM(Z403,AC403,AF403,AI403))</f>
        <v>0</v>
      </c>
      <c r="AM403" s="131"/>
      <c r="AQ403" s="137"/>
    </row>
    <row r="404" spans="1:43">
      <c r="A404" s="12">
        <v>33</v>
      </c>
      <c r="B404" s="126" t="str">
        <f>VLOOKUP(A404,'Overzicht locaties'!B:D,2,0)</f>
        <v>Type B</v>
      </c>
      <c r="C404" s="107" t="s">
        <v>337</v>
      </c>
      <c r="D404" s="6">
        <v>2</v>
      </c>
      <c r="E404" s="107" t="s">
        <v>249</v>
      </c>
      <c r="F404" s="107">
        <v>4</v>
      </c>
      <c r="G404" s="127" t="str">
        <f t="shared" si="214"/>
        <v>Medische ruimte</v>
      </c>
      <c r="H404" s="107" t="s">
        <v>285</v>
      </c>
      <c r="I404" s="128">
        <v>3</v>
      </c>
      <c r="J404" s="127" t="str">
        <f t="shared" si="215"/>
        <v>Harde vloer zonder polymeer beschermlaag, met behandeling</v>
      </c>
      <c r="K404" s="130">
        <v>5</v>
      </c>
      <c r="L404" s="129">
        <f t="shared" si="216"/>
        <v>5</v>
      </c>
      <c r="M404" s="164">
        <f t="shared" si="217"/>
        <v>0</v>
      </c>
      <c r="N404" s="131"/>
      <c r="O404" s="107" t="s">
        <v>101</v>
      </c>
      <c r="P404" s="107"/>
      <c r="Q404" s="107"/>
      <c r="R404" s="107"/>
      <c r="S404" s="131"/>
      <c r="T404" s="126" t="str">
        <f t="shared" si="218"/>
        <v>Behandel</v>
      </c>
      <c r="U404" s="126" t="str">
        <f t="shared" si="219"/>
        <v>AQL 3%</v>
      </c>
      <c r="V404" s="131"/>
      <c r="W404" s="113">
        <v>100</v>
      </c>
      <c r="X404" s="131"/>
      <c r="Y404" s="129">
        <f t="shared" si="220"/>
        <v>7.8000000000000007</v>
      </c>
      <c r="Z404" s="132">
        <f t="shared" si="221"/>
        <v>0</v>
      </c>
      <c r="AA404" s="131"/>
      <c r="AB404" s="129" t="str">
        <f t="shared" si="222"/>
        <v>_</v>
      </c>
      <c r="AC404" s="132" t="str">
        <f t="shared" si="223"/>
        <v>_</v>
      </c>
      <c r="AD404" s="131"/>
      <c r="AE404" s="129" t="str">
        <f t="shared" si="224"/>
        <v>_</v>
      </c>
      <c r="AF404" s="132" t="str">
        <f t="shared" si="225"/>
        <v>_</v>
      </c>
      <c r="AG404" s="131"/>
      <c r="AH404" s="129" t="str">
        <f t="shared" si="226"/>
        <v>_</v>
      </c>
      <c r="AI404" s="132" t="str">
        <f t="shared" si="227"/>
        <v>_</v>
      </c>
      <c r="AJ404" s="131"/>
      <c r="AK404" s="129">
        <f t="shared" si="228"/>
        <v>7.8000000000000007</v>
      </c>
      <c r="AL404" s="132">
        <f t="shared" si="229"/>
        <v>0</v>
      </c>
      <c r="AM404" s="131"/>
      <c r="AQ404" s="137"/>
    </row>
    <row r="405" spans="1:43">
      <c r="A405" s="12">
        <v>33</v>
      </c>
      <c r="B405" s="126" t="str">
        <f>VLOOKUP(A405,'Overzicht locaties'!B:D,2,0)</f>
        <v>Type B</v>
      </c>
      <c r="C405" s="107" t="s">
        <v>337</v>
      </c>
      <c r="D405" s="6">
        <v>3</v>
      </c>
      <c r="E405" s="107" t="s">
        <v>250</v>
      </c>
      <c r="F405" s="107">
        <v>4</v>
      </c>
      <c r="G405" s="127" t="str">
        <f t="shared" si="214"/>
        <v>Medische ruimte</v>
      </c>
      <c r="H405" s="107" t="s">
        <v>285</v>
      </c>
      <c r="I405" s="128">
        <v>3</v>
      </c>
      <c r="J405" s="127" t="str">
        <f t="shared" si="215"/>
        <v>Harde vloer zonder polymeer beschermlaag, met behandeling</v>
      </c>
      <c r="K405" s="130">
        <v>14</v>
      </c>
      <c r="L405" s="129">
        <f t="shared" si="216"/>
        <v>14</v>
      </c>
      <c r="M405" s="164">
        <f t="shared" si="217"/>
        <v>0</v>
      </c>
      <c r="N405" s="131"/>
      <c r="O405" s="107" t="s">
        <v>101</v>
      </c>
      <c r="P405" s="107"/>
      <c r="Q405" s="107"/>
      <c r="R405" s="107"/>
      <c r="S405" s="131"/>
      <c r="T405" s="126" t="str">
        <f t="shared" si="218"/>
        <v>Behandel</v>
      </c>
      <c r="U405" s="126" t="str">
        <f t="shared" si="219"/>
        <v>AQL 3%</v>
      </c>
      <c r="V405" s="131"/>
      <c r="W405" s="113">
        <v>100</v>
      </c>
      <c r="X405" s="131"/>
      <c r="Y405" s="129">
        <f t="shared" si="220"/>
        <v>21.840000000000003</v>
      </c>
      <c r="Z405" s="132">
        <f t="shared" si="221"/>
        <v>0</v>
      </c>
      <c r="AA405" s="131"/>
      <c r="AB405" s="129" t="str">
        <f t="shared" si="222"/>
        <v>_</v>
      </c>
      <c r="AC405" s="132" t="str">
        <f t="shared" si="223"/>
        <v>_</v>
      </c>
      <c r="AD405" s="131"/>
      <c r="AE405" s="129" t="str">
        <f t="shared" si="224"/>
        <v>_</v>
      </c>
      <c r="AF405" s="132" t="str">
        <f t="shared" si="225"/>
        <v>_</v>
      </c>
      <c r="AG405" s="131"/>
      <c r="AH405" s="129" t="str">
        <f t="shared" si="226"/>
        <v>_</v>
      </c>
      <c r="AI405" s="132" t="str">
        <f t="shared" si="227"/>
        <v>_</v>
      </c>
      <c r="AJ405" s="131"/>
      <c r="AK405" s="129">
        <f t="shared" si="228"/>
        <v>21.840000000000003</v>
      </c>
      <c r="AL405" s="132">
        <f t="shared" si="229"/>
        <v>0</v>
      </c>
      <c r="AM405" s="131"/>
      <c r="AQ405" s="137"/>
    </row>
    <row r="406" spans="1:43">
      <c r="A406" s="12">
        <v>33</v>
      </c>
      <c r="B406" s="126" t="str">
        <f>VLOOKUP(A406,'Overzicht locaties'!B:D,2,0)</f>
        <v>Type B</v>
      </c>
      <c r="C406" s="107" t="s">
        <v>337</v>
      </c>
      <c r="D406" s="6">
        <v>4</v>
      </c>
      <c r="E406" s="107" t="s">
        <v>251</v>
      </c>
      <c r="F406" s="107">
        <v>2</v>
      </c>
      <c r="G406" s="127" t="str">
        <f t="shared" si="214"/>
        <v>Sanitaire ruimte</v>
      </c>
      <c r="H406" s="107" t="s">
        <v>285</v>
      </c>
      <c r="I406" s="128">
        <v>3</v>
      </c>
      <c r="J406" s="127" t="str">
        <f t="shared" si="215"/>
        <v>Harde vloer zonder polymeer beschermlaag, met behandeling</v>
      </c>
      <c r="K406" s="130">
        <v>3</v>
      </c>
      <c r="L406" s="129">
        <f t="shared" si="216"/>
        <v>3</v>
      </c>
      <c r="M406" s="164">
        <f t="shared" si="217"/>
        <v>0</v>
      </c>
      <c r="N406" s="131"/>
      <c r="O406" s="107" t="s">
        <v>101</v>
      </c>
      <c r="P406" s="107"/>
      <c r="Q406" s="107"/>
      <c r="R406" s="107"/>
      <c r="S406" s="131"/>
      <c r="T406" s="126" t="str">
        <f t="shared" si="218"/>
        <v>Sanitair</v>
      </c>
      <c r="U406" s="126" t="str">
        <f t="shared" si="219"/>
        <v>AQL 4%</v>
      </c>
      <c r="V406" s="131"/>
      <c r="W406" s="113">
        <v>100</v>
      </c>
      <c r="X406" s="131"/>
      <c r="Y406" s="129">
        <f t="shared" si="220"/>
        <v>4.68</v>
      </c>
      <c r="Z406" s="132">
        <f t="shared" si="221"/>
        <v>0</v>
      </c>
      <c r="AA406" s="131"/>
      <c r="AB406" s="129" t="str">
        <f t="shared" si="222"/>
        <v>_</v>
      </c>
      <c r="AC406" s="132" t="str">
        <f t="shared" si="223"/>
        <v>_</v>
      </c>
      <c r="AD406" s="131"/>
      <c r="AE406" s="129" t="str">
        <f t="shared" si="224"/>
        <v>_</v>
      </c>
      <c r="AF406" s="132" t="str">
        <f t="shared" si="225"/>
        <v>_</v>
      </c>
      <c r="AG406" s="131"/>
      <c r="AH406" s="129" t="str">
        <f t="shared" si="226"/>
        <v>_</v>
      </c>
      <c r="AI406" s="132" t="str">
        <f t="shared" si="227"/>
        <v>_</v>
      </c>
      <c r="AJ406" s="131"/>
      <c r="AK406" s="129">
        <f t="shared" si="228"/>
        <v>4.68</v>
      </c>
      <c r="AL406" s="132">
        <f t="shared" si="229"/>
        <v>0</v>
      </c>
      <c r="AM406" s="131"/>
      <c r="AQ406" s="137"/>
    </row>
    <row r="407" spans="1:43">
      <c r="A407" s="12">
        <v>33</v>
      </c>
      <c r="B407" s="126" t="str">
        <f>VLOOKUP(A407,'Overzicht locaties'!B:D,2,0)</f>
        <v>Type B</v>
      </c>
      <c r="C407" s="107" t="s">
        <v>337</v>
      </c>
      <c r="D407" s="6">
        <v>5</v>
      </c>
      <c r="E407" s="107" t="s">
        <v>147</v>
      </c>
      <c r="F407" s="107">
        <v>3</v>
      </c>
      <c r="G407" s="127" t="str">
        <f t="shared" si="214"/>
        <v>Verkeersruimte / Garderobe / Wachtruimte</v>
      </c>
      <c r="H407" s="107" t="s">
        <v>285</v>
      </c>
      <c r="I407" s="128">
        <v>3</v>
      </c>
      <c r="J407" s="127" t="str">
        <f t="shared" si="215"/>
        <v>Harde vloer zonder polymeer beschermlaag, met behandeling</v>
      </c>
      <c r="K407" s="130">
        <v>6</v>
      </c>
      <c r="L407" s="129">
        <f t="shared" si="216"/>
        <v>6</v>
      </c>
      <c r="M407" s="164">
        <f t="shared" si="217"/>
        <v>0</v>
      </c>
      <c r="N407" s="131"/>
      <c r="O407" s="107" t="s">
        <v>101</v>
      </c>
      <c r="P407" s="107"/>
      <c r="Q407" s="107"/>
      <c r="R407" s="107"/>
      <c r="S407" s="131"/>
      <c r="T407" s="126" t="str">
        <f t="shared" si="218"/>
        <v>Verkeer</v>
      </c>
      <c r="U407" s="126" t="str">
        <f t="shared" si="219"/>
        <v>AQL 7%</v>
      </c>
      <c r="V407" s="131"/>
      <c r="W407" s="113">
        <v>100</v>
      </c>
      <c r="X407" s="131"/>
      <c r="Y407" s="129">
        <f t="shared" si="220"/>
        <v>9.36</v>
      </c>
      <c r="Z407" s="132">
        <f t="shared" si="221"/>
        <v>0</v>
      </c>
      <c r="AA407" s="131"/>
      <c r="AB407" s="129" t="str">
        <f t="shared" si="222"/>
        <v>_</v>
      </c>
      <c r="AC407" s="132" t="str">
        <f t="shared" si="223"/>
        <v>_</v>
      </c>
      <c r="AD407" s="131"/>
      <c r="AE407" s="129" t="str">
        <f t="shared" si="224"/>
        <v>_</v>
      </c>
      <c r="AF407" s="132" t="str">
        <f t="shared" si="225"/>
        <v>_</v>
      </c>
      <c r="AG407" s="131"/>
      <c r="AH407" s="129" t="str">
        <f t="shared" si="226"/>
        <v>_</v>
      </c>
      <c r="AI407" s="132" t="str">
        <f t="shared" si="227"/>
        <v>_</v>
      </c>
      <c r="AJ407" s="131"/>
      <c r="AK407" s="129">
        <f t="shared" si="228"/>
        <v>9.36</v>
      </c>
      <c r="AL407" s="132">
        <f t="shared" si="229"/>
        <v>0</v>
      </c>
      <c r="AM407" s="131"/>
      <c r="AQ407" s="137"/>
    </row>
    <row r="408" spans="1:43">
      <c r="A408" s="12">
        <v>33</v>
      </c>
      <c r="B408" s="126" t="str">
        <f>VLOOKUP(A408,'Overzicht locaties'!B:D,2,0)</f>
        <v>Type B</v>
      </c>
      <c r="C408" s="107" t="s">
        <v>337</v>
      </c>
      <c r="D408" s="6">
        <v>6</v>
      </c>
      <c r="E408" s="107" t="s">
        <v>252</v>
      </c>
      <c r="F408" s="107">
        <v>3</v>
      </c>
      <c r="G408" s="127" t="str">
        <f t="shared" si="214"/>
        <v>Verkeersruimte / Garderobe / Wachtruimte</v>
      </c>
      <c r="H408" s="107" t="s">
        <v>285</v>
      </c>
      <c r="I408" s="128">
        <v>3</v>
      </c>
      <c r="J408" s="127" t="str">
        <f t="shared" si="215"/>
        <v>Harde vloer zonder polymeer beschermlaag, met behandeling</v>
      </c>
      <c r="K408" s="130">
        <v>14</v>
      </c>
      <c r="L408" s="129">
        <f t="shared" si="216"/>
        <v>14</v>
      </c>
      <c r="M408" s="164">
        <f t="shared" si="217"/>
        <v>0</v>
      </c>
      <c r="N408" s="131"/>
      <c r="O408" s="107" t="s">
        <v>101</v>
      </c>
      <c r="P408" s="107"/>
      <c r="Q408" s="107"/>
      <c r="R408" s="107"/>
      <c r="S408" s="131"/>
      <c r="T408" s="126" t="str">
        <f t="shared" si="218"/>
        <v>Verkeer</v>
      </c>
      <c r="U408" s="126" t="str">
        <f t="shared" si="219"/>
        <v>AQL 7%</v>
      </c>
      <c r="V408" s="131"/>
      <c r="W408" s="113">
        <v>100</v>
      </c>
      <c r="X408" s="131"/>
      <c r="Y408" s="129">
        <f t="shared" si="220"/>
        <v>21.840000000000003</v>
      </c>
      <c r="Z408" s="132">
        <f t="shared" si="221"/>
        <v>0</v>
      </c>
      <c r="AA408" s="131"/>
      <c r="AB408" s="129" t="str">
        <f t="shared" si="222"/>
        <v>_</v>
      </c>
      <c r="AC408" s="132" t="str">
        <f t="shared" si="223"/>
        <v>_</v>
      </c>
      <c r="AD408" s="131"/>
      <c r="AE408" s="129" t="str">
        <f t="shared" si="224"/>
        <v>_</v>
      </c>
      <c r="AF408" s="132" t="str">
        <f t="shared" si="225"/>
        <v>_</v>
      </c>
      <c r="AG408" s="131"/>
      <c r="AH408" s="129" t="str">
        <f t="shared" si="226"/>
        <v>_</v>
      </c>
      <c r="AI408" s="132" t="str">
        <f t="shared" si="227"/>
        <v>_</v>
      </c>
      <c r="AJ408" s="131"/>
      <c r="AK408" s="129">
        <f t="shared" si="228"/>
        <v>21.840000000000003</v>
      </c>
      <c r="AL408" s="132">
        <f t="shared" si="229"/>
        <v>0</v>
      </c>
      <c r="AM408" s="131"/>
      <c r="AQ408" s="137"/>
    </row>
    <row r="409" spans="1:43">
      <c r="A409" s="12">
        <v>33</v>
      </c>
      <c r="B409" s="126" t="str">
        <f>VLOOKUP(A409,'Overzicht locaties'!B:D,2,0)</f>
        <v>Type B</v>
      </c>
      <c r="C409" s="107" t="s">
        <v>337</v>
      </c>
      <c r="D409" s="6">
        <v>7</v>
      </c>
      <c r="E409" s="107" t="s">
        <v>253</v>
      </c>
      <c r="F409" s="107">
        <v>3</v>
      </c>
      <c r="G409" s="127" t="str">
        <f t="shared" si="214"/>
        <v>Verkeersruimte / Garderobe / Wachtruimte</v>
      </c>
      <c r="H409" s="107" t="s">
        <v>285</v>
      </c>
      <c r="I409" s="128">
        <v>3</v>
      </c>
      <c r="J409" s="127" t="str">
        <f t="shared" si="215"/>
        <v>Harde vloer zonder polymeer beschermlaag, met behandeling</v>
      </c>
      <c r="K409" s="130">
        <v>1</v>
      </c>
      <c r="L409" s="129">
        <f t="shared" si="216"/>
        <v>1</v>
      </c>
      <c r="M409" s="164">
        <f t="shared" si="217"/>
        <v>0</v>
      </c>
      <c r="N409" s="131"/>
      <c r="O409" s="107" t="s">
        <v>101</v>
      </c>
      <c r="P409" s="107"/>
      <c r="Q409" s="107"/>
      <c r="R409" s="107"/>
      <c r="S409" s="131"/>
      <c r="T409" s="126" t="str">
        <f t="shared" si="218"/>
        <v>Verkeer</v>
      </c>
      <c r="U409" s="126" t="str">
        <f t="shared" si="219"/>
        <v>AQL 7%</v>
      </c>
      <c r="V409" s="131"/>
      <c r="W409" s="113">
        <v>100</v>
      </c>
      <c r="X409" s="131"/>
      <c r="Y409" s="129">
        <f t="shared" si="220"/>
        <v>1.56</v>
      </c>
      <c r="Z409" s="132">
        <f t="shared" si="221"/>
        <v>0</v>
      </c>
      <c r="AA409" s="131"/>
      <c r="AB409" s="129" t="str">
        <f t="shared" si="222"/>
        <v>_</v>
      </c>
      <c r="AC409" s="132" t="str">
        <f t="shared" si="223"/>
        <v>_</v>
      </c>
      <c r="AD409" s="131"/>
      <c r="AE409" s="129" t="str">
        <f t="shared" si="224"/>
        <v>_</v>
      </c>
      <c r="AF409" s="132" t="str">
        <f t="shared" si="225"/>
        <v>_</v>
      </c>
      <c r="AG409" s="131"/>
      <c r="AH409" s="129" t="str">
        <f t="shared" si="226"/>
        <v>_</v>
      </c>
      <c r="AI409" s="132" t="str">
        <f t="shared" si="227"/>
        <v>_</v>
      </c>
      <c r="AJ409" s="131"/>
      <c r="AK409" s="129">
        <f t="shared" si="228"/>
        <v>1.56</v>
      </c>
      <c r="AL409" s="132">
        <f t="shared" si="229"/>
        <v>0</v>
      </c>
      <c r="AM409" s="131"/>
      <c r="AQ409" s="137"/>
    </row>
    <row r="410" spans="1:43">
      <c r="A410" s="12">
        <v>33</v>
      </c>
      <c r="B410" s="126" t="str">
        <f>VLOOKUP(A410,'Overzicht locaties'!B:D,2,0)</f>
        <v>Type B</v>
      </c>
      <c r="C410" s="107" t="s">
        <v>337</v>
      </c>
      <c r="D410" s="6">
        <v>8</v>
      </c>
      <c r="E410" s="107" t="s">
        <v>148</v>
      </c>
      <c r="F410" s="107">
        <v>2</v>
      </c>
      <c r="G410" s="127" t="str">
        <f t="shared" si="214"/>
        <v>Sanitaire ruimte</v>
      </c>
      <c r="H410" s="107" t="s">
        <v>285</v>
      </c>
      <c r="I410" s="128">
        <v>3</v>
      </c>
      <c r="J410" s="127" t="str">
        <f t="shared" si="215"/>
        <v>Harde vloer zonder polymeer beschermlaag, met behandeling</v>
      </c>
      <c r="K410" s="130">
        <v>1</v>
      </c>
      <c r="L410" s="129">
        <f t="shared" si="216"/>
        <v>1</v>
      </c>
      <c r="M410" s="164">
        <f t="shared" si="217"/>
        <v>0</v>
      </c>
      <c r="N410" s="131"/>
      <c r="O410" s="107" t="s">
        <v>101</v>
      </c>
      <c r="P410" s="107"/>
      <c r="Q410" s="107"/>
      <c r="R410" s="107"/>
      <c r="S410" s="131"/>
      <c r="T410" s="126" t="str">
        <f t="shared" si="218"/>
        <v>Sanitair</v>
      </c>
      <c r="U410" s="126" t="str">
        <f t="shared" si="219"/>
        <v>AQL 4%</v>
      </c>
      <c r="V410" s="131"/>
      <c r="W410" s="113">
        <v>100</v>
      </c>
      <c r="X410" s="131"/>
      <c r="Y410" s="129">
        <f t="shared" si="220"/>
        <v>1.56</v>
      </c>
      <c r="Z410" s="132">
        <f t="shared" si="221"/>
        <v>0</v>
      </c>
      <c r="AA410" s="131"/>
      <c r="AB410" s="129" t="str">
        <f t="shared" si="222"/>
        <v>_</v>
      </c>
      <c r="AC410" s="132" t="str">
        <f t="shared" si="223"/>
        <v>_</v>
      </c>
      <c r="AD410" s="131"/>
      <c r="AE410" s="129" t="str">
        <f t="shared" si="224"/>
        <v>_</v>
      </c>
      <c r="AF410" s="132" t="str">
        <f t="shared" si="225"/>
        <v>_</v>
      </c>
      <c r="AG410" s="131"/>
      <c r="AH410" s="129" t="str">
        <f t="shared" si="226"/>
        <v>_</v>
      </c>
      <c r="AI410" s="132" t="str">
        <f t="shared" si="227"/>
        <v>_</v>
      </c>
      <c r="AJ410" s="131"/>
      <c r="AK410" s="129">
        <f t="shared" si="228"/>
        <v>1.56</v>
      </c>
      <c r="AL410" s="132">
        <f t="shared" si="229"/>
        <v>0</v>
      </c>
      <c r="AM410" s="131"/>
      <c r="AQ410" s="137"/>
    </row>
    <row r="411" spans="1:43">
      <c r="A411" s="12">
        <v>33</v>
      </c>
      <c r="B411" s="126" t="str">
        <f>VLOOKUP(A411,'Overzicht locaties'!B:D,2,0)</f>
        <v>Type B</v>
      </c>
      <c r="C411" s="107" t="s">
        <v>337</v>
      </c>
      <c r="D411" s="6">
        <v>9</v>
      </c>
      <c r="E411" s="107" t="s">
        <v>254</v>
      </c>
      <c r="F411" s="107">
        <v>6</v>
      </c>
      <c r="G411" s="127" t="str">
        <f t="shared" si="214"/>
        <v>Overig / Magazijn / Archief / Berging / Technische ruimte</v>
      </c>
      <c r="H411" s="107" t="s">
        <v>285</v>
      </c>
      <c r="I411" s="128">
        <v>3</v>
      </c>
      <c r="J411" s="127" t="str">
        <f t="shared" si="215"/>
        <v>Harde vloer zonder polymeer beschermlaag, met behandeling</v>
      </c>
      <c r="K411" s="130">
        <v>1</v>
      </c>
      <c r="L411" s="129">
        <f t="shared" si="216"/>
        <v>1</v>
      </c>
      <c r="M411" s="164">
        <f t="shared" si="217"/>
        <v>0</v>
      </c>
      <c r="N411" s="131"/>
      <c r="O411" s="107" t="s">
        <v>101</v>
      </c>
      <c r="P411" s="107"/>
      <c r="Q411" s="107"/>
      <c r="R411" s="107"/>
      <c r="S411" s="131"/>
      <c r="T411" s="126" t="str">
        <f t="shared" si="218"/>
        <v>Verkeer</v>
      </c>
      <c r="U411" s="126" t="str">
        <f t="shared" si="219"/>
        <v>AQL 7%</v>
      </c>
      <c r="V411" s="131"/>
      <c r="W411" s="113">
        <v>100</v>
      </c>
      <c r="X411" s="131"/>
      <c r="Y411" s="129">
        <f t="shared" si="220"/>
        <v>1.56</v>
      </c>
      <c r="Z411" s="132">
        <f t="shared" si="221"/>
        <v>0</v>
      </c>
      <c r="AA411" s="131"/>
      <c r="AB411" s="129" t="str">
        <f t="shared" si="222"/>
        <v>_</v>
      </c>
      <c r="AC411" s="132" t="str">
        <f t="shared" si="223"/>
        <v>_</v>
      </c>
      <c r="AD411" s="131"/>
      <c r="AE411" s="129" t="str">
        <f t="shared" si="224"/>
        <v>_</v>
      </c>
      <c r="AF411" s="132" t="str">
        <f t="shared" si="225"/>
        <v>_</v>
      </c>
      <c r="AG411" s="131"/>
      <c r="AH411" s="129" t="str">
        <f t="shared" si="226"/>
        <v>_</v>
      </c>
      <c r="AI411" s="132" t="str">
        <f t="shared" si="227"/>
        <v>_</v>
      </c>
      <c r="AJ411" s="131"/>
      <c r="AK411" s="129">
        <f t="shared" si="228"/>
        <v>1.56</v>
      </c>
      <c r="AL411" s="132">
        <f t="shared" si="229"/>
        <v>0</v>
      </c>
      <c r="AM411" s="131"/>
      <c r="AQ411" s="137"/>
    </row>
    <row r="412" spans="1:43">
      <c r="A412" s="12">
        <v>34</v>
      </c>
      <c r="B412" s="126" t="str">
        <f>VLOOKUP(A412,'Overzicht locaties'!B:D,2,0)</f>
        <v>Type B</v>
      </c>
      <c r="C412" s="107" t="s">
        <v>337</v>
      </c>
      <c r="D412" s="6">
        <v>1</v>
      </c>
      <c r="E412" s="107" t="s">
        <v>248</v>
      </c>
      <c r="F412" s="107">
        <v>1</v>
      </c>
      <c r="G412" s="127" t="str">
        <f t="shared" ref="G412:G420" si="230">VLOOKUP(F412,cat_omschrijving,2,0)</f>
        <v xml:space="preserve">Kantoorruimte / vergaderruimte </v>
      </c>
      <c r="H412" s="107" t="s">
        <v>285</v>
      </c>
      <c r="I412" s="128">
        <v>3</v>
      </c>
      <c r="J412" s="127" t="str">
        <f t="shared" ref="J412:J420" si="231">VLOOKUP(I412,Legenda_vloerafwerking,2,0)</f>
        <v>Harde vloer zonder polymeer beschermlaag, met behandeling</v>
      </c>
      <c r="K412" s="130">
        <v>8</v>
      </c>
      <c r="L412" s="129">
        <f t="shared" ref="L412:L420" si="232">K412-M412</f>
        <v>8</v>
      </c>
      <c r="M412" s="164">
        <f t="shared" ref="M412:M420" si="233">IF(F412="nio",K412,0)</f>
        <v>0</v>
      </c>
      <c r="N412" s="131"/>
      <c r="O412" s="107" t="s">
        <v>101</v>
      </c>
      <c r="P412" s="107"/>
      <c r="Q412" s="107"/>
      <c r="R412" s="107"/>
      <c r="S412" s="131"/>
      <c r="T412" s="126" t="str">
        <f t="shared" ref="T412:T420" si="234">IF(F412="nio","_",VLOOKUP(F412,cat_omschrijving,3,0))</f>
        <v>Bureau</v>
      </c>
      <c r="U412" s="126" t="str">
        <f t="shared" ref="U412:U420" si="235">IF(F412="nio","_",VLOOKUP(F412,cat_omschrijving,4,0))</f>
        <v>AQL 7%</v>
      </c>
      <c r="V412" s="131"/>
      <c r="W412" s="113">
        <v>100</v>
      </c>
      <c r="X412" s="131"/>
      <c r="Y412" s="129">
        <f t="shared" ref="Y412:Y420" si="236">IF(F412="nio","_",(L412/W412)*VLOOKUP(O412,Aanpassing_frequenties,3,0))</f>
        <v>12.48</v>
      </c>
      <c r="Z412" s="132">
        <f t="shared" ref="Z412:Z420" si="237">IF(F412="nio","_",Y412*Rekentarief)</f>
        <v>0</v>
      </c>
      <c r="AA412" s="131"/>
      <c r="AB412" s="129" t="str">
        <f t="shared" ref="AB412:AB420" si="238">IF(OR($F412="nio",P412=""),"_",($L412/$W412)*VLOOKUP(P412,Aanpassing_frequenties,3,0))</f>
        <v>_</v>
      </c>
      <c r="AC412" s="132" t="str">
        <f t="shared" ref="AC412:AC420" si="239">IF(OR($F412="nio",P412=""),"_",AB412*Rekentarief30)</f>
        <v>_</v>
      </c>
      <c r="AD412" s="131"/>
      <c r="AE412" s="129" t="str">
        <f t="shared" ref="AE412:AE420" si="240">IF(OR($F412="nio",Q412=""),"_",($L412/$W412)*VLOOKUP(Q412,Aanpassing_frequenties,3,0))</f>
        <v>_</v>
      </c>
      <c r="AF412" s="132" t="str">
        <f t="shared" ref="AF412:AF420" si="241">IF(OR($F412="nio",Q412=""),"_",AE412*Rekentarief50)</f>
        <v>_</v>
      </c>
      <c r="AG412" s="131"/>
      <c r="AH412" s="129" t="str">
        <f t="shared" ref="AH412:AH420" si="242">IF(OR($F412="nio",R412=""),"_",($L412/$W412)*VLOOKUP(R412,Aanpassing_frequenties,3,0))</f>
        <v>_</v>
      </c>
      <c r="AI412" s="132" t="str">
        <f t="shared" ref="AI412:AI420" si="243">IF(OR($F412="nio",R412=""),"_",AH412*rekentarief150)</f>
        <v>_</v>
      </c>
      <c r="AJ412" s="131"/>
      <c r="AK412" s="129">
        <f t="shared" ref="AK412:AK420" si="244">IF(F412="nio","_",SUM(Y412,AB412,AE412,AH412))</f>
        <v>12.48</v>
      </c>
      <c r="AL412" s="132">
        <f t="shared" ref="AL412:AL420" si="245">IF(F412="nio","_",SUM(Z412,AC412,AF412,AI412))</f>
        <v>0</v>
      </c>
      <c r="AM412" s="131"/>
      <c r="AQ412" s="137"/>
    </row>
    <row r="413" spans="1:43">
      <c r="A413" s="12">
        <v>34</v>
      </c>
      <c r="B413" s="126" t="str">
        <f>VLOOKUP(A413,'Overzicht locaties'!B:D,2,0)</f>
        <v>Type B</v>
      </c>
      <c r="C413" s="107" t="s">
        <v>337</v>
      </c>
      <c r="D413" s="6">
        <v>2</v>
      </c>
      <c r="E413" s="107" t="s">
        <v>249</v>
      </c>
      <c r="F413" s="107">
        <v>4</v>
      </c>
      <c r="G413" s="127" t="str">
        <f t="shared" si="230"/>
        <v>Medische ruimte</v>
      </c>
      <c r="H413" s="107" t="s">
        <v>285</v>
      </c>
      <c r="I413" s="128">
        <v>3</v>
      </c>
      <c r="J413" s="127" t="str">
        <f t="shared" si="231"/>
        <v>Harde vloer zonder polymeer beschermlaag, met behandeling</v>
      </c>
      <c r="K413" s="130">
        <v>5</v>
      </c>
      <c r="L413" s="129">
        <f t="shared" si="232"/>
        <v>5</v>
      </c>
      <c r="M413" s="164">
        <f t="shared" si="233"/>
        <v>0</v>
      </c>
      <c r="N413" s="131"/>
      <c r="O413" s="107" t="s">
        <v>101</v>
      </c>
      <c r="P413" s="107"/>
      <c r="Q413" s="107"/>
      <c r="R413" s="107"/>
      <c r="S413" s="131"/>
      <c r="T413" s="126" t="str">
        <f t="shared" si="234"/>
        <v>Behandel</v>
      </c>
      <c r="U413" s="126" t="str">
        <f t="shared" si="235"/>
        <v>AQL 3%</v>
      </c>
      <c r="V413" s="131"/>
      <c r="W413" s="113">
        <v>100</v>
      </c>
      <c r="X413" s="131"/>
      <c r="Y413" s="129">
        <f t="shared" si="236"/>
        <v>7.8000000000000007</v>
      </c>
      <c r="Z413" s="132">
        <f t="shared" si="237"/>
        <v>0</v>
      </c>
      <c r="AA413" s="131"/>
      <c r="AB413" s="129" t="str">
        <f t="shared" si="238"/>
        <v>_</v>
      </c>
      <c r="AC413" s="132" t="str">
        <f t="shared" si="239"/>
        <v>_</v>
      </c>
      <c r="AD413" s="131"/>
      <c r="AE413" s="129" t="str">
        <f t="shared" si="240"/>
        <v>_</v>
      </c>
      <c r="AF413" s="132" t="str">
        <f t="shared" si="241"/>
        <v>_</v>
      </c>
      <c r="AG413" s="131"/>
      <c r="AH413" s="129" t="str">
        <f t="shared" si="242"/>
        <v>_</v>
      </c>
      <c r="AI413" s="132" t="str">
        <f t="shared" si="243"/>
        <v>_</v>
      </c>
      <c r="AJ413" s="131"/>
      <c r="AK413" s="129">
        <f t="shared" si="244"/>
        <v>7.8000000000000007</v>
      </c>
      <c r="AL413" s="132">
        <f t="shared" si="245"/>
        <v>0</v>
      </c>
      <c r="AM413" s="131"/>
      <c r="AQ413" s="137"/>
    </row>
    <row r="414" spans="1:43">
      <c r="A414" s="12">
        <v>34</v>
      </c>
      <c r="B414" s="126" t="str">
        <f>VLOOKUP(A414,'Overzicht locaties'!B:D,2,0)</f>
        <v>Type B</v>
      </c>
      <c r="C414" s="107" t="s">
        <v>337</v>
      </c>
      <c r="D414" s="6">
        <v>3</v>
      </c>
      <c r="E414" s="107" t="s">
        <v>250</v>
      </c>
      <c r="F414" s="107">
        <v>4</v>
      </c>
      <c r="G414" s="127" t="str">
        <f t="shared" si="230"/>
        <v>Medische ruimte</v>
      </c>
      <c r="H414" s="107" t="s">
        <v>285</v>
      </c>
      <c r="I414" s="128">
        <v>3</v>
      </c>
      <c r="J414" s="127" t="str">
        <f t="shared" si="231"/>
        <v>Harde vloer zonder polymeer beschermlaag, met behandeling</v>
      </c>
      <c r="K414" s="130">
        <v>14</v>
      </c>
      <c r="L414" s="129">
        <f t="shared" si="232"/>
        <v>14</v>
      </c>
      <c r="M414" s="164">
        <f t="shared" si="233"/>
        <v>0</v>
      </c>
      <c r="N414" s="131"/>
      <c r="O414" s="107" t="s">
        <v>101</v>
      </c>
      <c r="P414" s="107"/>
      <c r="Q414" s="107"/>
      <c r="R414" s="107"/>
      <c r="S414" s="131"/>
      <c r="T414" s="126" t="str">
        <f t="shared" si="234"/>
        <v>Behandel</v>
      </c>
      <c r="U414" s="126" t="str">
        <f t="shared" si="235"/>
        <v>AQL 3%</v>
      </c>
      <c r="V414" s="131"/>
      <c r="W414" s="113">
        <v>100</v>
      </c>
      <c r="X414" s="131"/>
      <c r="Y414" s="129">
        <f t="shared" si="236"/>
        <v>21.840000000000003</v>
      </c>
      <c r="Z414" s="132">
        <f t="shared" si="237"/>
        <v>0</v>
      </c>
      <c r="AA414" s="131"/>
      <c r="AB414" s="129" t="str">
        <f t="shared" si="238"/>
        <v>_</v>
      </c>
      <c r="AC414" s="132" t="str">
        <f t="shared" si="239"/>
        <v>_</v>
      </c>
      <c r="AD414" s="131"/>
      <c r="AE414" s="129" t="str">
        <f t="shared" si="240"/>
        <v>_</v>
      </c>
      <c r="AF414" s="132" t="str">
        <f t="shared" si="241"/>
        <v>_</v>
      </c>
      <c r="AG414" s="131"/>
      <c r="AH414" s="129" t="str">
        <f t="shared" si="242"/>
        <v>_</v>
      </c>
      <c r="AI414" s="132" t="str">
        <f t="shared" si="243"/>
        <v>_</v>
      </c>
      <c r="AJ414" s="131"/>
      <c r="AK414" s="129">
        <f t="shared" si="244"/>
        <v>21.840000000000003</v>
      </c>
      <c r="AL414" s="132">
        <f t="shared" si="245"/>
        <v>0</v>
      </c>
      <c r="AM414" s="131"/>
      <c r="AQ414" s="137"/>
    </row>
    <row r="415" spans="1:43">
      <c r="A415" s="12">
        <v>34</v>
      </c>
      <c r="B415" s="126" t="str">
        <f>VLOOKUP(A415,'Overzicht locaties'!B:D,2,0)</f>
        <v>Type B</v>
      </c>
      <c r="C415" s="107" t="s">
        <v>337</v>
      </c>
      <c r="D415" s="6">
        <v>4</v>
      </c>
      <c r="E415" s="107" t="s">
        <v>251</v>
      </c>
      <c r="F415" s="107">
        <v>2</v>
      </c>
      <c r="G415" s="127" t="str">
        <f t="shared" si="230"/>
        <v>Sanitaire ruimte</v>
      </c>
      <c r="H415" s="107" t="s">
        <v>285</v>
      </c>
      <c r="I415" s="128">
        <v>3</v>
      </c>
      <c r="J415" s="127" t="str">
        <f t="shared" si="231"/>
        <v>Harde vloer zonder polymeer beschermlaag, met behandeling</v>
      </c>
      <c r="K415" s="130">
        <v>3</v>
      </c>
      <c r="L415" s="129">
        <f t="shared" si="232"/>
        <v>3</v>
      </c>
      <c r="M415" s="164">
        <f t="shared" si="233"/>
        <v>0</v>
      </c>
      <c r="N415" s="131"/>
      <c r="O415" s="107" t="s">
        <v>101</v>
      </c>
      <c r="P415" s="107"/>
      <c r="Q415" s="107"/>
      <c r="R415" s="107"/>
      <c r="S415" s="131"/>
      <c r="T415" s="126" t="str">
        <f t="shared" si="234"/>
        <v>Sanitair</v>
      </c>
      <c r="U415" s="126" t="str">
        <f t="shared" si="235"/>
        <v>AQL 4%</v>
      </c>
      <c r="V415" s="131"/>
      <c r="W415" s="113">
        <v>100</v>
      </c>
      <c r="X415" s="131"/>
      <c r="Y415" s="129">
        <f t="shared" si="236"/>
        <v>4.68</v>
      </c>
      <c r="Z415" s="132">
        <f t="shared" si="237"/>
        <v>0</v>
      </c>
      <c r="AA415" s="131"/>
      <c r="AB415" s="129" t="str">
        <f t="shared" si="238"/>
        <v>_</v>
      </c>
      <c r="AC415" s="132" t="str">
        <f t="shared" si="239"/>
        <v>_</v>
      </c>
      <c r="AD415" s="131"/>
      <c r="AE415" s="129" t="str">
        <f t="shared" si="240"/>
        <v>_</v>
      </c>
      <c r="AF415" s="132" t="str">
        <f t="shared" si="241"/>
        <v>_</v>
      </c>
      <c r="AG415" s="131"/>
      <c r="AH415" s="129" t="str">
        <f t="shared" si="242"/>
        <v>_</v>
      </c>
      <c r="AI415" s="132" t="str">
        <f t="shared" si="243"/>
        <v>_</v>
      </c>
      <c r="AJ415" s="131"/>
      <c r="AK415" s="129">
        <f t="shared" si="244"/>
        <v>4.68</v>
      </c>
      <c r="AL415" s="132">
        <f t="shared" si="245"/>
        <v>0</v>
      </c>
      <c r="AM415" s="131"/>
      <c r="AQ415" s="137"/>
    </row>
    <row r="416" spans="1:43">
      <c r="A416" s="12">
        <v>34</v>
      </c>
      <c r="B416" s="126" t="str">
        <f>VLOOKUP(A416,'Overzicht locaties'!B:D,2,0)</f>
        <v>Type B</v>
      </c>
      <c r="C416" s="107" t="s">
        <v>337</v>
      </c>
      <c r="D416" s="6">
        <v>5</v>
      </c>
      <c r="E416" s="107" t="s">
        <v>147</v>
      </c>
      <c r="F416" s="107">
        <v>3</v>
      </c>
      <c r="G416" s="127" t="str">
        <f t="shared" si="230"/>
        <v>Verkeersruimte / Garderobe / Wachtruimte</v>
      </c>
      <c r="H416" s="107" t="s">
        <v>285</v>
      </c>
      <c r="I416" s="128">
        <v>3</v>
      </c>
      <c r="J416" s="127" t="str">
        <f t="shared" si="231"/>
        <v>Harde vloer zonder polymeer beschermlaag, met behandeling</v>
      </c>
      <c r="K416" s="130">
        <v>6</v>
      </c>
      <c r="L416" s="129">
        <f t="shared" si="232"/>
        <v>6</v>
      </c>
      <c r="M416" s="164">
        <f t="shared" si="233"/>
        <v>0</v>
      </c>
      <c r="N416" s="131"/>
      <c r="O416" s="107" t="s">
        <v>101</v>
      </c>
      <c r="P416" s="107"/>
      <c r="Q416" s="107"/>
      <c r="R416" s="107"/>
      <c r="S416" s="131"/>
      <c r="T416" s="126" t="str">
        <f t="shared" si="234"/>
        <v>Verkeer</v>
      </c>
      <c r="U416" s="126" t="str">
        <f t="shared" si="235"/>
        <v>AQL 7%</v>
      </c>
      <c r="V416" s="131"/>
      <c r="W416" s="113">
        <v>100</v>
      </c>
      <c r="X416" s="131"/>
      <c r="Y416" s="129">
        <f t="shared" si="236"/>
        <v>9.36</v>
      </c>
      <c r="Z416" s="132">
        <f t="shared" si="237"/>
        <v>0</v>
      </c>
      <c r="AA416" s="131"/>
      <c r="AB416" s="129" t="str">
        <f t="shared" si="238"/>
        <v>_</v>
      </c>
      <c r="AC416" s="132" t="str">
        <f t="shared" si="239"/>
        <v>_</v>
      </c>
      <c r="AD416" s="131"/>
      <c r="AE416" s="129" t="str">
        <f t="shared" si="240"/>
        <v>_</v>
      </c>
      <c r="AF416" s="132" t="str">
        <f t="shared" si="241"/>
        <v>_</v>
      </c>
      <c r="AG416" s="131"/>
      <c r="AH416" s="129" t="str">
        <f t="shared" si="242"/>
        <v>_</v>
      </c>
      <c r="AI416" s="132" t="str">
        <f t="shared" si="243"/>
        <v>_</v>
      </c>
      <c r="AJ416" s="131"/>
      <c r="AK416" s="129">
        <f t="shared" si="244"/>
        <v>9.36</v>
      </c>
      <c r="AL416" s="132">
        <f t="shared" si="245"/>
        <v>0</v>
      </c>
      <c r="AM416" s="131"/>
      <c r="AQ416" s="137"/>
    </row>
    <row r="417" spans="1:43">
      <c r="A417" s="12">
        <v>34</v>
      </c>
      <c r="B417" s="126" t="str">
        <f>VLOOKUP(A417,'Overzicht locaties'!B:D,2,0)</f>
        <v>Type B</v>
      </c>
      <c r="C417" s="107" t="s">
        <v>337</v>
      </c>
      <c r="D417" s="6">
        <v>6</v>
      </c>
      <c r="E417" s="107" t="s">
        <v>252</v>
      </c>
      <c r="F417" s="107">
        <v>3</v>
      </c>
      <c r="G417" s="127" t="str">
        <f t="shared" si="230"/>
        <v>Verkeersruimte / Garderobe / Wachtruimte</v>
      </c>
      <c r="H417" s="107" t="s">
        <v>285</v>
      </c>
      <c r="I417" s="128">
        <v>3</v>
      </c>
      <c r="J417" s="127" t="str">
        <f t="shared" si="231"/>
        <v>Harde vloer zonder polymeer beschermlaag, met behandeling</v>
      </c>
      <c r="K417" s="130">
        <v>14</v>
      </c>
      <c r="L417" s="129">
        <f t="shared" si="232"/>
        <v>14</v>
      </c>
      <c r="M417" s="164">
        <f t="shared" si="233"/>
        <v>0</v>
      </c>
      <c r="N417" s="131"/>
      <c r="O417" s="107" t="s">
        <v>101</v>
      </c>
      <c r="P417" s="107"/>
      <c r="Q417" s="107"/>
      <c r="R417" s="107"/>
      <c r="S417" s="131"/>
      <c r="T417" s="126" t="str">
        <f t="shared" si="234"/>
        <v>Verkeer</v>
      </c>
      <c r="U417" s="126" t="str">
        <f t="shared" si="235"/>
        <v>AQL 7%</v>
      </c>
      <c r="V417" s="131"/>
      <c r="W417" s="113">
        <v>100</v>
      </c>
      <c r="X417" s="131"/>
      <c r="Y417" s="129">
        <f t="shared" si="236"/>
        <v>21.840000000000003</v>
      </c>
      <c r="Z417" s="132">
        <f t="shared" si="237"/>
        <v>0</v>
      </c>
      <c r="AA417" s="131"/>
      <c r="AB417" s="129" t="str">
        <f t="shared" si="238"/>
        <v>_</v>
      </c>
      <c r="AC417" s="132" t="str">
        <f t="shared" si="239"/>
        <v>_</v>
      </c>
      <c r="AD417" s="131"/>
      <c r="AE417" s="129" t="str">
        <f t="shared" si="240"/>
        <v>_</v>
      </c>
      <c r="AF417" s="132" t="str">
        <f t="shared" si="241"/>
        <v>_</v>
      </c>
      <c r="AG417" s="131"/>
      <c r="AH417" s="129" t="str">
        <f t="shared" si="242"/>
        <v>_</v>
      </c>
      <c r="AI417" s="132" t="str">
        <f t="shared" si="243"/>
        <v>_</v>
      </c>
      <c r="AJ417" s="131"/>
      <c r="AK417" s="129">
        <f t="shared" si="244"/>
        <v>21.840000000000003</v>
      </c>
      <c r="AL417" s="132">
        <f t="shared" si="245"/>
        <v>0</v>
      </c>
      <c r="AM417" s="131"/>
      <c r="AQ417" s="137"/>
    </row>
    <row r="418" spans="1:43">
      <c r="A418" s="12">
        <v>34</v>
      </c>
      <c r="B418" s="126" t="str">
        <f>VLOOKUP(A418,'Overzicht locaties'!B:D,2,0)</f>
        <v>Type B</v>
      </c>
      <c r="C418" s="107" t="s">
        <v>337</v>
      </c>
      <c r="D418" s="6">
        <v>7</v>
      </c>
      <c r="E418" s="107" t="s">
        <v>253</v>
      </c>
      <c r="F418" s="107">
        <v>3</v>
      </c>
      <c r="G418" s="127" t="str">
        <f t="shared" si="230"/>
        <v>Verkeersruimte / Garderobe / Wachtruimte</v>
      </c>
      <c r="H418" s="107" t="s">
        <v>285</v>
      </c>
      <c r="I418" s="128">
        <v>3</v>
      </c>
      <c r="J418" s="127" t="str">
        <f t="shared" si="231"/>
        <v>Harde vloer zonder polymeer beschermlaag, met behandeling</v>
      </c>
      <c r="K418" s="130">
        <v>1</v>
      </c>
      <c r="L418" s="129">
        <f t="shared" si="232"/>
        <v>1</v>
      </c>
      <c r="M418" s="164">
        <f t="shared" si="233"/>
        <v>0</v>
      </c>
      <c r="N418" s="131"/>
      <c r="O418" s="107" t="s">
        <v>101</v>
      </c>
      <c r="P418" s="107"/>
      <c r="Q418" s="107"/>
      <c r="R418" s="107"/>
      <c r="S418" s="131"/>
      <c r="T418" s="126" t="str">
        <f t="shared" si="234"/>
        <v>Verkeer</v>
      </c>
      <c r="U418" s="126" t="str">
        <f t="shared" si="235"/>
        <v>AQL 7%</v>
      </c>
      <c r="V418" s="131"/>
      <c r="W418" s="113">
        <v>100</v>
      </c>
      <c r="X418" s="131"/>
      <c r="Y418" s="129">
        <f t="shared" si="236"/>
        <v>1.56</v>
      </c>
      <c r="Z418" s="132">
        <f t="shared" si="237"/>
        <v>0</v>
      </c>
      <c r="AA418" s="131"/>
      <c r="AB418" s="129" t="str">
        <f t="shared" si="238"/>
        <v>_</v>
      </c>
      <c r="AC418" s="132" t="str">
        <f t="shared" si="239"/>
        <v>_</v>
      </c>
      <c r="AD418" s="131"/>
      <c r="AE418" s="129" t="str">
        <f t="shared" si="240"/>
        <v>_</v>
      </c>
      <c r="AF418" s="132" t="str">
        <f t="shared" si="241"/>
        <v>_</v>
      </c>
      <c r="AG418" s="131"/>
      <c r="AH418" s="129" t="str">
        <f t="shared" si="242"/>
        <v>_</v>
      </c>
      <c r="AI418" s="132" t="str">
        <f t="shared" si="243"/>
        <v>_</v>
      </c>
      <c r="AJ418" s="131"/>
      <c r="AK418" s="129">
        <f t="shared" si="244"/>
        <v>1.56</v>
      </c>
      <c r="AL418" s="132">
        <f t="shared" si="245"/>
        <v>0</v>
      </c>
      <c r="AM418" s="131"/>
      <c r="AQ418" s="137"/>
    </row>
    <row r="419" spans="1:43">
      <c r="A419" s="12">
        <v>34</v>
      </c>
      <c r="B419" s="126" t="str">
        <f>VLOOKUP(A419,'Overzicht locaties'!B:D,2,0)</f>
        <v>Type B</v>
      </c>
      <c r="C419" s="107" t="s">
        <v>337</v>
      </c>
      <c r="D419" s="6">
        <v>8</v>
      </c>
      <c r="E419" s="107" t="s">
        <v>148</v>
      </c>
      <c r="F419" s="107">
        <v>2</v>
      </c>
      <c r="G419" s="127" t="str">
        <f t="shared" si="230"/>
        <v>Sanitaire ruimte</v>
      </c>
      <c r="H419" s="107" t="s">
        <v>285</v>
      </c>
      <c r="I419" s="128">
        <v>3</v>
      </c>
      <c r="J419" s="127" t="str">
        <f t="shared" si="231"/>
        <v>Harde vloer zonder polymeer beschermlaag, met behandeling</v>
      </c>
      <c r="K419" s="130">
        <v>1</v>
      </c>
      <c r="L419" s="129">
        <f t="shared" si="232"/>
        <v>1</v>
      </c>
      <c r="M419" s="164">
        <f t="shared" si="233"/>
        <v>0</v>
      </c>
      <c r="N419" s="131"/>
      <c r="O419" s="107" t="s">
        <v>101</v>
      </c>
      <c r="P419" s="107"/>
      <c r="Q419" s="107"/>
      <c r="R419" s="107"/>
      <c r="S419" s="131"/>
      <c r="T419" s="126" t="str">
        <f t="shared" si="234"/>
        <v>Sanitair</v>
      </c>
      <c r="U419" s="126" t="str">
        <f t="shared" si="235"/>
        <v>AQL 4%</v>
      </c>
      <c r="V419" s="131"/>
      <c r="W419" s="113">
        <v>100</v>
      </c>
      <c r="X419" s="131"/>
      <c r="Y419" s="129">
        <f t="shared" si="236"/>
        <v>1.56</v>
      </c>
      <c r="Z419" s="132">
        <f t="shared" si="237"/>
        <v>0</v>
      </c>
      <c r="AA419" s="131"/>
      <c r="AB419" s="129" t="str">
        <f t="shared" si="238"/>
        <v>_</v>
      </c>
      <c r="AC419" s="132" t="str">
        <f t="shared" si="239"/>
        <v>_</v>
      </c>
      <c r="AD419" s="131"/>
      <c r="AE419" s="129" t="str">
        <f t="shared" si="240"/>
        <v>_</v>
      </c>
      <c r="AF419" s="132" t="str">
        <f t="shared" si="241"/>
        <v>_</v>
      </c>
      <c r="AG419" s="131"/>
      <c r="AH419" s="129" t="str">
        <f t="shared" si="242"/>
        <v>_</v>
      </c>
      <c r="AI419" s="132" t="str">
        <f t="shared" si="243"/>
        <v>_</v>
      </c>
      <c r="AJ419" s="131"/>
      <c r="AK419" s="129">
        <f t="shared" si="244"/>
        <v>1.56</v>
      </c>
      <c r="AL419" s="132">
        <f t="shared" si="245"/>
        <v>0</v>
      </c>
      <c r="AM419" s="131"/>
      <c r="AQ419" s="137"/>
    </row>
    <row r="420" spans="1:43">
      <c r="A420" s="12">
        <v>34</v>
      </c>
      <c r="B420" s="126" t="str">
        <f>VLOOKUP(A420,'Overzicht locaties'!B:D,2,0)</f>
        <v>Type B</v>
      </c>
      <c r="C420" s="107" t="s">
        <v>337</v>
      </c>
      <c r="D420" s="6">
        <v>9</v>
      </c>
      <c r="E420" s="107" t="s">
        <v>254</v>
      </c>
      <c r="F420" s="107">
        <v>6</v>
      </c>
      <c r="G420" s="127" t="str">
        <f t="shared" si="230"/>
        <v>Overig / Magazijn / Archief / Berging / Technische ruimte</v>
      </c>
      <c r="H420" s="107" t="s">
        <v>285</v>
      </c>
      <c r="I420" s="128">
        <v>3</v>
      </c>
      <c r="J420" s="127" t="str">
        <f t="shared" si="231"/>
        <v>Harde vloer zonder polymeer beschermlaag, met behandeling</v>
      </c>
      <c r="K420" s="130">
        <v>1</v>
      </c>
      <c r="L420" s="129">
        <f t="shared" si="232"/>
        <v>1</v>
      </c>
      <c r="M420" s="164">
        <f t="shared" si="233"/>
        <v>0</v>
      </c>
      <c r="N420" s="131"/>
      <c r="O420" s="107" t="s">
        <v>101</v>
      </c>
      <c r="P420" s="107"/>
      <c r="Q420" s="107"/>
      <c r="R420" s="107"/>
      <c r="S420" s="131"/>
      <c r="T420" s="126" t="str">
        <f t="shared" si="234"/>
        <v>Verkeer</v>
      </c>
      <c r="U420" s="126" t="str">
        <f t="shared" si="235"/>
        <v>AQL 7%</v>
      </c>
      <c r="V420" s="131"/>
      <c r="W420" s="113">
        <v>100</v>
      </c>
      <c r="X420" s="131"/>
      <c r="Y420" s="129">
        <f t="shared" si="236"/>
        <v>1.56</v>
      </c>
      <c r="Z420" s="132">
        <f t="shared" si="237"/>
        <v>0</v>
      </c>
      <c r="AA420" s="131"/>
      <c r="AB420" s="129" t="str">
        <f t="shared" si="238"/>
        <v>_</v>
      </c>
      <c r="AC420" s="132" t="str">
        <f t="shared" si="239"/>
        <v>_</v>
      </c>
      <c r="AD420" s="131"/>
      <c r="AE420" s="129" t="str">
        <f t="shared" si="240"/>
        <v>_</v>
      </c>
      <c r="AF420" s="132" t="str">
        <f t="shared" si="241"/>
        <v>_</v>
      </c>
      <c r="AG420" s="131"/>
      <c r="AH420" s="129" t="str">
        <f t="shared" si="242"/>
        <v>_</v>
      </c>
      <c r="AI420" s="132" t="str">
        <f t="shared" si="243"/>
        <v>_</v>
      </c>
      <c r="AJ420" s="131"/>
      <c r="AK420" s="129">
        <f t="shared" si="244"/>
        <v>1.56</v>
      </c>
      <c r="AL420" s="132">
        <f t="shared" si="245"/>
        <v>0</v>
      </c>
      <c r="AM420" s="131"/>
      <c r="AQ420" s="137"/>
    </row>
    <row r="421" spans="1:43">
      <c r="A421" s="12">
        <v>35</v>
      </c>
      <c r="B421" s="126" t="str">
        <f>VLOOKUP(A421,'Overzicht locaties'!B:D,2,0)</f>
        <v>CE XX</v>
      </c>
      <c r="C421" s="107" t="s">
        <v>455</v>
      </c>
      <c r="D421" s="6" t="s">
        <v>497</v>
      </c>
      <c r="E421" s="107" t="s">
        <v>519</v>
      </c>
      <c r="F421" s="107">
        <v>1</v>
      </c>
      <c r="G421" s="127" t="str">
        <f t="shared" si="135"/>
        <v xml:space="preserve">Kantoorruimte / vergaderruimte </v>
      </c>
      <c r="H421" s="107" t="s">
        <v>526</v>
      </c>
      <c r="I421" s="128">
        <v>4</v>
      </c>
      <c r="J421" s="127" t="str">
        <f t="shared" si="120"/>
        <v>Tapijt</v>
      </c>
      <c r="K421" s="130">
        <v>25</v>
      </c>
      <c r="L421" s="129">
        <f t="shared" si="121"/>
        <v>25</v>
      </c>
      <c r="M421" s="164">
        <f t="shared" si="122"/>
        <v>0</v>
      </c>
      <c r="N421" s="131"/>
      <c r="O421" s="107" t="s">
        <v>97</v>
      </c>
      <c r="P421" s="107"/>
      <c r="Q421" s="107"/>
      <c r="R421" s="107"/>
      <c r="S421" s="131"/>
      <c r="T421" s="126" t="str">
        <f t="shared" si="123"/>
        <v>Bureau</v>
      </c>
      <c r="U421" s="126" t="str">
        <f t="shared" si="124"/>
        <v>AQL 7%</v>
      </c>
      <c r="V421" s="131"/>
      <c r="W421" s="113">
        <v>100</v>
      </c>
      <c r="X421" s="131"/>
      <c r="Y421" s="129">
        <f t="shared" si="125"/>
        <v>63.75</v>
      </c>
      <c r="Z421" s="132">
        <f t="shared" si="126"/>
        <v>0</v>
      </c>
      <c r="AA421" s="131"/>
      <c r="AB421" s="129" t="str">
        <f t="shared" si="127"/>
        <v>_</v>
      </c>
      <c r="AC421" s="132" t="str">
        <f t="shared" si="128"/>
        <v>_</v>
      </c>
      <c r="AD421" s="131"/>
      <c r="AE421" s="129" t="str">
        <f t="shared" si="129"/>
        <v>_</v>
      </c>
      <c r="AF421" s="132" t="str">
        <f t="shared" si="130"/>
        <v>_</v>
      </c>
      <c r="AG421" s="131"/>
      <c r="AH421" s="129" t="str">
        <f t="shared" si="131"/>
        <v>_</v>
      </c>
      <c r="AI421" s="132" t="str">
        <f t="shared" si="132"/>
        <v>_</v>
      </c>
      <c r="AJ421" s="131"/>
      <c r="AK421" s="129">
        <f t="shared" si="133"/>
        <v>63.75</v>
      </c>
      <c r="AL421" s="132">
        <f t="shared" si="134"/>
        <v>0</v>
      </c>
      <c r="AM421" s="131"/>
      <c r="AQ421" s="137"/>
    </row>
    <row r="422" spans="1:43">
      <c r="A422" s="12">
        <v>35</v>
      </c>
      <c r="B422" s="126" t="str">
        <f>VLOOKUP(A422,'Overzicht locaties'!B:D,2,0)</f>
        <v>CE XX</v>
      </c>
      <c r="C422" s="107" t="s">
        <v>456</v>
      </c>
      <c r="D422" s="6" t="s">
        <v>498</v>
      </c>
      <c r="E422" s="107" t="s">
        <v>519</v>
      </c>
      <c r="F422" s="107">
        <v>1</v>
      </c>
      <c r="G422" s="127" t="str">
        <f t="shared" si="135"/>
        <v xml:space="preserve">Kantoorruimte / vergaderruimte </v>
      </c>
      <c r="H422" s="107" t="s">
        <v>526</v>
      </c>
      <c r="I422" s="128">
        <v>4</v>
      </c>
      <c r="J422" s="127" t="str">
        <f t="shared" si="120"/>
        <v>Tapijt</v>
      </c>
      <c r="K422" s="130">
        <v>19</v>
      </c>
      <c r="L422" s="129">
        <f t="shared" si="121"/>
        <v>19</v>
      </c>
      <c r="M422" s="164">
        <f t="shared" si="122"/>
        <v>0</v>
      </c>
      <c r="N422" s="131"/>
      <c r="O422" s="107" t="s">
        <v>97</v>
      </c>
      <c r="P422" s="107"/>
      <c r="Q422" s="107"/>
      <c r="R422" s="107"/>
      <c r="S422" s="131"/>
      <c r="T422" s="126" t="str">
        <f t="shared" si="123"/>
        <v>Bureau</v>
      </c>
      <c r="U422" s="126" t="str">
        <f t="shared" si="124"/>
        <v>AQL 7%</v>
      </c>
      <c r="V422" s="131"/>
      <c r="W422" s="113">
        <v>100</v>
      </c>
      <c r="X422" s="131"/>
      <c r="Y422" s="129">
        <f t="shared" si="125"/>
        <v>48.45</v>
      </c>
      <c r="Z422" s="132">
        <f t="shared" si="126"/>
        <v>0</v>
      </c>
      <c r="AA422" s="131"/>
      <c r="AB422" s="129" t="str">
        <f t="shared" si="127"/>
        <v>_</v>
      </c>
      <c r="AC422" s="132" t="str">
        <f t="shared" si="128"/>
        <v>_</v>
      </c>
      <c r="AD422" s="131"/>
      <c r="AE422" s="129" t="str">
        <f t="shared" si="129"/>
        <v>_</v>
      </c>
      <c r="AF422" s="132" t="str">
        <f t="shared" si="130"/>
        <v>_</v>
      </c>
      <c r="AG422" s="131"/>
      <c r="AH422" s="129" t="str">
        <f t="shared" si="131"/>
        <v>_</v>
      </c>
      <c r="AI422" s="132" t="str">
        <f t="shared" si="132"/>
        <v>_</v>
      </c>
      <c r="AJ422" s="131"/>
      <c r="AK422" s="129">
        <f t="shared" si="133"/>
        <v>48.45</v>
      </c>
      <c r="AL422" s="132">
        <f t="shared" si="134"/>
        <v>0</v>
      </c>
      <c r="AM422" s="131"/>
      <c r="AQ422" s="137"/>
    </row>
    <row r="423" spans="1:43">
      <c r="A423" s="12">
        <v>35</v>
      </c>
      <c r="B423" s="126" t="str">
        <f>VLOOKUP(A423,'Overzicht locaties'!B:D,2,0)</f>
        <v>CE XX</v>
      </c>
      <c r="C423" s="107" t="s">
        <v>457</v>
      </c>
      <c r="D423" s="6" t="s">
        <v>499</v>
      </c>
      <c r="E423" s="107" t="s">
        <v>519</v>
      </c>
      <c r="F423" s="107">
        <v>1</v>
      </c>
      <c r="G423" s="127" t="str">
        <f t="shared" si="135"/>
        <v xml:space="preserve">Kantoorruimte / vergaderruimte </v>
      </c>
      <c r="H423" s="107" t="s">
        <v>526</v>
      </c>
      <c r="I423" s="128">
        <v>4</v>
      </c>
      <c r="J423" s="127" t="str">
        <f t="shared" si="120"/>
        <v>Tapijt</v>
      </c>
      <c r="K423" s="130">
        <v>21</v>
      </c>
      <c r="L423" s="129">
        <f t="shared" si="121"/>
        <v>21</v>
      </c>
      <c r="M423" s="164">
        <f t="shared" si="122"/>
        <v>0</v>
      </c>
      <c r="N423" s="131"/>
      <c r="O423" s="107" t="s">
        <v>97</v>
      </c>
      <c r="P423" s="107"/>
      <c r="Q423" s="107"/>
      <c r="R423" s="107"/>
      <c r="S423" s="131"/>
      <c r="T423" s="126" t="str">
        <f t="shared" si="123"/>
        <v>Bureau</v>
      </c>
      <c r="U423" s="126" t="str">
        <f t="shared" si="124"/>
        <v>AQL 7%</v>
      </c>
      <c r="V423" s="131"/>
      <c r="W423" s="113">
        <v>100</v>
      </c>
      <c r="X423" s="131"/>
      <c r="Y423" s="129">
        <f t="shared" si="125"/>
        <v>53.55</v>
      </c>
      <c r="Z423" s="132">
        <f t="shared" si="126"/>
        <v>0</v>
      </c>
      <c r="AA423" s="131"/>
      <c r="AB423" s="129" t="str">
        <f t="shared" si="127"/>
        <v>_</v>
      </c>
      <c r="AC423" s="132" t="str">
        <f t="shared" si="128"/>
        <v>_</v>
      </c>
      <c r="AD423" s="131"/>
      <c r="AE423" s="129" t="str">
        <f t="shared" si="129"/>
        <v>_</v>
      </c>
      <c r="AF423" s="132" t="str">
        <f t="shared" si="130"/>
        <v>_</v>
      </c>
      <c r="AG423" s="131"/>
      <c r="AH423" s="129" t="str">
        <f t="shared" si="131"/>
        <v>_</v>
      </c>
      <c r="AI423" s="132" t="str">
        <f t="shared" si="132"/>
        <v>_</v>
      </c>
      <c r="AJ423" s="131"/>
      <c r="AK423" s="129">
        <f t="shared" si="133"/>
        <v>53.55</v>
      </c>
      <c r="AL423" s="132">
        <f t="shared" si="134"/>
        <v>0</v>
      </c>
      <c r="AM423" s="131"/>
      <c r="AQ423" s="137"/>
    </row>
    <row r="424" spans="1:43">
      <c r="A424" s="12">
        <v>35</v>
      </c>
      <c r="B424" s="126" t="str">
        <f>VLOOKUP(A424,'Overzicht locaties'!B:D,2,0)</f>
        <v>CE XX</v>
      </c>
      <c r="C424" s="107" t="s">
        <v>458</v>
      </c>
      <c r="D424" s="6" t="s">
        <v>500</v>
      </c>
      <c r="E424" s="107" t="s">
        <v>519</v>
      </c>
      <c r="F424" s="107">
        <v>1</v>
      </c>
      <c r="G424" s="127" t="str">
        <f t="shared" si="135"/>
        <v xml:space="preserve">Kantoorruimte / vergaderruimte </v>
      </c>
      <c r="H424" s="107" t="s">
        <v>526</v>
      </c>
      <c r="I424" s="128">
        <v>4</v>
      </c>
      <c r="J424" s="127" t="str">
        <f t="shared" si="120"/>
        <v>Tapijt</v>
      </c>
      <c r="K424" s="130">
        <v>19</v>
      </c>
      <c r="L424" s="129">
        <f t="shared" si="121"/>
        <v>19</v>
      </c>
      <c r="M424" s="164">
        <f t="shared" si="122"/>
        <v>0</v>
      </c>
      <c r="N424" s="131"/>
      <c r="O424" s="107" t="s">
        <v>97</v>
      </c>
      <c r="P424" s="107"/>
      <c r="Q424" s="107"/>
      <c r="R424" s="107"/>
      <c r="S424" s="131"/>
      <c r="T424" s="126" t="str">
        <f t="shared" si="123"/>
        <v>Bureau</v>
      </c>
      <c r="U424" s="126" t="str">
        <f t="shared" si="124"/>
        <v>AQL 7%</v>
      </c>
      <c r="V424" s="131"/>
      <c r="W424" s="113">
        <v>100</v>
      </c>
      <c r="X424" s="131"/>
      <c r="Y424" s="129">
        <f t="shared" si="125"/>
        <v>48.45</v>
      </c>
      <c r="Z424" s="132">
        <f t="shared" si="126"/>
        <v>0</v>
      </c>
      <c r="AA424" s="131"/>
      <c r="AB424" s="129" t="str">
        <f t="shared" si="127"/>
        <v>_</v>
      </c>
      <c r="AC424" s="132" t="str">
        <f t="shared" si="128"/>
        <v>_</v>
      </c>
      <c r="AD424" s="131"/>
      <c r="AE424" s="129" t="str">
        <f t="shared" si="129"/>
        <v>_</v>
      </c>
      <c r="AF424" s="132" t="str">
        <f t="shared" si="130"/>
        <v>_</v>
      </c>
      <c r="AG424" s="131"/>
      <c r="AH424" s="129" t="str">
        <f t="shared" si="131"/>
        <v>_</v>
      </c>
      <c r="AI424" s="132" t="str">
        <f t="shared" si="132"/>
        <v>_</v>
      </c>
      <c r="AJ424" s="131"/>
      <c r="AK424" s="129">
        <f t="shared" si="133"/>
        <v>48.45</v>
      </c>
      <c r="AL424" s="132">
        <f t="shared" si="134"/>
        <v>0</v>
      </c>
      <c r="AM424" s="131"/>
      <c r="AQ424" s="137"/>
    </row>
    <row r="425" spans="1:43">
      <c r="A425" s="12">
        <v>35</v>
      </c>
      <c r="B425" s="126" t="str">
        <f>VLOOKUP(A425,'Overzicht locaties'!B:D,2,0)</f>
        <v>CE XX</v>
      </c>
      <c r="C425" s="107" t="s">
        <v>459</v>
      </c>
      <c r="D425" s="6" t="s">
        <v>501</v>
      </c>
      <c r="E425" s="107" t="s">
        <v>519</v>
      </c>
      <c r="F425" s="107">
        <v>1</v>
      </c>
      <c r="G425" s="127" t="str">
        <f t="shared" si="135"/>
        <v xml:space="preserve">Kantoorruimte / vergaderruimte </v>
      </c>
      <c r="H425" s="107" t="s">
        <v>526</v>
      </c>
      <c r="I425" s="128">
        <v>4</v>
      </c>
      <c r="J425" s="127" t="str">
        <f t="shared" si="120"/>
        <v>Tapijt</v>
      </c>
      <c r="K425" s="130">
        <v>19</v>
      </c>
      <c r="L425" s="129">
        <f t="shared" si="121"/>
        <v>19</v>
      </c>
      <c r="M425" s="164">
        <f t="shared" si="122"/>
        <v>0</v>
      </c>
      <c r="N425" s="131"/>
      <c r="O425" s="107" t="s">
        <v>97</v>
      </c>
      <c r="P425" s="107"/>
      <c r="Q425" s="107"/>
      <c r="R425" s="107"/>
      <c r="S425" s="131"/>
      <c r="T425" s="126" t="str">
        <f t="shared" si="123"/>
        <v>Bureau</v>
      </c>
      <c r="U425" s="126" t="str">
        <f t="shared" si="124"/>
        <v>AQL 7%</v>
      </c>
      <c r="V425" s="131"/>
      <c r="W425" s="113">
        <v>100</v>
      </c>
      <c r="X425" s="131"/>
      <c r="Y425" s="129">
        <f t="shared" si="125"/>
        <v>48.45</v>
      </c>
      <c r="Z425" s="132">
        <f t="shared" si="126"/>
        <v>0</v>
      </c>
      <c r="AA425" s="131"/>
      <c r="AB425" s="129" t="str">
        <f t="shared" si="127"/>
        <v>_</v>
      </c>
      <c r="AC425" s="132" t="str">
        <f t="shared" si="128"/>
        <v>_</v>
      </c>
      <c r="AD425" s="131"/>
      <c r="AE425" s="129" t="str">
        <f t="shared" si="129"/>
        <v>_</v>
      </c>
      <c r="AF425" s="132" t="str">
        <f t="shared" si="130"/>
        <v>_</v>
      </c>
      <c r="AG425" s="131"/>
      <c r="AH425" s="129" t="str">
        <f t="shared" si="131"/>
        <v>_</v>
      </c>
      <c r="AI425" s="132" t="str">
        <f t="shared" si="132"/>
        <v>_</v>
      </c>
      <c r="AJ425" s="131"/>
      <c r="AK425" s="129">
        <f t="shared" si="133"/>
        <v>48.45</v>
      </c>
      <c r="AL425" s="132">
        <f t="shared" si="134"/>
        <v>0</v>
      </c>
      <c r="AM425" s="131"/>
      <c r="AQ425" s="137"/>
    </row>
    <row r="426" spans="1:43">
      <c r="A426" s="12">
        <v>35</v>
      </c>
      <c r="B426" s="126" t="str">
        <f>VLOOKUP(A426,'Overzicht locaties'!B:D,2,0)</f>
        <v>CE XX</v>
      </c>
      <c r="C426" s="107" t="s">
        <v>460</v>
      </c>
      <c r="D426" s="6" t="s">
        <v>502</v>
      </c>
      <c r="E426" s="107" t="s">
        <v>519</v>
      </c>
      <c r="F426" s="107">
        <v>1</v>
      </c>
      <c r="G426" s="127" t="str">
        <f t="shared" si="135"/>
        <v xml:space="preserve">Kantoorruimte / vergaderruimte </v>
      </c>
      <c r="H426" s="107" t="s">
        <v>526</v>
      </c>
      <c r="I426" s="128">
        <v>4</v>
      </c>
      <c r="J426" s="127" t="str">
        <f t="shared" si="120"/>
        <v>Tapijt</v>
      </c>
      <c r="K426" s="130">
        <v>19</v>
      </c>
      <c r="L426" s="129">
        <f t="shared" si="121"/>
        <v>19</v>
      </c>
      <c r="M426" s="164">
        <f t="shared" si="122"/>
        <v>0</v>
      </c>
      <c r="N426" s="131"/>
      <c r="O426" s="107" t="s">
        <v>97</v>
      </c>
      <c r="P426" s="107"/>
      <c r="Q426" s="107"/>
      <c r="R426" s="107"/>
      <c r="S426" s="131"/>
      <c r="T426" s="126" t="str">
        <f t="shared" si="123"/>
        <v>Bureau</v>
      </c>
      <c r="U426" s="126" t="str">
        <f t="shared" si="124"/>
        <v>AQL 7%</v>
      </c>
      <c r="V426" s="131"/>
      <c r="W426" s="113">
        <v>100</v>
      </c>
      <c r="X426" s="131"/>
      <c r="Y426" s="129">
        <f t="shared" si="125"/>
        <v>48.45</v>
      </c>
      <c r="Z426" s="132">
        <f t="shared" si="126"/>
        <v>0</v>
      </c>
      <c r="AA426" s="131"/>
      <c r="AB426" s="129" t="str">
        <f t="shared" si="127"/>
        <v>_</v>
      </c>
      <c r="AC426" s="132" t="str">
        <f t="shared" si="128"/>
        <v>_</v>
      </c>
      <c r="AD426" s="131"/>
      <c r="AE426" s="129" t="str">
        <f t="shared" si="129"/>
        <v>_</v>
      </c>
      <c r="AF426" s="132" t="str">
        <f t="shared" si="130"/>
        <v>_</v>
      </c>
      <c r="AG426" s="131"/>
      <c r="AH426" s="129" t="str">
        <f t="shared" si="131"/>
        <v>_</v>
      </c>
      <c r="AI426" s="132" t="str">
        <f t="shared" si="132"/>
        <v>_</v>
      </c>
      <c r="AJ426" s="131"/>
      <c r="AK426" s="129">
        <f t="shared" si="133"/>
        <v>48.45</v>
      </c>
      <c r="AL426" s="132">
        <f t="shared" si="134"/>
        <v>0</v>
      </c>
      <c r="AM426" s="131"/>
      <c r="AQ426" s="137"/>
    </row>
    <row r="427" spans="1:43">
      <c r="A427" s="12">
        <v>35</v>
      </c>
      <c r="B427" s="126" t="str">
        <f>VLOOKUP(A427,'Overzicht locaties'!B:D,2,0)</f>
        <v>CE XX</v>
      </c>
      <c r="C427" s="107" t="s">
        <v>461</v>
      </c>
      <c r="D427" s="6" t="s">
        <v>503</v>
      </c>
      <c r="E427" s="107" t="s">
        <v>519</v>
      </c>
      <c r="F427" s="107">
        <v>1</v>
      </c>
      <c r="G427" s="127" t="str">
        <f t="shared" si="135"/>
        <v xml:space="preserve">Kantoorruimte / vergaderruimte </v>
      </c>
      <c r="H427" s="107" t="s">
        <v>526</v>
      </c>
      <c r="I427" s="128">
        <v>4</v>
      </c>
      <c r="J427" s="127" t="str">
        <f t="shared" si="120"/>
        <v>Tapijt</v>
      </c>
      <c r="K427" s="130">
        <v>19</v>
      </c>
      <c r="L427" s="129">
        <f t="shared" si="121"/>
        <v>19</v>
      </c>
      <c r="M427" s="164">
        <f t="shared" si="122"/>
        <v>0</v>
      </c>
      <c r="N427" s="131"/>
      <c r="O427" s="107" t="s">
        <v>97</v>
      </c>
      <c r="P427" s="107"/>
      <c r="Q427" s="107"/>
      <c r="R427" s="107"/>
      <c r="S427" s="131"/>
      <c r="T427" s="126" t="str">
        <f t="shared" si="123"/>
        <v>Bureau</v>
      </c>
      <c r="U427" s="126" t="str">
        <f t="shared" si="124"/>
        <v>AQL 7%</v>
      </c>
      <c r="V427" s="131"/>
      <c r="W427" s="113">
        <v>100</v>
      </c>
      <c r="X427" s="131"/>
      <c r="Y427" s="129">
        <f t="shared" si="125"/>
        <v>48.45</v>
      </c>
      <c r="Z427" s="132">
        <f t="shared" si="126"/>
        <v>0</v>
      </c>
      <c r="AA427" s="131"/>
      <c r="AB427" s="129" t="str">
        <f t="shared" si="127"/>
        <v>_</v>
      </c>
      <c r="AC427" s="132" t="str">
        <f t="shared" si="128"/>
        <v>_</v>
      </c>
      <c r="AD427" s="131"/>
      <c r="AE427" s="129" t="str">
        <f t="shared" si="129"/>
        <v>_</v>
      </c>
      <c r="AF427" s="132" t="str">
        <f t="shared" si="130"/>
        <v>_</v>
      </c>
      <c r="AG427" s="131"/>
      <c r="AH427" s="129" t="str">
        <f t="shared" si="131"/>
        <v>_</v>
      </c>
      <c r="AI427" s="132" t="str">
        <f t="shared" si="132"/>
        <v>_</v>
      </c>
      <c r="AJ427" s="131"/>
      <c r="AK427" s="129">
        <f t="shared" si="133"/>
        <v>48.45</v>
      </c>
      <c r="AL427" s="132">
        <f t="shared" si="134"/>
        <v>0</v>
      </c>
      <c r="AM427" s="131"/>
      <c r="AQ427" s="137"/>
    </row>
    <row r="428" spans="1:43">
      <c r="A428" s="12">
        <v>35</v>
      </c>
      <c r="B428" s="126" t="str">
        <f>VLOOKUP(A428,'Overzicht locaties'!B:D,2,0)</f>
        <v>CE XX</v>
      </c>
      <c r="C428" s="107" t="s">
        <v>462</v>
      </c>
      <c r="D428" s="6" t="s">
        <v>504</v>
      </c>
      <c r="E428" s="107" t="s">
        <v>519</v>
      </c>
      <c r="F428" s="107">
        <v>1</v>
      </c>
      <c r="G428" s="127" t="str">
        <f t="shared" si="135"/>
        <v xml:space="preserve">Kantoorruimte / vergaderruimte </v>
      </c>
      <c r="H428" s="107" t="s">
        <v>526</v>
      </c>
      <c r="I428" s="128">
        <v>4</v>
      </c>
      <c r="J428" s="127" t="str">
        <f t="shared" si="120"/>
        <v>Tapijt</v>
      </c>
      <c r="K428" s="130">
        <v>19</v>
      </c>
      <c r="L428" s="129">
        <f t="shared" si="121"/>
        <v>19</v>
      </c>
      <c r="M428" s="164">
        <f t="shared" si="122"/>
        <v>0</v>
      </c>
      <c r="N428" s="131"/>
      <c r="O428" s="107" t="s">
        <v>97</v>
      </c>
      <c r="P428" s="107"/>
      <c r="Q428" s="107"/>
      <c r="R428" s="107"/>
      <c r="S428" s="131"/>
      <c r="T428" s="126" t="str">
        <f t="shared" si="123"/>
        <v>Bureau</v>
      </c>
      <c r="U428" s="126" t="str">
        <f t="shared" si="124"/>
        <v>AQL 7%</v>
      </c>
      <c r="V428" s="131"/>
      <c r="W428" s="113">
        <v>100</v>
      </c>
      <c r="X428" s="131"/>
      <c r="Y428" s="129">
        <f t="shared" si="125"/>
        <v>48.45</v>
      </c>
      <c r="Z428" s="132">
        <f t="shared" si="126"/>
        <v>0</v>
      </c>
      <c r="AA428" s="131"/>
      <c r="AB428" s="129" t="str">
        <f t="shared" si="127"/>
        <v>_</v>
      </c>
      <c r="AC428" s="132" t="str">
        <f t="shared" si="128"/>
        <v>_</v>
      </c>
      <c r="AD428" s="131"/>
      <c r="AE428" s="129" t="str">
        <f t="shared" si="129"/>
        <v>_</v>
      </c>
      <c r="AF428" s="132" t="str">
        <f t="shared" si="130"/>
        <v>_</v>
      </c>
      <c r="AG428" s="131"/>
      <c r="AH428" s="129" t="str">
        <f t="shared" si="131"/>
        <v>_</v>
      </c>
      <c r="AI428" s="132" t="str">
        <f t="shared" si="132"/>
        <v>_</v>
      </c>
      <c r="AJ428" s="131"/>
      <c r="AK428" s="129">
        <f t="shared" si="133"/>
        <v>48.45</v>
      </c>
      <c r="AL428" s="132">
        <f t="shared" si="134"/>
        <v>0</v>
      </c>
      <c r="AM428" s="131"/>
      <c r="AQ428" s="137"/>
    </row>
    <row r="429" spans="1:43">
      <c r="A429" s="12">
        <v>35</v>
      </c>
      <c r="B429" s="126" t="str">
        <f>VLOOKUP(A429,'Overzicht locaties'!B:D,2,0)</f>
        <v>CE XX</v>
      </c>
      <c r="C429" s="107" t="s">
        <v>463</v>
      </c>
      <c r="D429" s="6" t="s">
        <v>505</v>
      </c>
      <c r="E429" s="107" t="s">
        <v>519</v>
      </c>
      <c r="F429" s="107">
        <v>1</v>
      </c>
      <c r="G429" s="127" t="str">
        <f t="shared" si="135"/>
        <v xml:space="preserve">Kantoorruimte / vergaderruimte </v>
      </c>
      <c r="H429" s="107" t="s">
        <v>526</v>
      </c>
      <c r="I429" s="128">
        <v>4</v>
      </c>
      <c r="J429" s="127" t="str">
        <f t="shared" si="120"/>
        <v>Tapijt</v>
      </c>
      <c r="K429" s="130">
        <v>19</v>
      </c>
      <c r="L429" s="129">
        <f t="shared" si="121"/>
        <v>19</v>
      </c>
      <c r="M429" s="164">
        <f t="shared" si="122"/>
        <v>0</v>
      </c>
      <c r="N429" s="131"/>
      <c r="O429" s="107" t="s">
        <v>97</v>
      </c>
      <c r="P429" s="107"/>
      <c r="Q429" s="107"/>
      <c r="R429" s="107"/>
      <c r="S429" s="131"/>
      <c r="T429" s="126" t="str">
        <f t="shared" si="123"/>
        <v>Bureau</v>
      </c>
      <c r="U429" s="126" t="str">
        <f t="shared" si="124"/>
        <v>AQL 7%</v>
      </c>
      <c r="V429" s="131"/>
      <c r="W429" s="113">
        <v>100</v>
      </c>
      <c r="X429" s="131"/>
      <c r="Y429" s="129">
        <f t="shared" si="125"/>
        <v>48.45</v>
      </c>
      <c r="Z429" s="132">
        <f t="shared" si="126"/>
        <v>0</v>
      </c>
      <c r="AA429" s="131"/>
      <c r="AB429" s="129" t="str">
        <f t="shared" si="127"/>
        <v>_</v>
      </c>
      <c r="AC429" s="132" t="str">
        <f t="shared" si="128"/>
        <v>_</v>
      </c>
      <c r="AD429" s="131"/>
      <c r="AE429" s="129" t="str">
        <f t="shared" si="129"/>
        <v>_</v>
      </c>
      <c r="AF429" s="132" t="str">
        <f t="shared" si="130"/>
        <v>_</v>
      </c>
      <c r="AG429" s="131"/>
      <c r="AH429" s="129" t="str">
        <f t="shared" si="131"/>
        <v>_</v>
      </c>
      <c r="AI429" s="132" t="str">
        <f t="shared" si="132"/>
        <v>_</v>
      </c>
      <c r="AJ429" s="131"/>
      <c r="AK429" s="129">
        <f t="shared" si="133"/>
        <v>48.45</v>
      </c>
      <c r="AL429" s="132">
        <f t="shared" si="134"/>
        <v>0</v>
      </c>
      <c r="AM429" s="131"/>
      <c r="AQ429" s="137"/>
    </row>
    <row r="430" spans="1:43">
      <c r="A430" s="12">
        <v>35</v>
      </c>
      <c r="B430" s="126" t="str">
        <f>VLOOKUP(A430,'Overzicht locaties'!B:D,2,0)</f>
        <v>CE XX</v>
      </c>
      <c r="C430" s="107" t="s">
        <v>464</v>
      </c>
      <c r="D430" s="6" t="s">
        <v>506</v>
      </c>
      <c r="E430" s="107" t="s">
        <v>519</v>
      </c>
      <c r="F430" s="107">
        <v>1</v>
      </c>
      <c r="G430" s="127" t="str">
        <f t="shared" si="135"/>
        <v xml:space="preserve">Kantoorruimte / vergaderruimte </v>
      </c>
      <c r="H430" s="107" t="s">
        <v>526</v>
      </c>
      <c r="I430" s="128">
        <v>4</v>
      </c>
      <c r="J430" s="127" t="str">
        <f t="shared" si="120"/>
        <v>Tapijt</v>
      </c>
      <c r="K430" s="130">
        <v>25</v>
      </c>
      <c r="L430" s="129">
        <f t="shared" si="121"/>
        <v>25</v>
      </c>
      <c r="M430" s="164">
        <f t="shared" si="122"/>
        <v>0</v>
      </c>
      <c r="N430" s="131"/>
      <c r="O430" s="107" t="s">
        <v>97</v>
      </c>
      <c r="P430" s="107"/>
      <c r="Q430" s="107"/>
      <c r="R430" s="107"/>
      <c r="S430" s="131"/>
      <c r="T430" s="126" t="str">
        <f t="shared" si="123"/>
        <v>Bureau</v>
      </c>
      <c r="U430" s="126" t="str">
        <f t="shared" si="124"/>
        <v>AQL 7%</v>
      </c>
      <c r="V430" s="131"/>
      <c r="W430" s="113">
        <v>100</v>
      </c>
      <c r="X430" s="131"/>
      <c r="Y430" s="129">
        <f t="shared" si="125"/>
        <v>63.75</v>
      </c>
      <c r="Z430" s="132">
        <f t="shared" si="126"/>
        <v>0</v>
      </c>
      <c r="AA430" s="131"/>
      <c r="AB430" s="129" t="str">
        <f t="shared" si="127"/>
        <v>_</v>
      </c>
      <c r="AC430" s="132" t="str">
        <f t="shared" si="128"/>
        <v>_</v>
      </c>
      <c r="AD430" s="131"/>
      <c r="AE430" s="129" t="str">
        <f t="shared" si="129"/>
        <v>_</v>
      </c>
      <c r="AF430" s="132" t="str">
        <f t="shared" si="130"/>
        <v>_</v>
      </c>
      <c r="AG430" s="131"/>
      <c r="AH430" s="129" t="str">
        <f t="shared" si="131"/>
        <v>_</v>
      </c>
      <c r="AI430" s="132" t="str">
        <f t="shared" si="132"/>
        <v>_</v>
      </c>
      <c r="AJ430" s="131"/>
      <c r="AK430" s="129">
        <f t="shared" si="133"/>
        <v>63.75</v>
      </c>
      <c r="AL430" s="132">
        <f t="shared" si="134"/>
        <v>0</v>
      </c>
      <c r="AM430" s="131"/>
      <c r="AQ430" s="137"/>
    </row>
    <row r="431" spans="1:43">
      <c r="A431" s="12">
        <v>35</v>
      </c>
      <c r="B431" s="126" t="str">
        <f>VLOOKUP(A431,'Overzicht locaties'!B:D,2,0)</f>
        <v>CE XX</v>
      </c>
      <c r="C431" s="107" t="s">
        <v>528</v>
      </c>
      <c r="D431" s="6" t="s">
        <v>507</v>
      </c>
      <c r="E431" s="107" t="s">
        <v>519</v>
      </c>
      <c r="F431" s="107">
        <v>1</v>
      </c>
      <c r="G431" s="127" t="str">
        <f t="shared" si="135"/>
        <v xml:space="preserve">Kantoorruimte / vergaderruimte </v>
      </c>
      <c r="H431" s="107" t="s">
        <v>526</v>
      </c>
      <c r="I431" s="128">
        <v>4</v>
      </c>
      <c r="J431" s="127" t="str">
        <f t="shared" si="120"/>
        <v>Tapijt</v>
      </c>
      <c r="K431" s="130">
        <v>35</v>
      </c>
      <c r="L431" s="129">
        <f t="shared" si="121"/>
        <v>35</v>
      </c>
      <c r="M431" s="164">
        <f t="shared" si="122"/>
        <v>0</v>
      </c>
      <c r="N431" s="131"/>
      <c r="O431" s="107" t="s">
        <v>97</v>
      </c>
      <c r="P431" s="107"/>
      <c r="Q431" s="107"/>
      <c r="R431" s="107"/>
      <c r="S431" s="131"/>
      <c r="T431" s="126" t="str">
        <f t="shared" si="123"/>
        <v>Bureau</v>
      </c>
      <c r="U431" s="126" t="str">
        <f t="shared" si="124"/>
        <v>AQL 7%</v>
      </c>
      <c r="V431" s="131"/>
      <c r="W431" s="113">
        <v>100</v>
      </c>
      <c r="X431" s="131"/>
      <c r="Y431" s="129">
        <f t="shared" si="125"/>
        <v>89.25</v>
      </c>
      <c r="Z431" s="132">
        <f t="shared" si="126"/>
        <v>0</v>
      </c>
      <c r="AA431" s="131"/>
      <c r="AB431" s="129" t="str">
        <f t="shared" si="127"/>
        <v>_</v>
      </c>
      <c r="AC431" s="132" t="str">
        <f t="shared" si="128"/>
        <v>_</v>
      </c>
      <c r="AD431" s="131"/>
      <c r="AE431" s="129" t="str">
        <f t="shared" si="129"/>
        <v>_</v>
      </c>
      <c r="AF431" s="132" t="str">
        <f t="shared" si="130"/>
        <v>_</v>
      </c>
      <c r="AG431" s="131"/>
      <c r="AH431" s="129" t="str">
        <f t="shared" si="131"/>
        <v>_</v>
      </c>
      <c r="AI431" s="132" t="str">
        <f t="shared" si="132"/>
        <v>_</v>
      </c>
      <c r="AJ431" s="131"/>
      <c r="AK431" s="129">
        <f t="shared" si="133"/>
        <v>89.25</v>
      </c>
      <c r="AL431" s="132">
        <f t="shared" si="134"/>
        <v>0</v>
      </c>
      <c r="AM431" s="131"/>
      <c r="AQ431" s="137"/>
    </row>
    <row r="432" spans="1:43">
      <c r="A432" s="12">
        <v>35</v>
      </c>
      <c r="B432" s="126" t="str">
        <f>VLOOKUP(A432,'Overzicht locaties'!B:D,2,0)</f>
        <v>CE XX</v>
      </c>
      <c r="C432" s="107" t="s">
        <v>529</v>
      </c>
      <c r="D432" s="6" t="s">
        <v>508</v>
      </c>
      <c r="E432" s="107" t="s">
        <v>519</v>
      </c>
      <c r="F432" s="107">
        <v>1</v>
      </c>
      <c r="G432" s="127" t="str">
        <f t="shared" si="135"/>
        <v xml:space="preserve">Kantoorruimte / vergaderruimte </v>
      </c>
      <c r="H432" s="107" t="s">
        <v>526</v>
      </c>
      <c r="I432" s="128">
        <v>4</v>
      </c>
      <c r="J432" s="127" t="str">
        <f t="shared" si="120"/>
        <v>Tapijt</v>
      </c>
      <c r="K432" s="130">
        <v>19</v>
      </c>
      <c r="L432" s="129">
        <f t="shared" si="121"/>
        <v>19</v>
      </c>
      <c r="M432" s="164">
        <f t="shared" si="122"/>
        <v>0</v>
      </c>
      <c r="N432" s="131"/>
      <c r="O432" s="107" t="s">
        <v>97</v>
      </c>
      <c r="P432" s="107"/>
      <c r="Q432" s="107"/>
      <c r="R432" s="107"/>
      <c r="S432" s="131"/>
      <c r="T432" s="126" t="str">
        <f t="shared" si="123"/>
        <v>Bureau</v>
      </c>
      <c r="U432" s="126" t="str">
        <f t="shared" si="124"/>
        <v>AQL 7%</v>
      </c>
      <c r="V432" s="131"/>
      <c r="W432" s="113">
        <v>100</v>
      </c>
      <c r="X432" s="131"/>
      <c r="Y432" s="129">
        <f t="shared" si="125"/>
        <v>48.45</v>
      </c>
      <c r="Z432" s="132">
        <f t="shared" si="126"/>
        <v>0</v>
      </c>
      <c r="AA432" s="131"/>
      <c r="AB432" s="129" t="str">
        <f t="shared" si="127"/>
        <v>_</v>
      </c>
      <c r="AC432" s="132" t="str">
        <f t="shared" si="128"/>
        <v>_</v>
      </c>
      <c r="AD432" s="131"/>
      <c r="AE432" s="129" t="str">
        <f t="shared" si="129"/>
        <v>_</v>
      </c>
      <c r="AF432" s="132" t="str">
        <f t="shared" si="130"/>
        <v>_</v>
      </c>
      <c r="AG432" s="131"/>
      <c r="AH432" s="129" t="str">
        <f t="shared" si="131"/>
        <v>_</v>
      </c>
      <c r="AI432" s="132" t="str">
        <f t="shared" si="132"/>
        <v>_</v>
      </c>
      <c r="AJ432" s="131"/>
      <c r="AK432" s="129">
        <f t="shared" si="133"/>
        <v>48.45</v>
      </c>
      <c r="AL432" s="132">
        <f t="shared" si="134"/>
        <v>0</v>
      </c>
      <c r="AM432" s="131"/>
      <c r="AQ432" s="137"/>
    </row>
    <row r="433" spans="1:43">
      <c r="A433" s="12">
        <v>35</v>
      </c>
      <c r="B433" s="126" t="str">
        <f>VLOOKUP(A433,'Overzicht locaties'!B:D,2,0)</f>
        <v>CE XX</v>
      </c>
      <c r="C433" s="107" t="s">
        <v>530</v>
      </c>
      <c r="D433" s="6" t="s">
        <v>509</v>
      </c>
      <c r="E433" s="107" t="s">
        <v>519</v>
      </c>
      <c r="F433" s="107">
        <v>1</v>
      </c>
      <c r="G433" s="127" t="str">
        <f t="shared" si="135"/>
        <v xml:space="preserve">Kantoorruimte / vergaderruimte </v>
      </c>
      <c r="H433" s="107" t="s">
        <v>526</v>
      </c>
      <c r="I433" s="128">
        <v>4</v>
      </c>
      <c r="J433" s="127" t="str">
        <f t="shared" si="120"/>
        <v>Tapijt</v>
      </c>
      <c r="K433" s="130">
        <v>19</v>
      </c>
      <c r="L433" s="129">
        <f t="shared" si="121"/>
        <v>19</v>
      </c>
      <c r="M433" s="164">
        <f t="shared" si="122"/>
        <v>0</v>
      </c>
      <c r="N433" s="131"/>
      <c r="O433" s="107" t="s">
        <v>97</v>
      </c>
      <c r="P433" s="107"/>
      <c r="Q433" s="107"/>
      <c r="R433" s="107"/>
      <c r="S433" s="131"/>
      <c r="T433" s="126" t="str">
        <f t="shared" si="123"/>
        <v>Bureau</v>
      </c>
      <c r="U433" s="126" t="str">
        <f t="shared" si="124"/>
        <v>AQL 7%</v>
      </c>
      <c r="V433" s="131"/>
      <c r="W433" s="113">
        <v>100</v>
      </c>
      <c r="X433" s="131"/>
      <c r="Y433" s="129">
        <f t="shared" si="125"/>
        <v>48.45</v>
      </c>
      <c r="Z433" s="132">
        <f t="shared" si="126"/>
        <v>0</v>
      </c>
      <c r="AA433" s="131"/>
      <c r="AB433" s="129" t="str">
        <f t="shared" si="127"/>
        <v>_</v>
      </c>
      <c r="AC433" s="132" t="str">
        <f t="shared" si="128"/>
        <v>_</v>
      </c>
      <c r="AD433" s="131"/>
      <c r="AE433" s="129" t="str">
        <f t="shared" si="129"/>
        <v>_</v>
      </c>
      <c r="AF433" s="132" t="str">
        <f t="shared" si="130"/>
        <v>_</v>
      </c>
      <c r="AG433" s="131"/>
      <c r="AH433" s="129" t="str">
        <f t="shared" si="131"/>
        <v>_</v>
      </c>
      <c r="AI433" s="132" t="str">
        <f t="shared" si="132"/>
        <v>_</v>
      </c>
      <c r="AJ433" s="131"/>
      <c r="AK433" s="129">
        <f t="shared" si="133"/>
        <v>48.45</v>
      </c>
      <c r="AL433" s="132">
        <f t="shared" si="134"/>
        <v>0</v>
      </c>
      <c r="AM433" s="131"/>
      <c r="AQ433" s="137"/>
    </row>
    <row r="434" spans="1:43">
      <c r="A434" s="12">
        <v>35</v>
      </c>
      <c r="B434" s="126" t="str">
        <f>VLOOKUP(A434,'Overzicht locaties'!B:D,2,0)</f>
        <v>CE XX</v>
      </c>
      <c r="C434" s="107" t="s">
        <v>531</v>
      </c>
      <c r="D434" s="6" t="s">
        <v>510</v>
      </c>
      <c r="E434" s="107" t="s">
        <v>519</v>
      </c>
      <c r="F434" s="107">
        <v>1</v>
      </c>
      <c r="G434" s="127" t="str">
        <f t="shared" si="135"/>
        <v xml:space="preserve">Kantoorruimte / vergaderruimte </v>
      </c>
      <c r="H434" s="107" t="s">
        <v>526</v>
      </c>
      <c r="I434" s="128">
        <v>4</v>
      </c>
      <c r="J434" s="127" t="str">
        <f t="shared" si="120"/>
        <v>Tapijt</v>
      </c>
      <c r="K434" s="130">
        <v>19</v>
      </c>
      <c r="L434" s="129">
        <f t="shared" si="121"/>
        <v>19</v>
      </c>
      <c r="M434" s="164">
        <f t="shared" si="122"/>
        <v>0</v>
      </c>
      <c r="N434" s="131"/>
      <c r="O434" s="107" t="s">
        <v>97</v>
      </c>
      <c r="P434" s="107"/>
      <c r="Q434" s="107"/>
      <c r="R434" s="107"/>
      <c r="S434" s="131"/>
      <c r="T434" s="126" t="str">
        <f t="shared" si="123"/>
        <v>Bureau</v>
      </c>
      <c r="U434" s="126" t="str">
        <f t="shared" si="124"/>
        <v>AQL 7%</v>
      </c>
      <c r="V434" s="131"/>
      <c r="W434" s="113">
        <v>100</v>
      </c>
      <c r="X434" s="131"/>
      <c r="Y434" s="129">
        <f t="shared" si="125"/>
        <v>48.45</v>
      </c>
      <c r="Z434" s="132">
        <f t="shared" si="126"/>
        <v>0</v>
      </c>
      <c r="AA434" s="131"/>
      <c r="AB434" s="129" t="str">
        <f t="shared" si="127"/>
        <v>_</v>
      </c>
      <c r="AC434" s="132" t="str">
        <f t="shared" si="128"/>
        <v>_</v>
      </c>
      <c r="AD434" s="131"/>
      <c r="AE434" s="129" t="str">
        <f t="shared" si="129"/>
        <v>_</v>
      </c>
      <c r="AF434" s="132" t="str">
        <f t="shared" si="130"/>
        <v>_</v>
      </c>
      <c r="AG434" s="131"/>
      <c r="AH434" s="129" t="str">
        <f t="shared" si="131"/>
        <v>_</v>
      </c>
      <c r="AI434" s="132" t="str">
        <f t="shared" si="132"/>
        <v>_</v>
      </c>
      <c r="AJ434" s="131"/>
      <c r="AK434" s="129">
        <f t="shared" si="133"/>
        <v>48.45</v>
      </c>
      <c r="AL434" s="132">
        <f t="shared" si="134"/>
        <v>0</v>
      </c>
      <c r="AM434" s="131"/>
      <c r="AQ434" s="137"/>
    </row>
    <row r="435" spans="1:43">
      <c r="A435" s="12">
        <v>35</v>
      </c>
      <c r="B435" s="126" t="str">
        <f>VLOOKUP(A435,'Overzicht locaties'!B:D,2,0)</f>
        <v>CE XX</v>
      </c>
      <c r="C435" s="107" t="s">
        <v>532</v>
      </c>
      <c r="D435" s="6" t="s">
        <v>511</v>
      </c>
      <c r="E435" s="107" t="s">
        <v>519</v>
      </c>
      <c r="F435" s="107">
        <v>1</v>
      </c>
      <c r="G435" s="127" t="str">
        <f t="shared" si="135"/>
        <v xml:space="preserve">Kantoorruimte / vergaderruimte </v>
      </c>
      <c r="H435" s="107" t="s">
        <v>526</v>
      </c>
      <c r="I435" s="128">
        <v>4</v>
      </c>
      <c r="J435" s="127" t="str">
        <f t="shared" si="120"/>
        <v>Tapijt</v>
      </c>
      <c r="K435" s="130">
        <v>56</v>
      </c>
      <c r="L435" s="129">
        <f t="shared" si="121"/>
        <v>56</v>
      </c>
      <c r="M435" s="164">
        <f t="shared" si="122"/>
        <v>0</v>
      </c>
      <c r="N435" s="131"/>
      <c r="O435" s="107" t="s">
        <v>97</v>
      </c>
      <c r="P435" s="107"/>
      <c r="Q435" s="107"/>
      <c r="R435" s="107"/>
      <c r="S435" s="131"/>
      <c r="T435" s="126" t="str">
        <f t="shared" si="123"/>
        <v>Bureau</v>
      </c>
      <c r="U435" s="126" t="str">
        <f t="shared" si="124"/>
        <v>AQL 7%</v>
      </c>
      <c r="V435" s="131"/>
      <c r="W435" s="113">
        <v>100</v>
      </c>
      <c r="X435" s="131"/>
      <c r="Y435" s="129">
        <f t="shared" si="125"/>
        <v>142.80000000000001</v>
      </c>
      <c r="Z435" s="132">
        <f t="shared" si="126"/>
        <v>0</v>
      </c>
      <c r="AA435" s="131"/>
      <c r="AB435" s="129" t="str">
        <f t="shared" si="127"/>
        <v>_</v>
      </c>
      <c r="AC435" s="132" t="str">
        <f t="shared" si="128"/>
        <v>_</v>
      </c>
      <c r="AD435" s="131"/>
      <c r="AE435" s="129" t="str">
        <f t="shared" si="129"/>
        <v>_</v>
      </c>
      <c r="AF435" s="132" t="str">
        <f t="shared" si="130"/>
        <v>_</v>
      </c>
      <c r="AG435" s="131"/>
      <c r="AH435" s="129" t="str">
        <f t="shared" si="131"/>
        <v>_</v>
      </c>
      <c r="AI435" s="132" t="str">
        <f t="shared" si="132"/>
        <v>_</v>
      </c>
      <c r="AJ435" s="131"/>
      <c r="AK435" s="129">
        <f t="shared" si="133"/>
        <v>142.80000000000001</v>
      </c>
      <c r="AL435" s="132">
        <f t="shared" si="134"/>
        <v>0</v>
      </c>
      <c r="AM435" s="131"/>
      <c r="AQ435" s="137"/>
    </row>
    <row r="436" spans="1:43">
      <c r="A436" s="12">
        <v>35</v>
      </c>
      <c r="B436" s="126" t="str">
        <f>VLOOKUP(A436,'Overzicht locaties'!B:D,2,0)</f>
        <v>CE XX</v>
      </c>
      <c r="C436" s="107" t="s">
        <v>533</v>
      </c>
      <c r="D436" s="6" t="s">
        <v>512</v>
      </c>
      <c r="E436" s="107" t="s">
        <v>519</v>
      </c>
      <c r="F436" s="107">
        <v>1</v>
      </c>
      <c r="G436" s="127" t="str">
        <f t="shared" si="135"/>
        <v xml:space="preserve">Kantoorruimte / vergaderruimte </v>
      </c>
      <c r="H436" s="107" t="s">
        <v>526</v>
      </c>
      <c r="I436" s="128">
        <v>4</v>
      </c>
      <c r="J436" s="127" t="str">
        <f t="shared" si="120"/>
        <v>Tapijt</v>
      </c>
      <c r="K436" s="130">
        <v>19</v>
      </c>
      <c r="L436" s="129">
        <f t="shared" si="121"/>
        <v>19</v>
      </c>
      <c r="M436" s="164">
        <f t="shared" si="122"/>
        <v>0</v>
      </c>
      <c r="N436" s="131"/>
      <c r="O436" s="107" t="s">
        <v>97</v>
      </c>
      <c r="P436" s="107"/>
      <c r="Q436" s="107"/>
      <c r="R436" s="107"/>
      <c r="S436" s="131"/>
      <c r="T436" s="126" t="str">
        <f t="shared" si="123"/>
        <v>Bureau</v>
      </c>
      <c r="U436" s="126" t="str">
        <f t="shared" si="124"/>
        <v>AQL 7%</v>
      </c>
      <c r="V436" s="131"/>
      <c r="W436" s="113">
        <v>100</v>
      </c>
      <c r="X436" s="131"/>
      <c r="Y436" s="129">
        <f t="shared" si="125"/>
        <v>48.45</v>
      </c>
      <c r="Z436" s="132">
        <f t="shared" si="126"/>
        <v>0</v>
      </c>
      <c r="AA436" s="131"/>
      <c r="AB436" s="129" t="str">
        <f t="shared" si="127"/>
        <v>_</v>
      </c>
      <c r="AC436" s="132" t="str">
        <f t="shared" si="128"/>
        <v>_</v>
      </c>
      <c r="AD436" s="131"/>
      <c r="AE436" s="129" t="str">
        <f t="shared" si="129"/>
        <v>_</v>
      </c>
      <c r="AF436" s="132" t="str">
        <f t="shared" si="130"/>
        <v>_</v>
      </c>
      <c r="AG436" s="131"/>
      <c r="AH436" s="129" t="str">
        <f t="shared" si="131"/>
        <v>_</v>
      </c>
      <c r="AI436" s="132" t="str">
        <f t="shared" si="132"/>
        <v>_</v>
      </c>
      <c r="AJ436" s="131"/>
      <c r="AK436" s="129">
        <f t="shared" si="133"/>
        <v>48.45</v>
      </c>
      <c r="AL436" s="132">
        <f t="shared" si="134"/>
        <v>0</v>
      </c>
      <c r="AM436" s="131"/>
      <c r="AQ436" s="137"/>
    </row>
    <row r="437" spans="1:43">
      <c r="A437" s="12">
        <v>35</v>
      </c>
      <c r="B437" s="126" t="str">
        <f>VLOOKUP(A437,'Overzicht locaties'!B:D,2,0)</f>
        <v>CE XX</v>
      </c>
      <c r="C437" s="107" t="s">
        <v>534</v>
      </c>
      <c r="D437" s="6" t="s">
        <v>513</v>
      </c>
      <c r="E437" s="107" t="s">
        <v>519</v>
      </c>
      <c r="F437" s="107">
        <v>1</v>
      </c>
      <c r="G437" s="127" t="str">
        <f t="shared" si="135"/>
        <v xml:space="preserve">Kantoorruimte / vergaderruimte </v>
      </c>
      <c r="H437" s="107" t="s">
        <v>526</v>
      </c>
      <c r="I437" s="128">
        <v>4</v>
      </c>
      <c r="J437" s="127" t="str">
        <f t="shared" si="120"/>
        <v>Tapijt</v>
      </c>
      <c r="K437" s="130">
        <v>19</v>
      </c>
      <c r="L437" s="129">
        <f t="shared" si="121"/>
        <v>19</v>
      </c>
      <c r="M437" s="164">
        <f t="shared" si="122"/>
        <v>0</v>
      </c>
      <c r="N437" s="131"/>
      <c r="O437" s="107" t="s">
        <v>97</v>
      </c>
      <c r="P437" s="107"/>
      <c r="Q437" s="107"/>
      <c r="R437" s="107"/>
      <c r="S437" s="131"/>
      <c r="T437" s="126" t="str">
        <f t="shared" si="123"/>
        <v>Bureau</v>
      </c>
      <c r="U437" s="126" t="str">
        <f t="shared" si="124"/>
        <v>AQL 7%</v>
      </c>
      <c r="V437" s="131"/>
      <c r="W437" s="113">
        <v>100</v>
      </c>
      <c r="X437" s="131"/>
      <c r="Y437" s="129">
        <f t="shared" si="125"/>
        <v>48.45</v>
      </c>
      <c r="Z437" s="132">
        <f t="shared" si="126"/>
        <v>0</v>
      </c>
      <c r="AA437" s="131"/>
      <c r="AB437" s="129" t="str">
        <f t="shared" si="127"/>
        <v>_</v>
      </c>
      <c r="AC437" s="132" t="str">
        <f t="shared" si="128"/>
        <v>_</v>
      </c>
      <c r="AD437" s="131"/>
      <c r="AE437" s="129" t="str">
        <f t="shared" si="129"/>
        <v>_</v>
      </c>
      <c r="AF437" s="132" t="str">
        <f t="shared" si="130"/>
        <v>_</v>
      </c>
      <c r="AG437" s="131"/>
      <c r="AH437" s="129" t="str">
        <f t="shared" si="131"/>
        <v>_</v>
      </c>
      <c r="AI437" s="132" t="str">
        <f t="shared" si="132"/>
        <v>_</v>
      </c>
      <c r="AJ437" s="131"/>
      <c r="AK437" s="129">
        <f t="shared" si="133"/>
        <v>48.45</v>
      </c>
      <c r="AL437" s="132">
        <f t="shared" si="134"/>
        <v>0</v>
      </c>
      <c r="AM437" s="131"/>
      <c r="AQ437" s="137"/>
    </row>
    <row r="438" spans="1:43">
      <c r="A438" s="12">
        <v>35</v>
      </c>
      <c r="B438" s="126" t="str">
        <f>VLOOKUP(A438,'Overzicht locaties'!B:D,2,0)</f>
        <v>CE XX</v>
      </c>
      <c r="C438" s="107" t="s">
        <v>535</v>
      </c>
      <c r="D438" s="6" t="s">
        <v>514</v>
      </c>
      <c r="E438" s="107" t="s">
        <v>519</v>
      </c>
      <c r="F438" s="107">
        <v>1</v>
      </c>
      <c r="G438" s="127" t="str">
        <f t="shared" si="135"/>
        <v xml:space="preserve">Kantoorruimte / vergaderruimte </v>
      </c>
      <c r="H438" s="107" t="s">
        <v>526</v>
      </c>
      <c r="I438" s="128">
        <v>4</v>
      </c>
      <c r="J438" s="127" t="str">
        <f t="shared" si="120"/>
        <v>Tapijt</v>
      </c>
      <c r="K438" s="130">
        <v>54</v>
      </c>
      <c r="L438" s="129">
        <f t="shared" si="121"/>
        <v>54</v>
      </c>
      <c r="M438" s="164">
        <f t="shared" si="122"/>
        <v>0</v>
      </c>
      <c r="N438" s="131"/>
      <c r="O438" s="107" t="s">
        <v>97</v>
      </c>
      <c r="P438" s="107"/>
      <c r="Q438" s="107"/>
      <c r="R438" s="107"/>
      <c r="S438" s="131"/>
      <c r="T438" s="126" t="str">
        <f t="shared" si="123"/>
        <v>Bureau</v>
      </c>
      <c r="U438" s="126" t="str">
        <f t="shared" si="124"/>
        <v>AQL 7%</v>
      </c>
      <c r="V438" s="131"/>
      <c r="W438" s="113">
        <v>100</v>
      </c>
      <c r="X438" s="131"/>
      <c r="Y438" s="129">
        <f t="shared" si="125"/>
        <v>137.70000000000002</v>
      </c>
      <c r="Z438" s="132">
        <f t="shared" si="126"/>
        <v>0</v>
      </c>
      <c r="AA438" s="131"/>
      <c r="AB438" s="129" t="str">
        <f t="shared" si="127"/>
        <v>_</v>
      </c>
      <c r="AC438" s="132" t="str">
        <f t="shared" si="128"/>
        <v>_</v>
      </c>
      <c r="AD438" s="131"/>
      <c r="AE438" s="129" t="str">
        <f t="shared" si="129"/>
        <v>_</v>
      </c>
      <c r="AF438" s="132" t="str">
        <f t="shared" si="130"/>
        <v>_</v>
      </c>
      <c r="AG438" s="131"/>
      <c r="AH438" s="129" t="str">
        <f t="shared" si="131"/>
        <v>_</v>
      </c>
      <c r="AI438" s="132" t="str">
        <f t="shared" si="132"/>
        <v>_</v>
      </c>
      <c r="AJ438" s="131"/>
      <c r="AK438" s="129">
        <f t="shared" si="133"/>
        <v>137.70000000000002</v>
      </c>
      <c r="AL438" s="132">
        <f t="shared" si="134"/>
        <v>0</v>
      </c>
      <c r="AM438" s="131"/>
      <c r="AQ438" s="137"/>
    </row>
    <row r="439" spans="1:43">
      <c r="A439" s="12">
        <v>35</v>
      </c>
      <c r="B439" s="126" t="str">
        <f>VLOOKUP(A439,'Overzicht locaties'!B:D,2,0)</f>
        <v>CE XX</v>
      </c>
      <c r="C439" s="107" t="s">
        <v>536</v>
      </c>
      <c r="D439" s="6" t="s">
        <v>515</v>
      </c>
      <c r="E439" s="107" t="s">
        <v>520</v>
      </c>
      <c r="F439" s="107">
        <v>1</v>
      </c>
      <c r="G439" s="127" t="str">
        <f t="shared" si="135"/>
        <v xml:space="preserve">Kantoorruimte / vergaderruimte </v>
      </c>
      <c r="H439" s="107" t="s">
        <v>526</v>
      </c>
      <c r="I439" s="128">
        <v>4</v>
      </c>
      <c r="J439" s="127" t="str">
        <f t="shared" ref="J439:J502" si="246">VLOOKUP(I439,Legenda_vloerafwerking,2,0)</f>
        <v>Tapijt</v>
      </c>
      <c r="K439" s="130">
        <v>40</v>
      </c>
      <c r="L439" s="129">
        <f t="shared" ref="L439:L502" si="247">K439-M439</f>
        <v>40</v>
      </c>
      <c r="M439" s="164">
        <f t="shared" ref="M439:M502" si="248">IF(F439="nio",K439,0)</f>
        <v>0</v>
      </c>
      <c r="N439" s="131"/>
      <c r="O439" s="107" t="s">
        <v>97</v>
      </c>
      <c r="P439" s="107"/>
      <c r="Q439" s="107"/>
      <c r="R439" s="107"/>
      <c r="S439" s="131"/>
      <c r="T439" s="126" t="str">
        <f t="shared" ref="T439:T502" si="249">IF(F439="nio","_",VLOOKUP(F439,cat_omschrijving,3,0))</f>
        <v>Bureau</v>
      </c>
      <c r="U439" s="126" t="str">
        <f t="shared" ref="U439:U502" si="250">IF(F439="nio","_",VLOOKUP(F439,cat_omschrijving,4,0))</f>
        <v>AQL 7%</v>
      </c>
      <c r="V439" s="131"/>
      <c r="W439" s="113">
        <v>100</v>
      </c>
      <c r="X439" s="131"/>
      <c r="Y439" s="129">
        <f t="shared" ref="Y439:Y502" si="251">IF(F439="nio","_",(L439/W439)*VLOOKUP(O439,Aanpassing_frequenties,3,0))</f>
        <v>102</v>
      </c>
      <c r="Z439" s="132">
        <f t="shared" ref="Z439:Z502" si="252">IF(F439="nio","_",Y439*Rekentarief)</f>
        <v>0</v>
      </c>
      <c r="AA439" s="131"/>
      <c r="AB439" s="129" t="str">
        <f t="shared" ref="AB439:AB502" si="253">IF(OR($F439="nio",P439=""),"_",($L439/$W439)*VLOOKUP(P439,Aanpassing_frequenties,3,0))</f>
        <v>_</v>
      </c>
      <c r="AC439" s="132" t="str">
        <f t="shared" ref="AC439:AC502" si="254">IF(OR($F439="nio",P439=""),"_",AB439*Rekentarief30)</f>
        <v>_</v>
      </c>
      <c r="AD439" s="131"/>
      <c r="AE439" s="129" t="str">
        <f t="shared" ref="AE439:AE502" si="255">IF(OR($F439="nio",Q439=""),"_",($L439/$W439)*VLOOKUP(Q439,Aanpassing_frequenties,3,0))</f>
        <v>_</v>
      </c>
      <c r="AF439" s="132" t="str">
        <f t="shared" ref="AF439:AF502" si="256">IF(OR($F439="nio",Q439=""),"_",AE439*Rekentarief50)</f>
        <v>_</v>
      </c>
      <c r="AG439" s="131"/>
      <c r="AH439" s="129" t="str">
        <f t="shared" ref="AH439:AH502" si="257">IF(OR($F439="nio",R439=""),"_",($L439/$W439)*VLOOKUP(R439,Aanpassing_frequenties,3,0))</f>
        <v>_</v>
      </c>
      <c r="AI439" s="132" t="str">
        <f t="shared" ref="AI439:AI502" si="258">IF(OR($F439="nio",R439=""),"_",AH439*rekentarief150)</f>
        <v>_</v>
      </c>
      <c r="AJ439" s="131"/>
      <c r="AK439" s="129">
        <f t="shared" ref="AK439:AK502" si="259">IF(F439="nio","_",SUM(Y439,AB439,AE439,AH439))</f>
        <v>102</v>
      </c>
      <c r="AL439" s="132">
        <f t="shared" ref="AL439:AL502" si="260">IF(F439="nio","_",SUM(Z439,AC439,AF439,AI439))</f>
        <v>0</v>
      </c>
      <c r="AM439" s="131"/>
      <c r="AQ439" s="137"/>
    </row>
    <row r="440" spans="1:43">
      <c r="A440" s="12">
        <v>35</v>
      </c>
      <c r="B440" s="126" t="str">
        <f>VLOOKUP(A440,'Overzicht locaties'!B:D,2,0)</f>
        <v>CE XX</v>
      </c>
      <c r="C440" s="107" t="s">
        <v>537</v>
      </c>
      <c r="D440" s="6" t="s">
        <v>516</v>
      </c>
      <c r="E440" s="107" t="s">
        <v>521</v>
      </c>
      <c r="F440" s="107">
        <v>2</v>
      </c>
      <c r="G440" s="127" t="str">
        <f t="shared" ref="G440:G503" si="261">VLOOKUP(F440,cat_omschrijving,2,0)</f>
        <v>Sanitaire ruimte</v>
      </c>
      <c r="H440" s="107" t="s">
        <v>527</v>
      </c>
      <c r="I440" s="128">
        <v>3</v>
      </c>
      <c r="J440" s="127" t="str">
        <f t="shared" si="246"/>
        <v>Harde vloer zonder polymeer beschermlaag, met behandeling</v>
      </c>
      <c r="K440" s="130">
        <v>15</v>
      </c>
      <c r="L440" s="129">
        <f t="shared" si="247"/>
        <v>15</v>
      </c>
      <c r="M440" s="164">
        <f t="shared" si="248"/>
        <v>0</v>
      </c>
      <c r="N440" s="131"/>
      <c r="O440" s="107" t="s">
        <v>97</v>
      </c>
      <c r="P440" s="107"/>
      <c r="Q440" s="107"/>
      <c r="R440" s="107"/>
      <c r="S440" s="131"/>
      <c r="T440" s="126" t="str">
        <f t="shared" si="249"/>
        <v>Sanitair</v>
      </c>
      <c r="U440" s="126" t="str">
        <f t="shared" si="250"/>
        <v>AQL 4%</v>
      </c>
      <c r="V440" s="131"/>
      <c r="W440" s="113">
        <v>100</v>
      </c>
      <c r="X440" s="131"/>
      <c r="Y440" s="129">
        <f t="shared" si="251"/>
        <v>38.25</v>
      </c>
      <c r="Z440" s="132">
        <f t="shared" si="252"/>
        <v>0</v>
      </c>
      <c r="AA440" s="131"/>
      <c r="AB440" s="129" t="str">
        <f t="shared" si="253"/>
        <v>_</v>
      </c>
      <c r="AC440" s="132" t="str">
        <f t="shared" si="254"/>
        <v>_</v>
      </c>
      <c r="AD440" s="131"/>
      <c r="AE440" s="129" t="str">
        <f t="shared" si="255"/>
        <v>_</v>
      </c>
      <c r="AF440" s="132" t="str">
        <f t="shared" si="256"/>
        <v>_</v>
      </c>
      <c r="AG440" s="131"/>
      <c r="AH440" s="129" t="str">
        <f t="shared" si="257"/>
        <v>_</v>
      </c>
      <c r="AI440" s="132" t="str">
        <f t="shared" si="258"/>
        <v>_</v>
      </c>
      <c r="AJ440" s="131"/>
      <c r="AK440" s="129">
        <f t="shared" si="259"/>
        <v>38.25</v>
      </c>
      <c r="AL440" s="132">
        <f t="shared" si="260"/>
        <v>0</v>
      </c>
      <c r="AM440" s="131"/>
      <c r="AQ440" s="137"/>
    </row>
    <row r="441" spans="1:43">
      <c r="A441" s="12">
        <v>35</v>
      </c>
      <c r="B441" s="126" t="str">
        <f>VLOOKUP(A441,'Overzicht locaties'!B:D,2,0)</f>
        <v>CE XX</v>
      </c>
      <c r="C441" s="107" t="s">
        <v>538</v>
      </c>
      <c r="D441" s="6" t="s">
        <v>517</v>
      </c>
      <c r="E441" s="107" t="s">
        <v>521</v>
      </c>
      <c r="F441" s="107">
        <v>2</v>
      </c>
      <c r="G441" s="127" t="str">
        <f t="shared" si="261"/>
        <v>Sanitaire ruimte</v>
      </c>
      <c r="H441" s="107" t="s">
        <v>527</v>
      </c>
      <c r="I441" s="128">
        <v>3</v>
      </c>
      <c r="J441" s="127" t="str">
        <f t="shared" si="246"/>
        <v>Harde vloer zonder polymeer beschermlaag, met behandeling</v>
      </c>
      <c r="K441" s="130">
        <v>15</v>
      </c>
      <c r="L441" s="129">
        <f t="shared" si="247"/>
        <v>15</v>
      </c>
      <c r="M441" s="164">
        <f t="shared" si="248"/>
        <v>0</v>
      </c>
      <c r="N441" s="131"/>
      <c r="O441" s="107" t="s">
        <v>97</v>
      </c>
      <c r="P441" s="107"/>
      <c r="Q441" s="107"/>
      <c r="R441" s="107"/>
      <c r="S441" s="131"/>
      <c r="T441" s="126" t="str">
        <f t="shared" si="249"/>
        <v>Sanitair</v>
      </c>
      <c r="U441" s="126" t="str">
        <f t="shared" si="250"/>
        <v>AQL 4%</v>
      </c>
      <c r="V441" s="131"/>
      <c r="W441" s="113">
        <v>100</v>
      </c>
      <c r="X441" s="131"/>
      <c r="Y441" s="129">
        <f t="shared" si="251"/>
        <v>38.25</v>
      </c>
      <c r="Z441" s="132">
        <f t="shared" si="252"/>
        <v>0</v>
      </c>
      <c r="AA441" s="131"/>
      <c r="AB441" s="129" t="str">
        <f t="shared" si="253"/>
        <v>_</v>
      </c>
      <c r="AC441" s="132" t="str">
        <f t="shared" si="254"/>
        <v>_</v>
      </c>
      <c r="AD441" s="131"/>
      <c r="AE441" s="129" t="str">
        <f t="shared" si="255"/>
        <v>_</v>
      </c>
      <c r="AF441" s="132" t="str">
        <f t="shared" si="256"/>
        <v>_</v>
      </c>
      <c r="AG441" s="131"/>
      <c r="AH441" s="129" t="str">
        <f t="shared" si="257"/>
        <v>_</v>
      </c>
      <c r="AI441" s="132" t="str">
        <f t="shared" si="258"/>
        <v>_</v>
      </c>
      <c r="AJ441" s="131"/>
      <c r="AK441" s="129">
        <f t="shared" si="259"/>
        <v>38.25</v>
      </c>
      <c r="AL441" s="132">
        <f t="shared" si="260"/>
        <v>0</v>
      </c>
      <c r="AM441" s="131"/>
      <c r="AQ441" s="137"/>
    </row>
    <row r="442" spans="1:43">
      <c r="A442" s="12">
        <v>35</v>
      </c>
      <c r="B442" s="126" t="str">
        <f>VLOOKUP(A442,'Overzicht locaties'!B:D,2,0)</f>
        <v>CE XX</v>
      </c>
      <c r="C442" s="107" t="s">
        <v>539</v>
      </c>
      <c r="D442" s="6" t="s">
        <v>338</v>
      </c>
      <c r="E442" s="107" t="s">
        <v>522</v>
      </c>
      <c r="F442" s="107">
        <v>3</v>
      </c>
      <c r="G442" s="127" t="str">
        <f t="shared" si="261"/>
        <v>Verkeersruimte / Garderobe / Wachtruimte</v>
      </c>
      <c r="H442" s="107" t="s">
        <v>526</v>
      </c>
      <c r="I442" s="128">
        <v>4</v>
      </c>
      <c r="J442" s="127" t="str">
        <f t="shared" si="246"/>
        <v>Tapijt</v>
      </c>
      <c r="K442" s="130">
        <v>120</v>
      </c>
      <c r="L442" s="129">
        <f t="shared" si="247"/>
        <v>120</v>
      </c>
      <c r="M442" s="164">
        <f t="shared" si="248"/>
        <v>0</v>
      </c>
      <c r="N442" s="131"/>
      <c r="O442" s="107" t="s">
        <v>97</v>
      </c>
      <c r="P442" s="107"/>
      <c r="Q442" s="107"/>
      <c r="R442" s="107"/>
      <c r="S442" s="131"/>
      <c r="T442" s="126" t="str">
        <f t="shared" si="249"/>
        <v>Verkeer</v>
      </c>
      <c r="U442" s="126" t="str">
        <f t="shared" si="250"/>
        <v>AQL 7%</v>
      </c>
      <c r="V442" s="131"/>
      <c r="W442" s="113">
        <v>100</v>
      </c>
      <c r="X442" s="131"/>
      <c r="Y442" s="129">
        <f t="shared" si="251"/>
        <v>306</v>
      </c>
      <c r="Z442" s="132">
        <f t="shared" si="252"/>
        <v>0</v>
      </c>
      <c r="AA442" s="131"/>
      <c r="AB442" s="129" t="str">
        <f t="shared" si="253"/>
        <v>_</v>
      </c>
      <c r="AC442" s="132" t="str">
        <f t="shared" si="254"/>
        <v>_</v>
      </c>
      <c r="AD442" s="131"/>
      <c r="AE442" s="129" t="str">
        <f t="shared" si="255"/>
        <v>_</v>
      </c>
      <c r="AF442" s="132" t="str">
        <f t="shared" si="256"/>
        <v>_</v>
      </c>
      <c r="AG442" s="131"/>
      <c r="AH442" s="129" t="str">
        <f t="shared" si="257"/>
        <v>_</v>
      </c>
      <c r="AI442" s="132" t="str">
        <f t="shared" si="258"/>
        <v>_</v>
      </c>
      <c r="AJ442" s="131"/>
      <c r="AK442" s="129">
        <f t="shared" si="259"/>
        <v>306</v>
      </c>
      <c r="AL442" s="132">
        <f t="shared" si="260"/>
        <v>0</v>
      </c>
      <c r="AM442" s="131"/>
      <c r="AQ442" s="137"/>
    </row>
    <row r="443" spans="1:43">
      <c r="A443" s="12">
        <v>35</v>
      </c>
      <c r="B443" s="126" t="str">
        <f>VLOOKUP(A443,'Overzicht locaties'!B:D,2,0)</f>
        <v>CE XX</v>
      </c>
      <c r="C443" s="107" t="s">
        <v>540</v>
      </c>
      <c r="D443" s="6" t="s">
        <v>518</v>
      </c>
      <c r="E443" s="107" t="s">
        <v>523</v>
      </c>
      <c r="F443" s="107">
        <v>4</v>
      </c>
      <c r="G443" s="127" t="str">
        <f t="shared" si="261"/>
        <v>Medische ruimte</v>
      </c>
      <c r="H443" s="107" t="s">
        <v>474</v>
      </c>
      <c r="I443" s="128">
        <v>1</v>
      </c>
      <c r="J443" s="127" t="str">
        <f t="shared" si="246"/>
        <v>Vloerafwerking met polymeer beschermlaag</v>
      </c>
      <c r="K443" s="130">
        <v>25</v>
      </c>
      <c r="L443" s="129">
        <f t="shared" si="247"/>
        <v>25</v>
      </c>
      <c r="M443" s="164">
        <f t="shared" si="248"/>
        <v>0</v>
      </c>
      <c r="N443" s="131"/>
      <c r="O443" s="107" t="s">
        <v>97</v>
      </c>
      <c r="P443" s="107"/>
      <c r="Q443" s="107"/>
      <c r="R443" s="107"/>
      <c r="S443" s="131"/>
      <c r="T443" s="126" t="str">
        <f t="shared" si="249"/>
        <v>Behandel</v>
      </c>
      <c r="U443" s="126" t="str">
        <f t="shared" si="250"/>
        <v>AQL 3%</v>
      </c>
      <c r="V443" s="131"/>
      <c r="W443" s="113">
        <v>100</v>
      </c>
      <c r="X443" s="131"/>
      <c r="Y443" s="129">
        <f t="shared" si="251"/>
        <v>63.75</v>
      </c>
      <c r="Z443" s="132">
        <f t="shared" si="252"/>
        <v>0</v>
      </c>
      <c r="AA443" s="131"/>
      <c r="AB443" s="129" t="str">
        <f t="shared" si="253"/>
        <v>_</v>
      </c>
      <c r="AC443" s="132" t="str">
        <f t="shared" si="254"/>
        <v>_</v>
      </c>
      <c r="AD443" s="131"/>
      <c r="AE443" s="129" t="str">
        <f t="shared" si="255"/>
        <v>_</v>
      </c>
      <c r="AF443" s="132" t="str">
        <f t="shared" si="256"/>
        <v>_</v>
      </c>
      <c r="AG443" s="131"/>
      <c r="AH443" s="129" t="str">
        <f t="shared" si="257"/>
        <v>_</v>
      </c>
      <c r="AI443" s="132" t="str">
        <f t="shared" si="258"/>
        <v>_</v>
      </c>
      <c r="AJ443" s="131"/>
      <c r="AK443" s="129">
        <f t="shared" si="259"/>
        <v>63.75</v>
      </c>
      <c r="AL443" s="132">
        <f t="shared" si="260"/>
        <v>0</v>
      </c>
      <c r="AM443" s="131"/>
      <c r="AQ443" s="137"/>
    </row>
    <row r="444" spans="1:43">
      <c r="A444" s="12">
        <v>35</v>
      </c>
      <c r="B444" s="126" t="str">
        <f>VLOOKUP(A444,'Overzicht locaties'!B:D,2,0)</f>
        <v>CE XX</v>
      </c>
      <c r="C444" s="107" t="s">
        <v>541</v>
      </c>
      <c r="D444" s="6" t="s">
        <v>338</v>
      </c>
      <c r="E444" s="107" t="s">
        <v>522</v>
      </c>
      <c r="F444" s="107">
        <v>3</v>
      </c>
      <c r="G444" s="127" t="str">
        <f t="shared" si="261"/>
        <v>Verkeersruimte / Garderobe / Wachtruimte</v>
      </c>
      <c r="H444" s="107" t="s">
        <v>474</v>
      </c>
      <c r="I444" s="128">
        <v>1</v>
      </c>
      <c r="J444" s="127" t="str">
        <f t="shared" si="246"/>
        <v>Vloerafwerking met polymeer beschermlaag</v>
      </c>
      <c r="K444" s="130">
        <v>330</v>
      </c>
      <c r="L444" s="129">
        <f t="shared" si="247"/>
        <v>330</v>
      </c>
      <c r="M444" s="164">
        <f t="shared" si="248"/>
        <v>0</v>
      </c>
      <c r="N444" s="131"/>
      <c r="O444" s="107" t="s">
        <v>97</v>
      </c>
      <c r="P444" s="107"/>
      <c r="Q444" s="107"/>
      <c r="R444" s="107"/>
      <c r="S444" s="131"/>
      <c r="T444" s="126" t="str">
        <f t="shared" si="249"/>
        <v>Verkeer</v>
      </c>
      <c r="U444" s="126" t="str">
        <f t="shared" si="250"/>
        <v>AQL 7%</v>
      </c>
      <c r="V444" s="131"/>
      <c r="W444" s="113">
        <v>100</v>
      </c>
      <c r="X444" s="131"/>
      <c r="Y444" s="129">
        <f t="shared" si="251"/>
        <v>841.5</v>
      </c>
      <c r="Z444" s="132">
        <f t="shared" si="252"/>
        <v>0</v>
      </c>
      <c r="AA444" s="131"/>
      <c r="AB444" s="129" t="str">
        <f t="shared" si="253"/>
        <v>_</v>
      </c>
      <c r="AC444" s="132" t="str">
        <f t="shared" si="254"/>
        <v>_</v>
      </c>
      <c r="AD444" s="131"/>
      <c r="AE444" s="129" t="str">
        <f t="shared" si="255"/>
        <v>_</v>
      </c>
      <c r="AF444" s="132" t="str">
        <f t="shared" si="256"/>
        <v>_</v>
      </c>
      <c r="AG444" s="131"/>
      <c r="AH444" s="129" t="str">
        <f t="shared" si="257"/>
        <v>_</v>
      </c>
      <c r="AI444" s="132" t="str">
        <f t="shared" si="258"/>
        <v>_</v>
      </c>
      <c r="AJ444" s="131"/>
      <c r="AK444" s="129">
        <f t="shared" si="259"/>
        <v>841.5</v>
      </c>
      <c r="AL444" s="132">
        <f t="shared" si="260"/>
        <v>0</v>
      </c>
      <c r="AM444" s="131"/>
      <c r="AQ444" s="137"/>
    </row>
    <row r="445" spans="1:43">
      <c r="A445" s="12">
        <v>35</v>
      </c>
      <c r="B445" s="126" t="str">
        <f>VLOOKUP(A445,'Overzicht locaties'!B:D,2,0)</f>
        <v>CE XX</v>
      </c>
      <c r="C445" s="107" t="s">
        <v>353</v>
      </c>
      <c r="D445" s="6" t="s">
        <v>338</v>
      </c>
      <c r="E445" s="107" t="s">
        <v>520</v>
      </c>
      <c r="F445" s="107">
        <v>1</v>
      </c>
      <c r="G445" s="127" t="str">
        <f t="shared" si="261"/>
        <v xml:space="preserve">Kantoorruimte / vergaderruimte </v>
      </c>
      <c r="H445" s="107" t="s">
        <v>474</v>
      </c>
      <c r="I445" s="128">
        <v>1</v>
      </c>
      <c r="J445" s="127" t="str">
        <f t="shared" si="246"/>
        <v>Vloerafwerking met polymeer beschermlaag</v>
      </c>
      <c r="K445" s="130">
        <v>50</v>
      </c>
      <c r="L445" s="129">
        <f t="shared" si="247"/>
        <v>50</v>
      </c>
      <c r="M445" s="164">
        <f t="shared" si="248"/>
        <v>0</v>
      </c>
      <c r="N445" s="131"/>
      <c r="O445" s="107" t="s">
        <v>97</v>
      </c>
      <c r="P445" s="107"/>
      <c r="Q445" s="107"/>
      <c r="R445" s="107"/>
      <c r="S445" s="131"/>
      <c r="T445" s="126" t="str">
        <f t="shared" si="249"/>
        <v>Bureau</v>
      </c>
      <c r="U445" s="126" t="str">
        <f t="shared" si="250"/>
        <v>AQL 7%</v>
      </c>
      <c r="V445" s="131"/>
      <c r="W445" s="113">
        <v>100</v>
      </c>
      <c r="X445" s="131"/>
      <c r="Y445" s="129">
        <f t="shared" si="251"/>
        <v>127.5</v>
      </c>
      <c r="Z445" s="132">
        <f t="shared" si="252"/>
        <v>0</v>
      </c>
      <c r="AA445" s="131"/>
      <c r="AB445" s="129" t="str">
        <f t="shared" si="253"/>
        <v>_</v>
      </c>
      <c r="AC445" s="132" t="str">
        <f t="shared" si="254"/>
        <v>_</v>
      </c>
      <c r="AD445" s="131"/>
      <c r="AE445" s="129" t="str">
        <f t="shared" si="255"/>
        <v>_</v>
      </c>
      <c r="AF445" s="132" t="str">
        <f t="shared" si="256"/>
        <v>_</v>
      </c>
      <c r="AG445" s="131"/>
      <c r="AH445" s="129" t="str">
        <f t="shared" si="257"/>
        <v>_</v>
      </c>
      <c r="AI445" s="132" t="str">
        <f t="shared" si="258"/>
        <v>_</v>
      </c>
      <c r="AJ445" s="131"/>
      <c r="AK445" s="129">
        <f t="shared" si="259"/>
        <v>127.5</v>
      </c>
      <c r="AL445" s="132">
        <f t="shared" si="260"/>
        <v>0</v>
      </c>
      <c r="AM445" s="131"/>
      <c r="AQ445" s="137"/>
    </row>
    <row r="446" spans="1:43">
      <c r="A446" s="12">
        <v>35</v>
      </c>
      <c r="B446" s="126" t="str">
        <f>VLOOKUP(A446,'Overzicht locaties'!B:D,2,0)</f>
        <v>CE XX</v>
      </c>
      <c r="C446" s="107" t="s">
        <v>353</v>
      </c>
      <c r="D446" s="6" t="s">
        <v>338</v>
      </c>
      <c r="E446" s="107" t="s">
        <v>520</v>
      </c>
      <c r="F446" s="107">
        <v>1</v>
      </c>
      <c r="G446" s="127" t="str">
        <f t="shared" si="261"/>
        <v xml:space="preserve">Kantoorruimte / vergaderruimte </v>
      </c>
      <c r="H446" s="107" t="s">
        <v>474</v>
      </c>
      <c r="I446" s="128">
        <v>1</v>
      </c>
      <c r="J446" s="127" t="str">
        <f t="shared" si="246"/>
        <v>Vloerafwerking met polymeer beschermlaag</v>
      </c>
      <c r="K446" s="130">
        <v>80</v>
      </c>
      <c r="L446" s="129">
        <f t="shared" si="247"/>
        <v>80</v>
      </c>
      <c r="M446" s="164">
        <f t="shared" si="248"/>
        <v>0</v>
      </c>
      <c r="N446" s="131"/>
      <c r="O446" s="107" t="s">
        <v>97</v>
      </c>
      <c r="P446" s="107"/>
      <c r="Q446" s="107"/>
      <c r="R446" s="107"/>
      <c r="S446" s="131"/>
      <c r="T446" s="126" t="str">
        <f t="shared" si="249"/>
        <v>Bureau</v>
      </c>
      <c r="U446" s="126" t="str">
        <f t="shared" si="250"/>
        <v>AQL 7%</v>
      </c>
      <c r="V446" s="131"/>
      <c r="W446" s="113">
        <v>100</v>
      </c>
      <c r="X446" s="131"/>
      <c r="Y446" s="129">
        <f t="shared" si="251"/>
        <v>204</v>
      </c>
      <c r="Z446" s="132">
        <f t="shared" si="252"/>
        <v>0</v>
      </c>
      <c r="AA446" s="131"/>
      <c r="AB446" s="129" t="str">
        <f t="shared" si="253"/>
        <v>_</v>
      </c>
      <c r="AC446" s="132" t="str">
        <f t="shared" si="254"/>
        <v>_</v>
      </c>
      <c r="AD446" s="131"/>
      <c r="AE446" s="129" t="str">
        <f t="shared" si="255"/>
        <v>_</v>
      </c>
      <c r="AF446" s="132" t="str">
        <f t="shared" si="256"/>
        <v>_</v>
      </c>
      <c r="AG446" s="131"/>
      <c r="AH446" s="129" t="str">
        <f t="shared" si="257"/>
        <v>_</v>
      </c>
      <c r="AI446" s="132" t="str">
        <f t="shared" si="258"/>
        <v>_</v>
      </c>
      <c r="AJ446" s="131"/>
      <c r="AK446" s="129">
        <f t="shared" si="259"/>
        <v>204</v>
      </c>
      <c r="AL446" s="132">
        <f t="shared" si="260"/>
        <v>0</v>
      </c>
      <c r="AM446" s="131"/>
      <c r="AQ446" s="137"/>
    </row>
    <row r="447" spans="1:43">
      <c r="A447" s="12">
        <v>35</v>
      </c>
      <c r="B447" s="126" t="str">
        <f>VLOOKUP(A447,'Overzicht locaties'!B:D,2,0)</f>
        <v>CE XX</v>
      </c>
      <c r="C447" s="107" t="s">
        <v>353</v>
      </c>
      <c r="D447" s="6" t="s">
        <v>338</v>
      </c>
      <c r="E447" s="107" t="s">
        <v>524</v>
      </c>
      <c r="F447" s="107">
        <v>6</v>
      </c>
      <c r="G447" s="127" t="str">
        <f t="shared" si="261"/>
        <v>Overig / Magazijn / Archief / Berging / Technische ruimte</v>
      </c>
      <c r="H447" s="107" t="s">
        <v>474</v>
      </c>
      <c r="I447" s="128">
        <v>1</v>
      </c>
      <c r="J447" s="127" t="str">
        <f t="shared" si="246"/>
        <v>Vloerafwerking met polymeer beschermlaag</v>
      </c>
      <c r="K447" s="130">
        <v>70</v>
      </c>
      <c r="L447" s="129">
        <f t="shared" si="247"/>
        <v>70</v>
      </c>
      <c r="M447" s="164">
        <f t="shared" si="248"/>
        <v>0</v>
      </c>
      <c r="N447" s="131"/>
      <c r="O447" s="107" t="s">
        <v>97</v>
      </c>
      <c r="P447" s="107"/>
      <c r="Q447" s="107"/>
      <c r="R447" s="107"/>
      <c r="S447" s="131"/>
      <c r="T447" s="126" t="str">
        <f t="shared" si="249"/>
        <v>Verkeer</v>
      </c>
      <c r="U447" s="126" t="str">
        <f t="shared" si="250"/>
        <v>AQL 7%</v>
      </c>
      <c r="V447" s="131"/>
      <c r="W447" s="113">
        <v>100</v>
      </c>
      <c r="X447" s="131"/>
      <c r="Y447" s="129">
        <f t="shared" si="251"/>
        <v>178.5</v>
      </c>
      <c r="Z447" s="132">
        <f t="shared" si="252"/>
        <v>0</v>
      </c>
      <c r="AA447" s="131"/>
      <c r="AB447" s="129" t="str">
        <f t="shared" si="253"/>
        <v>_</v>
      </c>
      <c r="AC447" s="132" t="str">
        <f t="shared" si="254"/>
        <v>_</v>
      </c>
      <c r="AD447" s="131"/>
      <c r="AE447" s="129" t="str">
        <f t="shared" si="255"/>
        <v>_</v>
      </c>
      <c r="AF447" s="132" t="str">
        <f t="shared" si="256"/>
        <v>_</v>
      </c>
      <c r="AG447" s="131"/>
      <c r="AH447" s="129" t="str">
        <f t="shared" si="257"/>
        <v>_</v>
      </c>
      <c r="AI447" s="132" t="str">
        <f t="shared" si="258"/>
        <v>_</v>
      </c>
      <c r="AJ447" s="131"/>
      <c r="AK447" s="129">
        <f t="shared" si="259"/>
        <v>178.5</v>
      </c>
      <c r="AL447" s="132">
        <f t="shared" si="260"/>
        <v>0</v>
      </c>
      <c r="AM447" s="131"/>
      <c r="AQ447" s="137"/>
    </row>
    <row r="448" spans="1:43">
      <c r="A448" s="12">
        <v>35</v>
      </c>
      <c r="B448" s="126" t="str">
        <f>VLOOKUP(A448,'Overzicht locaties'!B:D,2,0)</f>
        <v>CE XX</v>
      </c>
      <c r="C448" s="107" t="s">
        <v>455</v>
      </c>
      <c r="D448" s="6" t="s">
        <v>338</v>
      </c>
      <c r="E448" s="107" t="s">
        <v>525</v>
      </c>
      <c r="F448" s="107" t="s">
        <v>79</v>
      </c>
      <c r="G448" s="127" t="str">
        <f t="shared" si="261"/>
        <v>niet in onderhoud</v>
      </c>
      <c r="H448" s="107" t="s">
        <v>474</v>
      </c>
      <c r="I448" s="128">
        <v>1</v>
      </c>
      <c r="J448" s="127" t="str">
        <f t="shared" si="246"/>
        <v>Vloerafwerking met polymeer beschermlaag</v>
      </c>
      <c r="K448" s="130">
        <v>6</v>
      </c>
      <c r="L448" s="129">
        <f t="shared" si="247"/>
        <v>0</v>
      </c>
      <c r="M448" s="164">
        <f t="shared" si="248"/>
        <v>6</v>
      </c>
      <c r="N448" s="131"/>
      <c r="O448" s="107"/>
      <c r="P448" s="107"/>
      <c r="Q448" s="107"/>
      <c r="R448" s="107"/>
      <c r="S448" s="131"/>
      <c r="T448" s="126" t="str">
        <f t="shared" si="249"/>
        <v>_</v>
      </c>
      <c r="U448" s="126" t="str">
        <f t="shared" si="250"/>
        <v>_</v>
      </c>
      <c r="V448" s="131"/>
      <c r="W448" s="113">
        <v>100</v>
      </c>
      <c r="X448" s="131"/>
      <c r="Y448" s="129" t="str">
        <f t="shared" si="251"/>
        <v>_</v>
      </c>
      <c r="Z448" s="132" t="str">
        <f t="shared" si="252"/>
        <v>_</v>
      </c>
      <c r="AA448" s="131"/>
      <c r="AB448" s="129" t="str">
        <f t="shared" si="253"/>
        <v>_</v>
      </c>
      <c r="AC448" s="132" t="str">
        <f t="shared" si="254"/>
        <v>_</v>
      </c>
      <c r="AD448" s="131"/>
      <c r="AE448" s="129" t="str">
        <f t="shared" si="255"/>
        <v>_</v>
      </c>
      <c r="AF448" s="132" t="str">
        <f t="shared" si="256"/>
        <v>_</v>
      </c>
      <c r="AG448" s="131"/>
      <c r="AH448" s="129" t="str">
        <f t="shared" si="257"/>
        <v>_</v>
      </c>
      <c r="AI448" s="132" t="str">
        <f t="shared" si="258"/>
        <v>_</v>
      </c>
      <c r="AJ448" s="131"/>
      <c r="AK448" s="129" t="str">
        <f t="shared" si="259"/>
        <v>_</v>
      </c>
      <c r="AL448" s="132" t="str">
        <f t="shared" si="260"/>
        <v>_</v>
      </c>
      <c r="AM448" s="131"/>
      <c r="AQ448" s="137"/>
    </row>
    <row r="449" spans="1:43">
      <c r="A449" s="12">
        <v>36</v>
      </c>
      <c r="B449" s="126" t="str">
        <f>VLOOKUP(A449,'Overzicht locaties'!B:D,2,0)</f>
        <v>Utr.</v>
      </c>
      <c r="C449" s="107" t="s">
        <v>457</v>
      </c>
      <c r="D449" s="6" t="s">
        <v>338</v>
      </c>
      <c r="E449" s="107" t="s">
        <v>519</v>
      </c>
      <c r="F449" s="107">
        <v>1</v>
      </c>
      <c r="G449" s="127" t="str">
        <f t="shared" si="261"/>
        <v xml:space="preserve">Kantoorruimte / vergaderruimte </v>
      </c>
      <c r="H449" s="107" t="s">
        <v>547</v>
      </c>
      <c r="I449" s="128">
        <v>4</v>
      </c>
      <c r="J449" s="127" t="str">
        <f t="shared" si="246"/>
        <v>Tapijt</v>
      </c>
      <c r="K449" s="130">
        <v>27.6</v>
      </c>
      <c r="L449" s="129">
        <f t="shared" si="247"/>
        <v>27.6</v>
      </c>
      <c r="M449" s="164">
        <f t="shared" si="248"/>
        <v>0</v>
      </c>
      <c r="N449" s="131"/>
      <c r="O449" s="107" t="s">
        <v>97</v>
      </c>
      <c r="P449" s="107"/>
      <c r="Q449" s="107"/>
      <c r="R449" s="107"/>
      <c r="S449" s="131"/>
      <c r="T449" s="126" t="str">
        <f t="shared" si="249"/>
        <v>Bureau</v>
      </c>
      <c r="U449" s="126" t="str">
        <f t="shared" si="250"/>
        <v>AQL 7%</v>
      </c>
      <c r="V449" s="131"/>
      <c r="W449" s="113">
        <v>100</v>
      </c>
      <c r="X449" s="131"/>
      <c r="Y449" s="129">
        <f t="shared" si="251"/>
        <v>70.38000000000001</v>
      </c>
      <c r="Z449" s="132">
        <f t="shared" si="252"/>
        <v>0</v>
      </c>
      <c r="AA449" s="131"/>
      <c r="AB449" s="129" t="str">
        <f t="shared" si="253"/>
        <v>_</v>
      </c>
      <c r="AC449" s="132" t="str">
        <f t="shared" si="254"/>
        <v>_</v>
      </c>
      <c r="AD449" s="131"/>
      <c r="AE449" s="129" t="str">
        <f t="shared" si="255"/>
        <v>_</v>
      </c>
      <c r="AF449" s="132" t="str">
        <f t="shared" si="256"/>
        <v>_</v>
      </c>
      <c r="AG449" s="131"/>
      <c r="AH449" s="129" t="str">
        <f t="shared" si="257"/>
        <v>_</v>
      </c>
      <c r="AI449" s="132" t="str">
        <f t="shared" si="258"/>
        <v>_</v>
      </c>
      <c r="AJ449" s="131"/>
      <c r="AK449" s="129">
        <f t="shared" si="259"/>
        <v>70.38000000000001</v>
      </c>
      <c r="AL449" s="132">
        <f t="shared" si="260"/>
        <v>0</v>
      </c>
      <c r="AM449" s="131"/>
      <c r="AQ449" s="137"/>
    </row>
    <row r="450" spans="1:43">
      <c r="A450" s="12">
        <v>36</v>
      </c>
      <c r="B450" s="126" t="str">
        <f>VLOOKUP(A450,'Overzicht locaties'!B:D,2,0)</f>
        <v>Utr.</v>
      </c>
      <c r="C450" s="107" t="s">
        <v>457</v>
      </c>
      <c r="D450" s="6" t="s">
        <v>338</v>
      </c>
      <c r="E450" s="107" t="s">
        <v>519</v>
      </c>
      <c r="F450" s="107">
        <v>1</v>
      </c>
      <c r="G450" s="127" t="str">
        <f t="shared" si="261"/>
        <v xml:space="preserve">Kantoorruimte / vergaderruimte </v>
      </c>
      <c r="H450" s="107" t="s">
        <v>547</v>
      </c>
      <c r="I450" s="128">
        <v>4</v>
      </c>
      <c r="J450" s="127" t="str">
        <f t="shared" si="246"/>
        <v>Tapijt</v>
      </c>
      <c r="K450" s="130">
        <v>15</v>
      </c>
      <c r="L450" s="129">
        <f t="shared" si="247"/>
        <v>15</v>
      </c>
      <c r="M450" s="164">
        <f t="shared" si="248"/>
        <v>0</v>
      </c>
      <c r="N450" s="131"/>
      <c r="O450" s="107" t="s">
        <v>97</v>
      </c>
      <c r="P450" s="107"/>
      <c r="Q450" s="107"/>
      <c r="R450" s="107"/>
      <c r="S450" s="131"/>
      <c r="T450" s="126" t="str">
        <f t="shared" si="249"/>
        <v>Bureau</v>
      </c>
      <c r="U450" s="126" t="str">
        <f t="shared" si="250"/>
        <v>AQL 7%</v>
      </c>
      <c r="V450" s="131"/>
      <c r="W450" s="113">
        <v>100</v>
      </c>
      <c r="X450" s="131"/>
      <c r="Y450" s="129">
        <f t="shared" si="251"/>
        <v>38.25</v>
      </c>
      <c r="Z450" s="132">
        <f t="shared" si="252"/>
        <v>0</v>
      </c>
      <c r="AA450" s="131"/>
      <c r="AB450" s="129" t="str">
        <f t="shared" si="253"/>
        <v>_</v>
      </c>
      <c r="AC450" s="132" t="str">
        <f t="shared" si="254"/>
        <v>_</v>
      </c>
      <c r="AD450" s="131"/>
      <c r="AE450" s="129" t="str">
        <f t="shared" si="255"/>
        <v>_</v>
      </c>
      <c r="AF450" s="132" t="str">
        <f t="shared" si="256"/>
        <v>_</v>
      </c>
      <c r="AG450" s="131"/>
      <c r="AH450" s="129" t="str">
        <f t="shared" si="257"/>
        <v>_</v>
      </c>
      <c r="AI450" s="132" t="str">
        <f t="shared" si="258"/>
        <v>_</v>
      </c>
      <c r="AJ450" s="131"/>
      <c r="AK450" s="129">
        <f t="shared" si="259"/>
        <v>38.25</v>
      </c>
      <c r="AL450" s="132">
        <f t="shared" si="260"/>
        <v>0</v>
      </c>
      <c r="AM450" s="131"/>
      <c r="AQ450" s="137"/>
    </row>
    <row r="451" spans="1:43">
      <c r="A451" s="12">
        <v>36</v>
      </c>
      <c r="B451" s="126" t="str">
        <f>VLOOKUP(A451,'Overzicht locaties'!B:D,2,0)</f>
        <v>Utr.</v>
      </c>
      <c r="C451" s="107" t="s">
        <v>457</v>
      </c>
      <c r="D451" s="6" t="s">
        <v>338</v>
      </c>
      <c r="E451" s="107" t="s">
        <v>519</v>
      </c>
      <c r="F451" s="107">
        <v>1</v>
      </c>
      <c r="G451" s="127" t="str">
        <f t="shared" si="261"/>
        <v xml:space="preserve">Kantoorruimte / vergaderruimte </v>
      </c>
      <c r="H451" s="107" t="s">
        <v>547</v>
      </c>
      <c r="I451" s="128">
        <v>4</v>
      </c>
      <c r="J451" s="127" t="str">
        <f t="shared" si="246"/>
        <v>Tapijt</v>
      </c>
      <c r="K451" s="130">
        <v>21.5</v>
      </c>
      <c r="L451" s="129">
        <f t="shared" si="247"/>
        <v>21.5</v>
      </c>
      <c r="M451" s="164">
        <f t="shared" si="248"/>
        <v>0</v>
      </c>
      <c r="N451" s="131"/>
      <c r="O451" s="107" t="s">
        <v>97</v>
      </c>
      <c r="P451" s="107"/>
      <c r="Q451" s="107"/>
      <c r="R451" s="107"/>
      <c r="S451" s="131"/>
      <c r="T451" s="126" t="str">
        <f t="shared" si="249"/>
        <v>Bureau</v>
      </c>
      <c r="U451" s="126" t="str">
        <f t="shared" si="250"/>
        <v>AQL 7%</v>
      </c>
      <c r="V451" s="131"/>
      <c r="W451" s="113">
        <v>100</v>
      </c>
      <c r="X451" s="131"/>
      <c r="Y451" s="129">
        <f t="shared" si="251"/>
        <v>54.824999999999996</v>
      </c>
      <c r="Z451" s="132">
        <f t="shared" si="252"/>
        <v>0</v>
      </c>
      <c r="AA451" s="131"/>
      <c r="AB451" s="129" t="str">
        <f t="shared" si="253"/>
        <v>_</v>
      </c>
      <c r="AC451" s="132" t="str">
        <f t="shared" si="254"/>
        <v>_</v>
      </c>
      <c r="AD451" s="131"/>
      <c r="AE451" s="129" t="str">
        <f t="shared" si="255"/>
        <v>_</v>
      </c>
      <c r="AF451" s="132" t="str">
        <f t="shared" si="256"/>
        <v>_</v>
      </c>
      <c r="AG451" s="131"/>
      <c r="AH451" s="129" t="str">
        <f t="shared" si="257"/>
        <v>_</v>
      </c>
      <c r="AI451" s="132" t="str">
        <f t="shared" si="258"/>
        <v>_</v>
      </c>
      <c r="AJ451" s="131"/>
      <c r="AK451" s="129">
        <f t="shared" si="259"/>
        <v>54.824999999999996</v>
      </c>
      <c r="AL451" s="132">
        <f t="shared" si="260"/>
        <v>0</v>
      </c>
      <c r="AM451" s="131"/>
      <c r="AQ451" s="137"/>
    </row>
    <row r="452" spans="1:43">
      <c r="A452" s="12">
        <v>36</v>
      </c>
      <c r="B452" s="126" t="str">
        <f>VLOOKUP(A452,'Overzicht locaties'!B:D,2,0)</f>
        <v>Utr.</v>
      </c>
      <c r="C452" s="107" t="s">
        <v>457</v>
      </c>
      <c r="D452" s="6" t="s">
        <v>338</v>
      </c>
      <c r="E452" s="107" t="s">
        <v>519</v>
      </c>
      <c r="F452" s="107">
        <v>1</v>
      </c>
      <c r="G452" s="127" t="str">
        <f t="shared" si="261"/>
        <v xml:space="preserve">Kantoorruimte / vergaderruimte </v>
      </c>
      <c r="H452" s="107" t="s">
        <v>547</v>
      </c>
      <c r="I452" s="128">
        <v>4</v>
      </c>
      <c r="J452" s="127" t="str">
        <f t="shared" si="246"/>
        <v>Tapijt</v>
      </c>
      <c r="K452" s="130">
        <v>21.5</v>
      </c>
      <c r="L452" s="129">
        <f t="shared" si="247"/>
        <v>21.5</v>
      </c>
      <c r="M452" s="164">
        <f t="shared" si="248"/>
        <v>0</v>
      </c>
      <c r="N452" s="131"/>
      <c r="O452" s="107" t="s">
        <v>97</v>
      </c>
      <c r="P452" s="107"/>
      <c r="Q452" s="107"/>
      <c r="R452" s="107"/>
      <c r="S452" s="131"/>
      <c r="T452" s="126" t="str">
        <f t="shared" si="249"/>
        <v>Bureau</v>
      </c>
      <c r="U452" s="126" t="str">
        <f t="shared" si="250"/>
        <v>AQL 7%</v>
      </c>
      <c r="V452" s="131"/>
      <c r="W452" s="113">
        <v>100</v>
      </c>
      <c r="X452" s="131"/>
      <c r="Y452" s="129">
        <f t="shared" si="251"/>
        <v>54.824999999999996</v>
      </c>
      <c r="Z452" s="132">
        <f t="shared" si="252"/>
        <v>0</v>
      </c>
      <c r="AA452" s="131"/>
      <c r="AB452" s="129" t="str">
        <f t="shared" si="253"/>
        <v>_</v>
      </c>
      <c r="AC452" s="132" t="str">
        <f t="shared" si="254"/>
        <v>_</v>
      </c>
      <c r="AD452" s="131"/>
      <c r="AE452" s="129" t="str">
        <f t="shared" si="255"/>
        <v>_</v>
      </c>
      <c r="AF452" s="132" t="str">
        <f t="shared" si="256"/>
        <v>_</v>
      </c>
      <c r="AG452" s="131"/>
      <c r="AH452" s="129" t="str">
        <f t="shared" si="257"/>
        <v>_</v>
      </c>
      <c r="AI452" s="132" t="str">
        <f t="shared" si="258"/>
        <v>_</v>
      </c>
      <c r="AJ452" s="131"/>
      <c r="AK452" s="129">
        <f t="shared" si="259"/>
        <v>54.824999999999996</v>
      </c>
      <c r="AL452" s="132">
        <f t="shared" si="260"/>
        <v>0</v>
      </c>
      <c r="AM452" s="131"/>
      <c r="AQ452" s="137"/>
    </row>
    <row r="453" spans="1:43">
      <c r="A453" s="12">
        <v>36</v>
      </c>
      <c r="B453" s="126" t="str">
        <f>VLOOKUP(A453,'Overzicht locaties'!B:D,2,0)</f>
        <v>Utr.</v>
      </c>
      <c r="C453" s="107" t="s">
        <v>457</v>
      </c>
      <c r="D453" s="6" t="s">
        <v>338</v>
      </c>
      <c r="E453" s="107" t="s">
        <v>519</v>
      </c>
      <c r="F453" s="107">
        <v>1</v>
      </c>
      <c r="G453" s="127" t="str">
        <f t="shared" si="261"/>
        <v xml:space="preserve">Kantoorruimte / vergaderruimte </v>
      </c>
      <c r="H453" s="107" t="s">
        <v>547</v>
      </c>
      <c r="I453" s="128">
        <v>4</v>
      </c>
      <c r="J453" s="127" t="str">
        <f t="shared" si="246"/>
        <v>Tapijt</v>
      </c>
      <c r="K453" s="130">
        <v>21.5</v>
      </c>
      <c r="L453" s="129">
        <f t="shared" si="247"/>
        <v>21.5</v>
      </c>
      <c r="M453" s="164">
        <f t="shared" si="248"/>
        <v>0</v>
      </c>
      <c r="N453" s="131"/>
      <c r="O453" s="107" t="s">
        <v>97</v>
      </c>
      <c r="P453" s="107"/>
      <c r="Q453" s="107"/>
      <c r="R453" s="107"/>
      <c r="S453" s="131"/>
      <c r="T453" s="126" t="str">
        <f t="shared" si="249"/>
        <v>Bureau</v>
      </c>
      <c r="U453" s="126" t="str">
        <f t="shared" si="250"/>
        <v>AQL 7%</v>
      </c>
      <c r="V453" s="131"/>
      <c r="W453" s="113">
        <v>100</v>
      </c>
      <c r="X453" s="131"/>
      <c r="Y453" s="129">
        <f t="shared" si="251"/>
        <v>54.824999999999996</v>
      </c>
      <c r="Z453" s="132">
        <f t="shared" si="252"/>
        <v>0</v>
      </c>
      <c r="AA453" s="131"/>
      <c r="AB453" s="129" t="str">
        <f t="shared" si="253"/>
        <v>_</v>
      </c>
      <c r="AC453" s="132" t="str">
        <f t="shared" si="254"/>
        <v>_</v>
      </c>
      <c r="AD453" s="131"/>
      <c r="AE453" s="129" t="str">
        <f t="shared" si="255"/>
        <v>_</v>
      </c>
      <c r="AF453" s="132" t="str">
        <f t="shared" si="256"/>
        <v>_</v>
      </c>
      <c r="AG453" s="131"/>
      <c r="AH453" s="129" t="str">
        <f t="shared" si="257"/>
        <v>_</v>
      </c>
      <c r="AI453" s="132" t="str">
        <f t="shared" si="258"/>
        <v>_</v>
      </c>
      <c r="AJ453" s="131"/>
      <c r="AK453" s="129">
        <f t="shared" si="259"/>
        <v>54.824999999999996</v>
      </c>
      <c r="AL453" s="132">
        <f t="shared" si="260"/>
        <v>0</v>
      </c>
      <c r="AM453" s="131"/>
      <c r="AQ453" s="137"/>
    </row>
    <row r="454" spans="1:43">
      <c r="A454" s="12">
        <v>36</v>
      </c>
      <c r="B454" s="126" t="str">
        <f>VLOOKUP(A454,'Overzicht locaties'!B:D,2,0)</f>
        <v>Utr.</v>
      </c>
      <c r="C454" s="107" t="s">
        <v>457</v>
      </c>
      <c r="D454" s="6" t="s">
        <v>338</v>
      </c>
      <c r="E454" s="107" t="s">
        <v>519</v>
      </c>
      <c r="F454" s="107">
        <v>1</v>
      </c>
      <c r="G454" s="127" t="str">
        <f t="shared" si="261"/>
        <v xml:space="preserve">Kantoorruimte / vergaderruimte </v>
      </c>
      <c r="H454" s="107" t="s">
        <v>547</v>
      </c>
      <c r="I454" s="128">
        <v>4</v>
      </c>
      <c r="J454" s="127" t="str">
        <f t="shared" si="246"/>
        <v>Tapijt</v>
      </c>
      <c r="K454" s="130">
        <v>21.5</v>
      </c>
      <c r="L454" s="129">
        <f t="shared" si="247"/>
        <v>21.5</v>
      </c>
      <c r="M454" s="164">
        <f t="shared" si="248"/>
        <v>0</v>
      </c>
      <c r="N454" s="131"/>
      <c r="O454" s="107" t="s">
        <v>97</v>
      </c>
      <c r="P454" s="107"/>
      <c r="Q454" s="107"/>
      <c r="R454" s="107"/>
      <c r="S454" s="131"/>
      <c r="T454" s="126" t="str">
        <f t="shared" si="249"/>
        <v>Bureau</v>
      </c>
      <c r="U454" s="126" t="str">
        <f t="shared" si="250"/>
        <v>AQL 7%</v>
      </c>
      <c r="V454" s="131"/>
      <c r="W454" s="113">
        <v>100</v>
      </c>
      <c r="X454" s="131"/>
      <c r="Y454" s="129">
        <f t="shared" si="251"/>
        <v>54.824999999999996</v>
      </c>
      <c r="Z454" s="132">
        <f t="shared" si="252"/>
        <v>0</v>
      </c>
      <c r="AA454" s="131"/>
      <c r="AB454" s="129" t="str">
        <f t="shared" si="253"/>
        <v>_</v>
      </c>
      <c r="AC454" s="132" t="str">
        <f t="shared" si="254"/>
        <v>_</v>
      </c>
      <c r="AD454" s="131"/>
      <c r="AE454" s="129" t="str">
        <f t="shared" si="255"/>
        <v>_</v>
      </c>
      <c r="AF454" s="132" t="str">
        <f t="shared" si="256"/>
        <v>_</v>
      </c>
      <c r="AG454" s="131"/>
      <c r="AH454" s="129" t="str">
        <f t="shared" si="257"/>
        <v>_</v>
      </c>
      <c r="AI454" s="132" t="str">
        <f t="shared" si="258"/>
        <v>_</v>
      </c>
      <c r="AJ454" s="131"/>
      <c r="AK454" s="129">
        <f t="shared" si="259"/>
        <v>54.824999999999996</v>
      </c>
      <c r="AL454" s="132">
        <f t="shared" si="260"/>
        <v>0</v>
      </c>
      <c r="AM454" s="131"/>
      <c r="AQ454" s="137"/>
    </row>
    <row r="455" spans="1:43">
      <c r="A455" s="12">
        <v>36</v>
      </c>
      <c r="B455" s="126" t="str">
        <f>VLOOKUP(A455,'Overzicht locaties'!B:D,2,0)</f>
        <v>Utr.</v>
      </c>
      <c r="C455" s="107" t="s">
        <v>457</v>
      </c>
      <c r="D455" s="6" t="s">
        <v>338</v>
      </c>
      <c r="E455" s="107" t="s">
        <v>519</v>
      </c>
      <c r="F455" s="107">
        <v>1</v>
      </c>
      <c r="G455" s="127" t="str">
        <f t="shared" si="261"/>
        <v xml:space="preserve">Kantoorruimte / vergaderruimte </v>
      </c>
      <c r="H455" s="107" t="s">
        <v>547</v>
      </c>
      <c r="I455" s="128">
        <v>4</v>
      </c>
      <c r="J455" s="127" t="str">
        <f t="shared" si="246"/>
        <v>Tapijt</v>
      </c>
      <c r="K455" s="130">
        <v>21.5</v>
      </c>
      <c r="L455" s="129">
        <f t="shared" si="247"/>
        <v>21.5</v>
      </c>
      <c r="M455" s="164">
        <f t="shared" si="248"/>
        <v>0</v>
      </c>
      <c r="N455" s="131"/>
      <c r="O455" s="107" t="s">
        <v>97</v>
      </c>
      <c r="P455" s="107"/>
      <c r="Q455" s="107"/>
      <c r="R455" s="107"/>
      <c r="S455" s="131"/>
      <c r="T455" s="126" t="str">
        <f t="shared" si="249"/>
        <v>Bureau</v>
      </c>
      <c r="U455" s="126" t="str">
        <f t="shared" si="250"/>
        <v>AQL 7%</v>
      </c>
      <c r="V455" s="131"/>
      <c r="W455" s="113">
        <v>100</v>
      </c>
      <c r="X455" s="131"/>
      <c r="Y455" s="129">
        <f t="shared" si="251"/>
        <v>54.824999999999996</v>
      </c>
      <c r="Z455" s="132">
        <f t="shared" si="252"/>
        <v>0</v>
      </c>
      <c r="AA455" s="131"/>
      <c r="AB455" s="129" t="str">
        <f t="shared" si="253"/>
        <v>_</v>
      </c>
      <c r="AC455" s="132" t="str">
        <f t="shared" si="254"/>
        <v>_</v>
      </c>
      <c r="AD455" s="131"/>
      <c r="AE455" s="129" t="str">
        <f t="shared" si="255"/>
        <v>_</v>
      </c>
      <c r="AF455" s="132" t="str">
        <f t="shared" si="256"/>
        <v>_</v>
      </c>
      <c r="AG455" s="131"/>
      <c r="AH455" s="129" t="str">
        <f t="shared" si="257"/>
        <v>_</v>
      </c>
      <c r="AI455" s="132" t="str">
        <f t="shared" si="258"/>
        <v>_</v>
      </c>
      <c r="AJ455" s="131"/>
      <c r="AK455" s="129">
        <f t="shared" si="259"/>
        <v>54.824999999999996</v>
      </c>
      <c r="AL455" s="132">
        <f t="shared" si="260"/>
        <v>0</v>
      </c>
      <c r="AM455" s="131"/>
      <c r="AQ455" s="137"/>
    </row>
    <row r="456" spans="1:43">
      <c r="A456" s="12">
        <v>36</v>
      </c>
      <c r="B456" s="126" t="str">
        <f>VLOOKUP(A456,'Overzicht locaties'!B:D,2,0)</f>
        <v>Utr.</v>
      </c>
      <c r="C456" s="107" t="s">
        <v>457</v>
      </c>
      <c r="D456" s="6" t="s">
        <v>338</v>
      </c>
      <c r="E456" s="107" t="s">
        <v>519</v>
      </c>
      <c r="F456" s="107">
        <v>1</v>
      </c>
      <c r="G456" s="127" t="str">
        <f t="shared" si="261"/>
        <v xml:space="preserve">Kantoorruimte / vergaderruimte </v>
      </c>
      <c r="H456" s="107" t="s">
        <v>547</v>
      </c>
      <c r="I456" s="128">
        <v>4</v>
      </c>
      <c r="J456" s="127" t="str">
        <f t="shared" si="246"/>
        <v>Tapijt</v>
      </c>
      <c r="K456" s="130">
        <v>21.5</v>
      </c>
      <c r="L456" s="129">
        <f t="shared" si="247"/>
        <v>21.5</v>
      </c>
      <c r="M456" s="164">
        <f t="shared" si="248"/>
        <v>0</v>
      </c>
      <c r="N456" s="131"/>
      <c r="O456" s="107" t="s">
        <v>97</v>
      </c>
      <c r="P456" s="107"/>
      <c r="Q456" s="107"/>
      <c r="R456" s="107"/>
      <c r="S456" s="131"/>
      <c r="T456" s="126" t="str">
        <f t="shared" si="249"/>
        <v>Bureau</v>
      </c>
      <c r="U456" s="126" t="str">
        <f t="shared" si="250"/>
        <v>AQL 7%</v>
      </c>
      <c r="V456" s="131"/>
      <c r="W456" s="113">
        <v>100</v>
      </c>
      <c r="X456" s="131"/>
      <c r="Y456" s="129">
        <f t="shared" si="251"/>
        <v>54.824999999999996</v>
      </c>
      <c r="Z456" s="132">
        <f t="shared" si="252"/>
        <v>0</v>
      </c>
      <c r="AA456" s="131"/>
      <c r="AB456" s="129" t="str">
        <f t="shared" si="253"/>
        <v>_</v>
      </c>
      <c r="AC456" s="132" t="str">
        <f t="shared" si="254"/>
        <v>_</v>
      </c>
      <c r="AD456" s="131"/>
      <c r="AE456" s="129" t="str">
        <f t="shared" si="255"/>
        <v>_</v>
      </c>
      <c r="AF456" s="132" t="str">
        <f t="shared" si="256"/>
        <v>_</v>
      </c>
      <c r="AG456" s="131"/>
      <c r="AH456" s="129" t="str">
        <f t="shared" si="257"/>
        <v>_</v>
      </c>
      <c r="AI456" s="132" t="str">
        <f t="shared" si="258"/>
        <v>_</v>
      </c>
      <c r="AJ456" s="131"/>
      <c r="AK456" s="129">
        <f t="shared" si="259"/>
        <v>54.824999999999996</v>
      </c>
      <c r="AL456" s="132">
        <f t="shared" si="260"/>
        <v>0</v>
      </c>
      <c r="AM456" s="131"/>
      <c r="AQ456" s="137"/>
    </row>
    <row r="457" spans="1:43">
      <c r="A457" s="12">
        <v>36</v>
      </c>
      <c r="B457" s="126" t="str">
        <f>VLOOKUP(A457,'Overzicht locaties'!B:D,2,0)</f>
        <v>Utr.</v>
      </c>
      <c r="C457" s="107" t="s">
        <v>457</v>
      </c>
      <c r="D457" s="6" t="s">
        <v>548</v>
      </c>
      <c r="E457" s="107" t="s">
        <v>542</v>
      </c>
      <c r="F457" s="107">
        <v>1</v>
      </c>
      <c r="G457" s="127" t="str">
        <f t="shared" si="261"/>
        <v xml:space="preserve">Kantoorruimte / vergaderruimte </v>
      </c>
      <c r="H457" s="107" t="s">
        <v>547</v>
      </c>
      <c r="I457" s="128">
        <v>4</v>
      </c>
      <c r="J457" s="127" t="str">
        <f t="shared" si="246"/>
        <v>Tapijt</v>
      </c>
      <c r="K457" s="130">
        <v>27.6</v>
      </c>
      <c r="L457" s="129">
        <f t="shared" si="247"/>
        <v>27.6</v>
      </c>
      <c r="M457" s="164">
        <f t="shared" si="248"/>
        <v>0</v>
      </c>
      <c r="N457" s="131"/>
      <c r="O457" s="107" t="s">
        <v>97</v>
      </c>
      <c r="P457" s="107"/>
      <c r="Q457" s="107"/>
      <c r="R457" s="107"/>
      <c r="S457" s="131"/>
      <c r="T457" s="126" t="str">
        <f t="shared" si="249"/>
        <v>Bureau</v>
      </c>
      <c r="U457" s="126" t="str">
        <f t="shared" si="250"/>
        <v>AQL 7%</v>
      </c>
      <c r="V457" s="131"/>
      <c r="W457" s="113">
        <v>100</v>
      </c>
      <c r="X457" s="131"/>
      <c r="Y457" s="129">
        <f t="shared" si="251"/>
        <v>70.38000000000001</v>
      </c>
      <c r="Z457" s="132">
        <f t="shared" si="252"/>
        <v>0</v>
      </c>
      <c r="AA457" s="131"/>
      <c r="AB457" s="129" t="str">
        <f t="shared" si="253"/>
        <v>_</v>
      </c>
      <c r="AC457" s="132" t="str">
        <f t="shared" si="254"/>
        <v>_</v>
      </c>
      <c r="AD457" s="131"/>
      <c r="AE457" s="129" t="str">
        <f t="shared" si="255"/>
        <v>_</v>
      </c>
      <c r="AF457" s="132" t="str">
        <f t="shared" si="256"/>
        <v>_</v>
      </c>
      <c r="AG457" s="131"/>
      <c r="AH457" s="129" t="str">
        <f t="shared" si="257"/>
        <v>_</v>
      </c>
      <c r="AI457" s="132" t="str">
        <f t="shared" si="258"/>
        <v>_</v>
      </c>
      <c r="AJ457" s="131"/>
      <c r="AK457" s="129">
        <f t="shared" si="259"/>
        <v>70.38000000000001</v>
      </c>
      <c r="AL457" s="132">
        <f t="shared" si="260"/>
        <v>0</v>
      </c>
      <c r="AM457" s="131"/>
      <c r="AQ457" s="137"/>
    </row>
    <row r="458" spans="1:43">
      <c r="A458" s="12">
        <v>36</v>
      </c>
      <c r="B458" s="126" t="str">
        <f>VLOOKUP(A458,'Overzicht locaties'!B:D,2,0)</f>
        <v>Utr.</v>
      </c>
      <c r="C458" s="107" t="s">
        <v>457</v>
      </c>
      <c r="D458" s="6" t="s">
        <v>549</v>
      </c>
      <c r="E458" s="107" t="s">
        <v>542</v>
      </c>
      <c r="F458" s="107">
        <v>1</v>
      </c>
      <c r="G458" s="127" t="str">
        <f t="shared" si="261"/>
        <v xml:space="preserve">Kantoorruimte / vergaderruimte </v>
      </c>
      <c r="H458" s="107" t="s">
        <v>547</v>
      </c>
      <c r="I458" s="128">
        <v>4</v>
      </c>
      <c r="J458" s="127" t="str">
        <f t="shared" si="246"/>
        <v>Tapijt</v>
      </c>
      <c r="K458" s="130">
        <v>27.6</v>
      </c>
      <c r="L458" s="129">
        <f t="shared" si="247"/>
        <v>27.6</v>
      </c>
      <c r="M458" s="164">
        <f t="shared" si="248"/>
        <v>0</v>
      </c>
      <c r="N458" s="131"/>
      <c r="O458" s="107" t="s">
        <v>97</v>
      </c>
      <c r="P458" s="107"/>
      <c r="Q458" s="107"/>
      <c r="R458" s="107"/>
      <c r="S458" s="131"/>
      <c r="T458" s="126" t="str">
        <f t="shared" si="249"/>
        <v>Bureau</v>
      </c>
      <c r="U458" s="126" t="str">
        <f t="shared" si="250"/>
        <v>AQL 7%</v>
      </c>
      <c r="V458" s="131"/>
      <c r="W458" s="113">
        <v>100</v>
      </c>
      <c r="X458" s="131"/>
      <c r="Y458" s="129">
        <f t="shared" si="251"/>
        <v>70.38000000000001</v>
      </c>
      <c r="Z458" s="132">
        <f t="shared" si="252"/>
        <v>0</v>
      </c>
      <c r="AA458" s="131"/>
      <c r="AB458" s="129" t="str">
        <f t="shared" si="253"/>
        <v>_</v>
      </c>
      <c r="AC458" s="132" t="str">
        <f t="shared" si="254"/>
        <v>_</v>
      </c>
      <c r="AD458" s="131"/>
      <c r="AE458" s="129" t="str">
        <f t="shared" si="255"/>
        <v>_</v>
      </c>
      <c r="AF458" s="132" t="str">
        <f t="shared" si="256"/>
        <v>_</v>
      </c>
      <c r="AG458" s="131"/>
      <c r="AH458" s="129" t="str">
        <f t="shared" si="257"/>
        <v>_</v>
      </c>
      <c r="AI458" s="132" t="str">
        <f t="shared" si="258"/>
        <v>_</v>
      </c>
      <c r="AJ458" s="131"/>
      <c r="AK458" s="129">
        <f t="shared" si="259"/>
        <v>70.38000000000001</v>
      </c>
      <c r="AL458" s="132">
        <f t="shared" si="260"/>
        <v>0</v>
      </c>
      <c r="AM458" s="131"/>
      <c r="AQ458" s="137"/>
    </row>
    <row r="459" spans="1:43">
      <c r="A459" s="12">
        <v>36</v>
      </c>
      <c r="B459" s="126" t="str">
        <f>VLOOKUP(A459,'Overzicht locaties'!B:D,2,0)</f>
        <v>Utr.</v>
      </c>
      <c r="C459" s="107" t="s">
        <v>457</v>
      </c>
      <c r="D459" s="6" t="s">
        <v>338</v>
      </c>
      <c r="E459" s="107" t="s">
        <v>522</v>
      </c>
      <c r="F459" s="107">
        <v>3</v>
      </c>
      <c r="G459" s="127" t="str">
        <f t="shared" si="261"/>
        <v>Verkeersruimte / Garderobe / Wachtruimte</v>
      </c>
      <c r="H459" s="107" t="s">
        <v>547</v>
      </c>
      <c r="I459" s="128">
        <v>4</v>
      </c>
      <c r="J459" s="127" t="str">
        <f t="shared" si="246"/>
        <v>Tapijt</v>
      </c>
      <c r="K459" s="130">
        <v>25.16</v>
      </c>
      <c r="L459" s="129">
        <f t="shared" si="247"/>
        <v>25.16</v>
      </c>
      <c r="M459" s="164">
        <f t="shared" si="248"/>
        <v>0</v>
      </c>
      <c r="N459" s="131"/>
      <c r="O459" s="107" t="s">
        <v>97</v>
      </c>
      <c r="P459" s="107"/>
      <c r="Q459" s="107"/>
      <c r="R459" s="107"/>
      <c r="S459" s="131"/>
      <c r="T459" s="126" t="str">
        <f t="shared" si="249"/>
        <v>Verkeer</v>
      </c>
      <c r="U459" s="126" t="str">
        <f t="shared" si="250"/>
        <v>AQL 7%</v>
      </c>
      <c r="V459" s="131"/>
      <c r="W459" s="113">
        <v>100</v>
      </c>
      <c r="X459" s="131"/>
      <c r="Y459" s="129">
        <f t="shared" si="251"/>
        <v>64.158000000000001</v>
      </c>
      <c r="Z459" s="132">
        <f t="shared" si="252"/>
        <v>0</v>
      </c>
      <c r="AA459" s="131"/>
      <c r="AB459" s="129" t="str">
        <f t="shared" si="253"/>
        <v>_</v>
      </c>
      <c r="AC459" s="132" t="str">
        <f t="shared" si="254"/>
        <v>_</v>
      </c>
      <c r="AD459" s="131"/>
      <c r="AE459" s="129" t="str">
        <f t="shared" si="255"/>
        <v>_</v>
      </c>
      <c r="AF459" s="132" t="str">
        <f t="shared" si="256"/>
        <v>_</v>
      </c>
      <c r="AG459" s="131"/>
      <c r="AH459" s="129" t="str">
        <f t="shared" si="257"/>
        <v>_</v>
      </c>
      <c r="AI459" s="132" t="str">
        <f t="shared" si="258"/>
        <v>_</v>
      </c>
      <c r="AJ459" s="131"/>
      <c r="AK459" s="129">
        <f t="shared" si="259"/>
        <v>64.158000000000001</v>
      </c>
      <c r="AL459" s="132">
        <f t="shared" si="260"/>
        <v>0</v>
      </c>
      <c r="AM459" s="131"/>
      <c r="AQ459" s="137"/>
    </row>
    <row r="460" spans="1:43">
      <c r="A460" s="12">
        <v>36</v>
      </c>
      <c r="B460" s="126" t="str">
        <f>VLOOKUP(A460,'Overzicht locaties'!B:D,2,0)</f>
        <v>Utr.</v>
      </c>
      <c r="C460" s="107" t="s">
        <v>457</v>
      </c>
      <c r="D460" s="6" t="s">
        <v>338</v>
      </c>
      <c r="E460" s="107" t="s">
        <v>522</v>
      </c>
      <c r="F460" s="107">
        <v>3</v>
      </c>
      <c r="G460" s="127" t="str">
        <f t="shared" si="261"/>
        <v>Verkeersruimte / Garderobe / Wachtruimte</v>
      </c>
      <c r="H460" s="107" t="s">
        <v>547</v>
      </c>
      <c r="I460" s="128">
        <v>4</v>
      </c>
      <c r="J460" s="127" t="str">
        <f t="shared" si="246"/>
        <v>Tapijt</v>
      </c>
      <c r="K460" s="130">
        <v>25.16</v>
      </c>
      <c r="L460" s="129">
        <f t="shared" si="247"/>
        <v>25.16</v>
      </c>
      <c r="M460" s="164">
        <f t="shared" si="248"/>
        <v>0</v>
      </c>
      <c r="N460" s="131"/>
      <c r="O460" s="107" t="s">
        <v>97</v>
      </c>
      <c r="P460" s="107"/>
      <c r="Q460" s="107"/>
      <c r="R460" s="107"/>
      <c r="S460" s="131"/>
      <c r="T460" s="126" t="str">
        <f t="shared" si="249"/>
        <v>Verkeer</v>
      </c>
      <c r="U460" s="126" t="str">
        <f t="shared" si="250"/>
        <v>AQL 7%</v>
      </c>
      <c r="V460" s="131"/>
      <c r="W460" s="113">
        <v>100</v>
      </c>
      <c r="X460" s="131"/>
      <c r="Y460" s="129">
        <f t="shared" si="251"/>
        <v>64.158000000000001</v>
      </c>
      <c r="Z460" s="132">
        <f t="shared" si="252"/>
        <v>0</v>
      </c>
      <c r="AA460" s="131"/>
      <c r="AB460" s="129" t="str">
        <f t="shared" si="253"/>
        <v>_</v>
      </c>
      <c r="AC460" s="132" t="str">
        <f t="shared" si="254"/>
        <v>_</v>
      </c>
      <c r="AD460" s="131"/>
      <c r="AE460" s="129" t="str">
        <f t="shared" si="255"/>
        <v>_</v>
      </c>
      <c r="AF460" s="132" t="str">
        <f t="shared" si="256"/>
        <v>_</v>
      </c>
      <c r="AG460" s="131"/>
      <c r="AH460" s="129" t="str">
        <f t="shared" si="257"/>
        <v>_</v>
      </c>
      <c r="AI460" s="132" t="str">
        <f t="shared" si="258"/>
        <v>_</v>
      </c>
      <c r="AJ460" s="131"/>
      <c r="AK460" s="129">
        <f t="shared" si="259"/>
        <v>64.158000000000001</v>
      </c>
      <c r="AL460" s="132">
        <f t="shared" si="260"/>
        <v>0</v>
      </c>
      <c r="AM460" s="131"/>
      <c r="AQ460" s="137"/>
    </row>
    <row r="461" spans="1:43">
      <c r="A461" s="12">
        <v>36</v>
      </c>
      <c r="B461" s="126" t="str">
        <f>VLOOKUP(A461,'Overzicht locaties'!B:D,2,0)</f>
        <v>Utr.</v>
      </c>
      <c r="C461" s="107" t="s">
        <v>457</v>
      </c>
      <c r="D461" s="6" t="s">
        <v>338</v>
      </c>
      <c r="E461" s="107" t="s">
        <v>543</v>
      </c>
      <c r="F461" s="107">
        <v>5</v>
      </c>
      <c r="G461" s="127" t="str">
        <f t="shared" si="261"/>
        <v>Pantry / keuken / koffie / restaurant</v>
      </c>
      <c r="H461" s="107" t="s">
        <v>547</v>
      </c>
      <c r="I461" s="128">
        <v>4</v>
      </c>
      <c r="J461" s="127" t="str">
        <f t="shared" si="246"/>
        <v>Tapijt</v>
      </c>
      <c r="K461" s="130">
        <v>24</v>
      </c>
      <c r="L461" s="129">
        <f t="shared" si="247"/>
        <v>24</v>
      </c>
      <c r="M461" s="164">
        <f t="shared" si="248"/>
        <v>0</v>
      </c>
      <c r="N461" s="131"/>
      <c r="O461" s="107" t="s">
        <v>97</v>
      </c>
      <c r="P461" s="107"/>
      <c r="Q461" s="107"/>
      <c r="R461" s="107"/>
      <c r="S461" s="131"/>
      <c r="T461" s="126" t="str">
        <f t="shared" si="249"/>
        <v>Verkeer</v>
      </c>
      <c r="U461" s="126" t="str">
        <f t="shared" si="250"/>
        <v>AQL 7%</v>
      </c>
      <c r="V461" s="131"/>
      <c r="W461" s="113">
        <v>100</v>
      </c>
      <c r="X461" s="131"/>
      <c r="Y461" s="129">
        <f t="shared" si="251"/>
        <v>61.199999999999996</v>
      </c>
      <c r="Z461" s="132">
        <f t="shared" si="252"/>
        <v>0</v>
      </c>
      <c r="AA461" s="131"/>
      <c r="AB461" s="129" t="str">
        <f t="shared" si="253"/>
        <v>_</v>
      </c>
      <c r="AC461" s="132" t="str">
        <f t="shared" si="254"/>
        <v>_</v>
      </c>
      <c r="AD461" s="131"/>
      <c r="AE461" s="129" t="str">
        <f t="shared" si="255"/>
        <v>_</v>
      </c>
      <c r="AF461" s="132" t="str">
        <f t="shared" si="256"/>
        <v>_</v>
      </c>
      <c r="AG461" s="131"/>
      <c r="AH461" s="129" t="str">
        <f t="shared" si="257"/>
        <v>_</v>
      </c>
      <c r="AI461" s="132" t="str">
        <f t="shared" si="258"/>
        <v>_</v>
      </c>
      <c r="AJ461" s="131"/>
      <c r="AK461" s="129">
        <f t="shared" si="259"/>
        <v>61.199999999999996</v>
      </c>
      <c r="AL461" s="132">
        <f t="shared" si="260"/>
        <v>0</v>
      </c>
      <c r="AM461" s="131"/>
      <c r="AQ461" s="137"/>
    </row>
    <row r="462" spans="1:43">
      <c r="A462" s="12">
        <v>36</v>
      </c>
      <c r="B462" s="126" t="str">
        <f>VLOOKUP(A462,'Overzicht locaties'!B:D,2,0)</f>
        <v>Utr.</v>
      </c>
      <c r="C462" s="107" t="s">
        <v>457</v>
      </c>
      <c r="D462" s="6" t="s">
        <v>338</v>
      </c>
      <c r="E462" s="107" t="s">
        <v>543</v>
      </c>
      <c r="F462" s="107">
        <v>5</v>
      </c>
      <c r="G462" s="127" t="str">
        <f t="shared" si="261"/>
        <v>Pantry / keuken / koffie / restaurant</v>
      </c>
      <c r="H462" s="107" t="s">
        <v>547</v>
      </c>
      <c r="I462" s="128">
        <v>4</v>
      </c>
      <c r="J462" s="127" t="str">
        <f t="shared" si="246"/>
        <v>Tapijt</v>
      </c>
      <c r="K462" s="130">
        <v>16</v>
      </c>
      <c r="L462" s="129">
        <f t="shared" si="247"/>
        <v>16</v>
      </c>
      <c r="M462" s="164">
        <f t="shared" si="248"/>
        <v>0</v>
      </c>
      <c r="N462" s="131"/>
      <c r="O462" s="107" t="s">
        <v>97</v>
      </c>
      <c r="P462" s="107"/>
      <c r="Q462" s="107"/>
      <c r="R462" s="107"/>
      <c r="S462" s="131"/>
      <c r="T462" s="126" t="str">
        <f t="shared" si="249"/>
        <v>Verkeer</v>
      </c>
      <c r="U462" s="126" t="str">
        <f t="shared" si="250"/>
        <v>AQL 7%</v>
      </c>
      <c r="V462" s="131"/>
      <c r="W462" s="113">
        <v>100</v>
      </c>
      <c r="X462" s="131"/>
      <c r="Y462" s="129">
        <f t="shared" si="251"/>
        <v>40.800000000000004</v>
      </c>
      <c r="Z462" s="132">
        <f t="shared" si="252"/>
        <v>0</v>
      </c>
      <c r="AA462" s="131"/>
      <c r="AB462" s="129" t="str">
        <f t="shared" si="253"/>
        <v>_</v>
      </c>
      <c r="AC462" s="132" t="str">
        <f t="shared" si="254"/>
        <v>_</v>
      </c>
      <c r="AD462" s="131"/>
      <c r="AE462" s="129" t="str">
        <f t="shared" si="255"/>
        <v>_</v>
      </c>
      <c r="AF462" s="132" t="str">
        <f t="shared" si="256"/>
        <v>_</v>
      </c>
      <c r="AG462" s="131"/>
      <c r="AH462" s="129" t="str">
        <f t="shared" si="257"/>
        <v>_</v>
      </c>
      <c r="AI462" s="132" t="str">
        <f t="shared" si="258"/>
        <v>_</v>
      </c>
      <c r="AJ462" s="131"/>
      <c r="AK462" s="129">
        <f t="shared" si="259"/>
        <v>40.800000000000004</v>
      </c>
      <c r="AL462" s="132">
        <f t="shared" si="260"/>
        <v>0</v>
      </c>
      <c r="AM462" s="131"/>
      <c r="AQ462" s="137"/>
    </row>
    <row r="463" spans="1:43">
      <c r="A463" s="12">
        <v>36</v>
      </c>
      <c r="B463" s="126" t="str">
        <f>VLOOKUP(A463,'Overzicht locaties'!B:D,2,0)</f>
        <v>Utr.</v>
      </c>
      <c r="C463" s="107" t="s">
        <v>457</v>
      </c>
      <c r="D463" s="6" t="s">
        <v>338</v>
      </c>
      <c r="E463" s="107" t="s">
        <v>544</v>
      </c>
      <c r="F463" s="107">
        <v>2</v>
      </c>
      <c r="G463" s="127" t="str">
        <f t="shared" si="261"/>
        <v>Sanitaire ruimte</v>
      </c>
      <c r="H463" s="107" t="s">
        <v>547</v>
      </c>
      <c r="I463" s="128">
        <v>4</v>
      </c>
      <c r="J463" s="127" t="str">
        <f t="shared" si="246"/>
        <v>Tapijt</v>
      </c>
      <c r="K463" s="130">
        <v>12</v>
      </c>
      <c r="L463" s="129">
        <f t="shared" si="247"/>
        <v>12</v>
      </c>
      <c r="M463" s="164">
        <f t="shared" si="248"/>
        <v>0</v>
      </c>
      <c r="N463" s="131"/>
      <c r="O463" s="107" t="s">
        <v>97</v>
      </c>
      <c r="P463" s="107"/>
      <c r="Q463" s="107"/>
      <c r="R463" s="107"/>
      <c r="S463" s="131"/>
      <c r="T463" s="126" t="str">
        <f t="shared" si="249"/>
        <v>Sanitair</v>
      </c>
      <c r="U463" s="126" t="str">
        <f t="shared" si="250"/>
        <v>AQL 4%</v>
      </c>
      <c r="V463" s="131"/>
      <c r="W463" s="113">
        <v>100</v>
      </c>
      <c r="X463" s="131"/>
      <c r="Y463" s="129">
        <f t="shared" si="251"/>
        <v>30.599999999999998</v>
      </c>
      <c r="Z463" s="132">
        <f t="shared" si="252"/>
        <v>0</v>
      </c>
      <c r="AA463" s="131"/>
      <c r="AB463" s="129" t="str">
        <f t="shared" si="253"/>
        <v>_</v>
      </c>
      <c r="AC463" s="132" t="str">
        <f t="shared" si="254"/>
        <v>_</v>
      </c>
      <c r="AD463" s="131"/>
      <c r="AE463" s="129" t="str">
        <f t="shared" si="255"/>
        <v>_</v>
      </c>
      <c r="AF463" s="132" t="str">
        <f t="shared" si="256"/>
        <v>_</v>
      </c>
      <c r="AG463" s="131"/>
      <c r="AH463" s="129" t="str">
        <f t="shared" si="257"/>
        <v>_</v>
      </c>
      <c r="AI463" s="132" t="str">
        <f t="shared" si="258"/>
        <v>_</v>
      </c>
      <c r="AJ463" s="131"/>
      <c r="AK463" s="129">
        <f t="shared" si="259"/>
        <v>30.599999999999998</v>
      </c>
      <c r="AL463" s="132">
        <f t="shared" si="260"/>
        <v>0</v>
      </c>
      <c r="AM463" s="131"/>
      <c r="AQ463" s="137"/>
    </row>
    <row r="464" spans="1:43">
      <c r="A464" s="12">
        <v>36</v>
      </c>
      <c r="B464" s="126" t="str">
        <f>VLOOKUP(A464,'Overzicht locaties'!B:D,2,0)</f>
        <v>Utr.</v>
      </c>
      <c r="C464" s="107" t="s">
        <v>457</v>
      </c>
      <c r="D464" s="6" t="s">
        <v>338</v>
      </c>
      <c r="E464" s="107" t="s">
        <v>545</v>
      </c>
      <c r="F464" s="107">
        <v>2</v>
      </c>
      <c r="G464" s="127" t="str">
        <f t="shared" si="261"/>
        <v>Sanitaire ruimte</v>
      </c>
      <c r="H464" s="107" t="s">
        <v>527</v>
      </c>
      <c r="I464" s="128">
        <v>3</v>
      </c>
      <c r="J464" s="127" t="str">
        <f t="shared" si="246"/>
        <v>Harde vloer zonder polymeer beschermlaag, met behandeling</v>
      </c>
      <c r="K464" s="130">
        <v>6</v>
      </c>
      <c r="L464" s="129">
        <f t="shared" si="247"/>
        <v>6</v>
      </c>
      <c r="M464" s="164">
        <f t="shared" si="248"/>
        <v>0</v>
      </c>
      <c r="N464" s="131"/>
      <c r="O464" s="107" t="s">
        <v>97</v>
      </c>
      <c r="P464" s="107"/>
      <c r="Q464" s="107"/>
      <c r="R464" s="107"/>
      <c r="S464" s="131"/>
      <c r="T464" s="126" t="str">
        <f t="shared" si="249"/>
        <v>Sanitair</v>
      </c>
      <c r="U464" s="126" t="str">
        <f t="shared" si="250"/>
        <v>AQL 4%</v>
      </c>
      <c r="V464" s="131"/>
      <c r="W464" s="113">
        <v>100</v>
      </c>
      <c r="X464" s="131"/>
      <c r="Y464" s="129">
        <f t="shared" si="251"/>
        <v>15.299999999999999</v>
      </c>
      <c r="Z464" s="132">
        <f t="shared" si="252"/>
        <v>0</v>
      </c>
      <c r="AA464" s="131"/>
      <c r="AB464" s="129" t="str">
        <f t="shared" si="253"/>
        <v>_</v>
      </c>
      <c r="AC464" s="132" t="str">
        <f t="shared" si="254"/>
        <v>_</v>
      </c>
      <c r="AD464" s="131"/>
      <c r="AE464" s="129" t="str">
        <f t="shared" si="255"/>
        <v>_</v>
      </c>
      <c r="AF464" s="132" t="str">
        <f t="shared" si="256"/>
        <v>_</v>
      </c>
      <c r="AG464" s="131"/>
      <c r="AH464" s="129" t="str">
        <f t="shared" si="257"/>
        <v>_</v>
      </c>
      <c r="AI464" s="132" t="str">
        <f t="shared" si="258"/>
        <v>_</v>
      </c>
      <c r="AJ464" s="131"/>
      <c r="AK464" s="129">
        <f t="shared" si="259"/>
        <v>15.299999999999999</v>
      </c>
      <c r="AL464" s="132">
        <f t="shared" si="260"/>
        <v>0</v>
      </c>
      <c r="AM464" s="131"/>
      <c r="AQ464" s="137"/>
    </row>
    <row r="465" spans="1:43">
      <c r="A465" s="12">
        <v>36</v>
      </c>
      <c r="B465" s="126" t="str">
        <f>VLOOKUP(A465,'Overzicht locaties'!B:D,2,0)</f>
        <v>Utr.</v>
      </c>
      <c r="C465" s="107" t="s">
        <v>457</v>
      </c>
      <c r="D465" s="6" t="s">
        <v>338</v>
      </c>
      <c r="E465" s="107" t="s">
        <v>546</v>
      </c>
      <c r="F465" s="107">
        <v>2</v>
      </c>
      <c r="G465" s="127" t="str">
        <f t="shared" si="261"/>
        <v>Sanitaire ruimte</v>
      </c>
      <c r="H465" s="107" t="s">
        <v>527</v>
      </c>
      <c r="I465" s="128">
        <v>3</v>
      </c>
      <c r="J465" s="127" t="str">
        <f t="shared" si="246"/>
        <v>Harde vloer zonder polymeer beschermlaag, met behandeling</v>
      </c>
      <c r="K465" s="130">
        <v>6</v>
      </c>
      <c r="L465" s="129">
        <f t="shared" si="247"/>
        <v>6</v>
      </c>
      <c r="M465" s="164">
        <f t="shared" si="248"/>
        <v>0</v>
      </c>
      <c r="N465" s="131"/>
      <c r="O465" s="107" t="s">
        <v>97</v>
      </c>
      <c r="P465" s="107"/>
      <c r="Q465" s="107"/>
      <c r="R465" s="107"/>
      <c r="S465" s="131"/>
      <c r="T465" s="126" t="str">
        <f t="shared" si="249"/>
        <v>Sanitair</v>
      </c>
      <c r="U465" s="126" t="str">
        <f t="shared" si="250"/>
        <v>AQL 4%</v>
      </c>
      <c r="V465" s="131"/>
      <c r="W465" s="113">
        <v>100</v>
      </c>
      <c r="X465" s="131"/>
      <c r="Y465" s="129">
        <f t="shared" si="251"/>
        <v>15.299999999999999</v>
      </c>
      <c r="Z465" s="132">
        <f t="shared" si="252"/>
        <v>0</v>
      </c>
      <c r="AA465" s="131"/>
      <c r="AB465" s="129" t="str">
        <f t="shared" si="253"/>
        <v>_</v>
      </c>
      <c r="AC465" s="132" t="str">
        <f t="shared" si="254"/>
        <v>_</v>
      </c>
      <c r="AD465" s="131"/>
      <c r="AE465" s="129" t="str">
        <f t="shared" si="255"/>
        <v>_</v>
      </c>
      <c r="AF465" s="132" t="str">
        <f t="shared" si="256"/>
        <v>_</v>
      </c>
      <c r="AG465" s="131"/>
      <c r="AH465" s="129" t="str">
        <f t="shared" si="257"/>
        <v>_</v>
      </c>
      <c r="AI465" s="132" t="str">
        <f t="shared" si="258"/>
        <v>_</v>
      </c>
      <c r="AJ465" s="131"/>
      <c r="AK465" s="129">
        <f t="shared" si="259"/>
        <v>15.299999999999999</v>
      </c>
      <c r="AL465" s="132">
        <f t="shared" si="260"/>
        <v>0</v>
      </c>
      <c r="AM465" s="131"/>
      <c r="AQ465" s="137"/>
    </row>
    <row r="466" spans="1:43">
      <c r="A466" s="12">
        <v>36</v>
      </c>
      <c r="B466" s="126" t="str">
        <f>VLOOKUP(A466,'Overzicht locaties'!B:D,2,0)</f>
        <v>Utr.</v>
      </c>
      <c r="C466" s="107" t="s">
        <v>457</v>
      </c>
      <c r="D466" s="6" t="s">
        <v>338</v>
      </c>
      <c r="E466" s="107" t="s">
        <v>546</v>
      </c>
      <c r="F466" s="107">
        <v>2</v>
      </c>
      <c r="G466" s="127" t="str">
        <f t="shared" si="261"/>
        <v>Sanitaire ruimte</v>
      </c>
      <c r="H466" s="107" t="s">
        <v>527</v>
      </c>
      <c r="I466" s="128">
        <v>3</v>
      </c>
      <c r="J466" s="127" t="str">
        <f t="shared" si="246"/>
        <v>Harde vloer zonder polymeer beschermlaag, met behandeling</v>
      </c>
      <c r="K466" s="130">
        <v>6</v>
      </c>
      <c r="L466" s="129">
        <f t="shared" si="247"/>
        <v>6</v>
      </c>
      <c r="M466" s="164">
        <f t="shared" si="248"/>
        <v>0</v>
      </c>
      <c r="N466" s="131"/>
      <c r="O466" s="107" t="s">
        <v>97</v>
      </c>
      <c r="P466" s="107"/>
      <c r="Q466" s="107"/>
      <c r="R466" s="107"/>
      <c r="S466" s="131"/>
      <c r="T466" s="126" t="str">
        <f t="shared" si="249"/>
        <v>Sanitair</v>
      </c>
      <c r="U466" s="126" t="str">
        <f t="shared" si="250"/>
        <v>AQL 4%</v>
      </c>
      <c r="V466" s="131"/>
      <c r="W466" s="113">
        <v>100</v>
      </c>
      <c r="X466" s="131"/>
      <c r="Y466" s="129">
        <f t="shared" si="251"/>
        <v>15.299999999999999</v>
      </c>
      <c r="Z466" s="132">
        <f t="shared" si="252"/>
        <v>0</v>
      </c>
      <c r="AA466" s="131"/>
      <c r="AB466" s="129" t="str">
        <f t="shared" si="253"/>
        <v>_</v>
      </c>
      <c r="AC466" s="132" t="str">
        <f t="shared" si="254"/>
        <v>_</v>
      </c>
      <c r="AD466" s="131"/>
      <c r="AE466" s="129" t="str">
        <f t="shared" si="255"/>
        <v>_</v>
      </c>
      <c r="AF466" s="132" t="str">
        <f t="shared" si="256"/>
        <v>_</v>
      </c>
      <c r="AG466" s="131"/>
      <c r="AH466" s="129" t="str">
        <f t="shared" si="257"/>
        <v>_</v>
      </c>
      <c r="AI466" s="132" t="str">
        <f t="shared" si="258"/>
        <v>_</v>
      </c>
      <c r="AJ466" s="131"/>
      <c r="AK466" s="129">
        <f t="shared" si="259"/>
        <v>15.299999999999999</v>
      </c>
      <c r="AL466" s="132">
        <f t="shared" si="260"/>
        <v>0</v>
      </c>
      <c r="AM466" s="131"/>
      <c r="AQ466" s="137"/>
    </row>
    <row r="467" spans="1:43">
      <c r="A467" s="12">
        <v>37</v>
      </c>
      <c r="B467" s="126" t="str">
        <f>VLOOKUP(A467,'Overzicht locaties'!B:D,2,0)</f>
        <v>SE33</v>
      </c>
      <c r="C467" s="107" t="s">
        <v>145</v>
      </c>
      <c r="D467" s="6">
        <v>1</v>
      </c>
      <c r="E467" s="107" t="s">
        <v>551</v>
      </c>
      <c r="F467" s="107">
        <v>4</v>
      </c>
      <c r="G467" s="127" t="str">
        <f t="shared" si="261"/>
        <v>Medische ruimte</v>
      </c>
      <c r="H467" s="107" t="s">
        <v>550</v>
      </c>
      <c r="I467" s="128">
        <v>2</v>
      </c>
      <c r="J467" s="127" t="str">
        <f t="shared" si="246"/>
        <v>Harde vloeren zonder extra behandeling</v>
      </c>
      <c r="K467" s="130">
        <v>22</v>
      </c>
      <c r="L467" s="129">
        <f t="shared" si="247"/>
        <v>22</v>
      </c>
      <c r="M467" s="164">
        <f t="shared" si="248"/>
        <v>0</v>
      </c>
      <c r="N467" s="131"/>
      <c r="O467" s="107" t="s">
        <v>97</v>
      </c>
      <c r="P467" s="107"/>
      <c r="Q467" s="107"/>
      <c r="R467" s="107"/>
      <c r="S467" s="131"/>
      <c r="T467" s="126" t="str">
        <f t="shared" si="249"/>
        <v>Behandel</v>
      </c>
      <c r="U467" s="126" t="str">
        <f t="shared" si="250"/>
        <v>AQL 3%</v>
      </c>
      <c r="V467" s="131"/>
      <c r="W467" s="113">
        <v>100</v>
      </c>
      <c r="X467" s="131"/>
      <c r="Y467" s="129">
        <f t="shared" si="251"/>
        <v>56.1</v>
      </c>
      <c r="Z467" s="132">
        <f t="shared" si="252"/>
        <v>0</v>
      </c>
      <c r="AA467" s="131"/>
      <c r="AB467" s="129" t="str">
        <f t="shared" si="253"/>
        <v>_</v>
      </c>
      <c r="AC467" s="132" t="str">
        <f t="shared" si="254"/>
        <v>_</v>
      </c>
      <c r="AD467" s="131"/>
      <c r="AE467" s="129" t="str">
        <f t="shared" si="255"/>
        <v>_</v>
      </c>
      <c r="AF467" s="132" t="str">
        <f t="shared" si="256"/>
        <v>_</v>
      </c>
      <c r="AG467" s="131"/>
      <c r="AH467" s="129" t="str">
        <f t="shared" si="257"/>
        <v>_</v>
      </c>
      <c r="AI467" s="132" t="str">
        <f t="shared" si="258"/>
        <v>_</v>
      </c>
      <c r="AJ467" s="131"/>
      <c r="AK467" s="129">
        <f t="shared" si="259"/>
        <v>56.1</v>
      </c>
      <c r="AL467" s="132">
        <f t="shared" si="260"/>
        <v>0</v>
      </c>
      <c r="AM467" s="131"/>
      <c r="AQ467" s="137"/>
    </row>
    <row r="468" spans="1:43">
      <c r="A468" s="12">
        <v>37</v>
      </c>
      <c r="B468" s="126" t="str">
        <f>VLOOKUP(A468,'Overzicht locaties'!B:D,2,0)</f>
        <v>SE33</v>
      </c>
      <c r="C468" s="107" t="s">
        <v>145</v>
      </c>
      <c r="D468" s="6">
        <v>2</v>
      </c>
      <c r="E468" s="107" t="s">
        <v>551</v>
      </c>
      <c r="F468" s="107">
        <v>4</v>
      </c>
      <c r="G468" s="127" t="str">
        <f t="shared" si="261"/>
        <v>Medische ruimte</v>
      </c>
      <c r="H468" s="107" t="s">
        <v>550</v>
      </c>
      <c r="I468" s="128">
        <v>2</v>
      </c>
      <c r="J468" s="127" t="str">
        <f t="shared" si="246"/>
        <v>Harde vloeren zonder extra behandeling</v>
      </c>
      <c r="K468" s="130">
        <v>22</v>
      </c>
      <c r="L468" s="129">
        <f t="shared" si="247"/>
        <v>22</v>
      </c>
      <c r="M468" s="164">
        <f t="shared" si="248"/>
        <v>0</v>
      </c>
      <c r="N468" s="131"/>
      <c r="O468" s="107" t="s">
        <v>97</v>
      </c>
      <c r="P468" s="107"/>
      <c r="Q468" s="107"/>
      <c r="R468" s="107"/>
      <c r="S468" s="131"/>
      <c r="T468" s="126" t="str">
        <f t="shared" si="249"/>
        <v>Behandel</v>
      </c>
      <c r="U468" s="126" t="str">
        <f t="shared" si="250"/>
        <v>AQL 3%</v>
      </c>
      <c r="V468" s="131"/>
      <c r="W468" s="113">
        <v>100</v>
      </c>
      <c r="X468" s="131"/>
      <c r="Y468" s="129">
        <f t="shared" si="251"/>
        <v>56.1</v>
      </c>
      <c r="Z468" s="132">
        <f t="shared" si="252"/>
        <v>0</v>
      </c>
      <c r="AA468" s="131"/>
      <c r="AB468" s="129" t="str">
        <f t="shared" si="253"/>
        <v>_</v>
      </c>
      <c r="AC468" s="132" t="str">
        <f t="shared" si="254"/>
        <v>_</v>
      </c>
      <c r="AD468" s="131"/>
      <c r="AE468" s="129" t="str">
        <f t="shared" si="255"/>
        <v>_</v>
      </c>
      <c r="AF468" s="132" t="str">
        <f t="shared" si="256"/>
        <v>_</v>
      </c>
      <c r="AG468" s="131"/>
      <c r="AH468" s="129" t="str">
        <f t="shared" si="257"/>
        <v>_</v>
      </c>
      <c r="AI468" s="132" t="str">
        <f t="shared" si="258"/>
        <v>_</v>
      </c>
      <c r="AJ468" s="131"/>
      <c r="AK468" s="129">
        <f t="shared" si="259"/>
        <v>56.1</v>
      </c>
      <c r="AL468" s="132">
        <f t="shared" si="260"/>
        <v>0</v>
      </c>
      <c r="AM468" s="131"/>
      <c r="AQ468" s="137"/>
    </row>
    <row r="469" spans="1:43">
      <c r="A469" s="12">
        <v>37</v>
      </c>
      <c r="B469" s="126" t="str">
        <f>VLOOKUP(A469,'Overzicht locaties'!B:D,2,0)</f>
        <v>SE33</v>
      </c>
      <c r="C469" s="107" t="s">
        <v>145</v>
      </c>
      <c r="D469" s="6">
        <v>3</v>
      </c>
      <c r="E469" s="107" t="s">
        <v>551</v>
      </c>
      <c r="F469" s="107">
        <v>4</v>
      </c>
      <c r="G469" s="127" t="str">
        <f t="shared" si="261"/>
        <v>Medische ruimte</v>
      </c>
      <c r="H469" s="107" t="s">
        <v>550</v>
      </c>
      <c r="I469" s="128">
        <v>2</v>
      </c>
      <c r="J469" s="127" t="str">
        <f t="shared" si="246"/>
        <v>Harde vloeren zonder extra behandeling</v>
      </c>
      <c r="K469" s="130">
        <v>22</v>
      </c>
      <c r="L469" s="129">
        <f t="shared" si="247"/>
        <v>22</v>
      </c>
      <c r="M469" s="164">
        <f t="shared" si="248"/>
        <v>0</v>
      </c>
      <c r="N469" s="131"/>
      <c r="O469" s="107" t="s">
        <v>97</v>
      </c>
      <c r="P469" s="107"/>
      <c r="Q469" s="107"/>
      <c r="R469" s="107"/>
      <c r="S469" s="131"/>
      <c r="T469" s="126" t="str">
        <f t="shared" si="249"/>
        <v>Behandel</v>
      </c>
      <c r="U469" s="126" t="str">
        <f t="shared" si="250"/>
        <v>AQL 3%</v>
      </c>
      <c r="V469" s="131"/>
      <c r="W469" s="113">
        <v>100</v>
      </c>
      <c r="X469" s="131"/>
      <c r="Y469" s="129">
        <f t="shared" si="251"/>
        <v>56.1</v>
      </c>
      <c r="Z469" s="132">
        <f t="shared" si="252"/>
        <v>0</v>
      </c>
      <c r="AA469" s="131"/>
      <c r="AB469" s="129" t="str">
        <f t="shared" si="253"/>
        <v>_</v>
      </c>
      <c r="AC469" s="132" t="str">
        <f t="shared" si="254"/>
        <v>_</v>
      </c>
      <c r="AD469" s="131"/>
      <c r="AE469" s="129" t="str">
        <f t="shared" si="255"/>
        <v>_</v>
      </c>
      <c r="AF469" s="132" t="str">
        <f t="shared" si="256"/>
        <v>_</v>
      </c>
      <c r="AG469" s="131"/>
      <c r="AH469" s="129" t="str">
        <f t="shared" si="257"/>
        <v>_</v>
      </c>
      <c r="AI469" s="132" t="str">
        <f t="shared" si="258"/>
        <v>_</v>
      </c>
      <c r="AJ469" s="131"/>
      <c r="AK469" s="129">
        <f t="shared" si="259"/>
        <v>56.1</v>
      </c>
      <c r="AL469" s="132">
        <f t="shared" si="260"/>
        <v>0</v>
      </c>
      <c r="AM469" s="131"/>
      <c r="AQ469" s="137"/>
    </row>
    <row r="470" spans="1:43">
      <c r="A470" s="12">
        <v>37</v>
      </c>
      <c r="B470" s="126" t="str">
        <f>VLOOKUP(A470,'Overzicht locaties'!B:D,2,0)</f>
        <v>SE33</v>
      </c>
      <c r="C470" s="107" t="s">
        <v>145</v>
      </c>
      <c r="D470" s="6" t="s">
        <v>338</v>
      </c>
      <c r="E470" s="107" t="s">
        <v>552</v>
      </c>
      <c r="F470" s="107">
        <v>4</v>
      </c>
      <c r="G470" s="127" t="str">
        <f t="shared" si="261"/>
        <v>Medische ruimte</v>
      </c>
      <c r="H470" s="107" t="s">
        <v>550</v>
      </c>
      <c r="I470" s="128">
        <v>2</v>
      </c>
      <c r="J470" s="127" t="str">
        <f t="shared" si="246"/>
        <v>Harde vloeren zonder extra behandeling</v>
      </c>
      <c r="K470" s="130">
        <v>22</v>
      </c>
      <c r="L470" s="129">
        <f t="shared" si="247"/>
        <v>22</v>
      </c>
      <c r="M470" s="164">
        <f t="shared" si="248"/>
        <v>0</v>
      </c>
      <c r="N470" s="131"/>
      <c r="O470" s="107" t="s">
        <v>97</v>
      </c>
      <c r="P470" s="107"/>
      <c r="Q470" s="107"/>
      <c r="R470" s="107"/>
      <c r="S470" s="131"/>
      <c r="T470" s="126" t="str">
        <f t="shared" si="249"/>
        <v>Behandel</v>
      </c>
      <c r="U470" s="126" t="str">
        <f t="shared" si="250"/>
        <v>AQL 3%</v>
      </c>
      <c r="V470" s="131"/>
      <c r="W470" s="113">
        <v>100</v>
      </c>
      <c r="X470" s="131"/>
      <c r="Y470" s="129">
        <f t="shared" si="251"/>
        <v>56.1</v>
      </c>
      <c r="Z470" s="132">
        <f t="shared" si="252"/>
        <v>0</v>
      </c>
      <c r="AA470" s="131"/>
      <c r="AB470" s="129" t="str">
        <f t="shared" si="253"/>
        <v>_</v>
      </c>
      <c r="AC470" s="132" t="str">
        <f t="shared" si="254"/>
        <v>_</v>
      </c>
      <c r="AD470" s="131"/>
      <c r="AE470" s="129" t="str">
        <f t="shared" si="255"/>
        <v>_</v>
      </c>
      <c r="AF470" s="132" t="str">
        <f t="shared" si="256"/>
        <v>_</v>
      </c>
      <c r="AG470" s="131"/>
      <c r="AH470" s="129" t="str">
        <f t="shared" si="257"/>
        <v>_</v>
      </c>
      <c r="AI470" s="132" t="str">
        <f t="shared" si="258"/>
        <v>_</v>
      </c>
      <c r="AJ470" s="131"/>
      <c r="AK470" s="129">
        <f t="shared" si="259"/>
        <v>56.1</v>
      </c>
      <c r="AL470" s="132">
        <f t="shared" si="260"/>
        <v>0</v>
      </c>
      <c r="AM470" s="131"/>
      <c r="AQ470" s="137"/>
    </row>
    <row r="471" spans="1:43">
      <c r="A471" s="12">
        <v>37</v>
      </c>
      <c r="B471" s="126" t="str">
        <f>VLOOKUP(A471,'Overzicht locaties'!B:D,2,0)</f>
        <v>SE33</v>
      </c>
      <c r="C471" s="107" t="s">
        <v>145</v>
      </c>
      <c r="D471" s="6" t="s">
        <v>338</v>
      </c>
      <c r="E471" s="107" t="s">
        <v>553</v>
      </c>
      <c r="F471" s="107">
        <v>2</v>
      </c>
      <c r="G471" s="127" t="str">
        <f t="shared" si="261"/>
        <v>Sanitaire ruimte</v>
      </c>
      <c r="H471" s="107" t="s">
        <v>550</v>
      </c>
      <c r="I471" s="128">
        <v>2</v>
      </c>
      <c r="J471" s="127" t="str">
        <f t="shared" si="246"/>
        <v>Harde vloeren zonder extra behandeling</v>
      </c>
      <c r="K471" s="130">
        <v>12</v>
      </c>
      <c r="L471" s="129">
        <f t="shared" si="247"/>
        <v>12</v>
      </c>
      <c r="M471" s="164">
        <f t="shared" si="248"/>
        <v>0</v>
      </c>
      <c r="N471" s="131"/>
      <c r="O471" s="107" t="s">
        <v>97</v>
      </c>
      <c r="P471" s="107"/>
      <c r="Q471" s="107"/>
      <c r="R471" s="107"/>
      <c r="S471" s="131"/>
      <c r="T471" s="126" t="str">
        <f t="shared" si="249"/>
        <v>Sanitair</v>
      </c>
      <c r="U471" s="126" t="str">
        <f t="shared" si="250"/>
        <v>AQL 4%</v>
      </c>
      <c r="V471" s="131"/>
      <c r="W471" s="113">
        <v>100</v>
      </c>
      <c r="X471" s="131"/>
      <c r="Y471" s="129">
        <f t="shared" si="251"/>
        <v>30.599999999999998</v>
      </c>
      <c r="Z471" s="132">
        <f t="shared" si="252"/>
        <v>0</v>
      </c>
      <c r="AA471" s="131"/>
      <c r="AB471" s="129" t="str">
        <f t="shared" si="253"/>
        <v>_</v>
      </c>
      <c r="AC471" s="132" t="str">
        <f t="shared" si="254"/>
        <v>_</v>
      </c>
      <c r="AD471" s="131"/>
      <c r="AE471" s="129" t="str">
        <f t="shared" si="255"/>
        <v>_</v>
      </c>
      <c r="AF471" s="132" t="str">
        <f t="shared" si="256"/>
        <v>_</v>
      </c>
      <c r="AG471" s="131"/>
      <c r="AH471" s="129" t="str">
        <f t="shared" si="257"/>
        <v>_</v>
      </c>
      <c r="AI471" s="132" t="str">
        <f t="shared" si="258"/>
        <v>_</v>
      </c>
      <c r="AJ471" s="131"/>
      <c r="AK471" s="129">
        <f t="shared" si="259"/>
        <v>30.599999999999998</v>
      </c>
      <c r="AL471" s="132">
        <f t="shared" si="260"/>
        <v>0</v>
      </c>
      <c r="AM471" s="131"/>
      <c r="AQ471" s="137"/>
    </row>
    <row r="472" spans="1:43">
      <c r="A472" s="12">
        <v>37</v>
      </c>
      <c r="B472" s="126" t="str">
        <f>VLOOKUP(A472,'Overzicht locaties'!B:D,2,0)</f>
        <v>SE33</v>
      </c>
      <c r="C472" s="107" t="s">
        <v>145</v>
      </c>
      <c r="D472" s="6" t="s">
        <v>338</v>
      </c>
      <c r="E472" s="107" t="s">
        <v>554</v>
      </c>
      <c r="F472" s="107">
        <v>3</v>
      </c>
      <c r="G472" s="127" t="str">
        <f t="shared" si="261"/>
        <v>Verkeersruimte / Garderobe / Wachtruimte</v>
      </c>
      <c r="H472" s="107" t="s">
        <v>550</v>
      </c>
      <c r="I472" s="128">
        <v>2</v>
      </c>
      <c r="J472" s="127" t="str">
        <f t="shared" si="246"/>
        <v>Harde vloeren zonder extra behandeling</v>
      </c>
      <c r="K472" s="130">
        <v>18.5</v>
      </c>
      <c r="L472" s="129">
        <f t="shared" si="247"/>
        <v>18.5</v>
      </c>
      <c r="M472" s="164">
        <f t="shared" si="248"/>
        <v>0</v>
      </c>
      <c r="N472" s="131"/>
      <c r="O472" s="107" t="s">
        <v>97</v>
      </c>
      <c r="P472" s="107"/>
      <c r="Q472" s="107"/>
      <c r="R472" s="107"/>
      <c r="S472" s="131"/>
      <c r="T472" s="126" t="str">
        <f t="shared" si="249"/>
        <v>Verkeer</v>
      </c>
      <c r="U472" s="126" t="str">
        <f t="shared" si="250"/>
        <v>AQL 7%</v>
      </c>
      <c r="V472" s="131"/>
      <c r="W472" s="113">
        <v>100</v>
      </c>
      <c r="X472" s="131"/>
      <c r="Y472" s="129">
        <f t="shared" si="251"/>
        <v>47.174999999999997</v>
      </c>
      <c r="Z472" s="132">
        <f t="shared" si="252"/>
        <v>0</v>
      </c>
      <c r="AA472" s="131"/>
      <c r="AB472" s="129" t="str">
        <f t="shared" si="253"/>
        <v>_</v>
      </c>
      <c r="AC472" s="132" t="str">
        <f t="shared" si="254"/>
        <v>_</v>
      </c>
      <c r="AD472" s="131"/>
      <c r="AE472" s="129" t="str">
        <f t="shared" si="255"/>
        <v>_</v>
      </c>
      <c r="AF472" s="132" t="str">
        <f t="shared" si="256"/>
        <v>_</v>
      </c>
      <c r="AG472" s="131"/>
      <c r="AH472" s="129" t="str">
        <f t="shared" si="257"/>
        <v>_</v>
      </c>
      <c r="AI472" s="132" t="str">
        <f t="shared" si="258"/>
        <v>_</v>
      </c>
      <c r="AJ472" s="131"/>
      <c r="AK472" s="129">
        <f t="shared" si="259"/>
        <v>47.174999999999997</v>
      </c>
      <c r="AL472" s="132">
        <f t="shared" si="260"/>
        <v>0</v>
      </c>
      <c r="AM472" s="131"/>
      <c r="AQ472" s="137"/>
    </row>
    <row r="473" spans="1:43">
      <c r="A473" s="12">
        <v>37</v>
      </c>
      <c r="B473" s="126" t="str">
        <f>VLOOKUP(A473,'Overzicht locaties'!B:D,2,0)</f>
        <v>SE33</v>
      </c>
      <c r="C473" s="107" t="s">
        <v>145</v>
      </c>
      <c r="D473" s="6" t="s">
        <v>338</v>
      </c>
      <c r="E473" s="107" t="s">
        <v>555</v>
      </c>
      <c r="F473" s="107">
        <v>5</v>
      </c>
      <c r="G473" s="127" t="str">
        <f t="shared" si="261"/>
        <v>Pantry / keuken / koffie / restaurant</v>
      </c>
      <c r="H473" s="107" t="s">
        <v>550</v>
      </c>
      <c r="I473" s="128">
        <v>2</v>
      </c>
      <c r="J473" s="127" t="str">
        <f t="shared" si="246"/>
        <v>Harde vloeren zonder extra behandeling</v>
      </c>
      <c r="K473" s="130">
        <v>34</v>
      </c>
      <c r="L473" s="129">
        <f t="shared" si="247"/>
        <v>34</v>
      </c>
      <c r="M473" s="164">
        <f t="shared" si="248"/>
        <v>0</v>
      </c>
      <c r="N473" s="131"/>
      <c r="O473" s="107" t="s">
        <v>97</v>
      </c>
      <c r="P473" s="107"/>
      <c r="Q473" s="107"/>
      <c r="R473" s="107"/>
      <c r="S473" s="131"/>
      <c r="T473" s="126" t="str">
        <f t="shared" si="249"/>
        <v>Verkeer</v>
      </c>
      <c r="U473" s="126" t="str">
        <f t="shared" si="250"/>
        <v>AQL 7%</v>
      </c>
      <c r="V473" s="131"/>
      <c r="W473" s="113">
        <v>100</v>
      </c>
      <c r="X473" s="131"/>
      <c r="Y473" s="129">
        <f t="shared" si="251"/>
        <v>86.7</v>
      </c>
      <c r="Z473" s="132">
        <f t="shared" si="252"/>
        <v>0</v>
      </c>
      <c r="AA473" s="131"/>
      <c r="AB473" s="129" t="str">
        <f t="shared" si="253"/>
        <v>_</v>
      </c>
      <c r="AC473" s="132" t="str">
        <f t="shared" si="254"/>
        <v>_</v>
      </c>
      <c r="AD473" s="131"/>
      <c r="AE473" s="129" t="str">
        <f t="shared" si="255"/>
        <v>_</v>
      </c>
      <c r="AF473" s="132" t="str">
        <f t="shared" si="256"/>
        <v>_</v>
      </c>
      <c r="AG473" s="131"/>
      <c r="AH473" s="129" t="str">
        <f t="shared" si="257"/>
        <v>_</v>
      </c>
      <c r="AI473" s="132" t="str">
        <f t="shared" si="258"/>
        <v>_</v>
      </c>
      <c r="AJ473" s="131"/>
      <c r="AK473" s="129">
        <f t="shared" si="259"/>
        <v>86.7</v>
      </c>
      <c r="AL473" s="132">
        <f t="shared" si="260"/>
        <v>0</v>
      </c>
      <c r="AM473" s="131"/>
      <c r="AQ473" s="137"/>
    </row>
    <row r="474" spans="1:43">
      <c r="A474" s="12">
        <v>37</v>
      </c>
      <c r="B474" s="126" t="str">
        <f>VLOOKUP(A474,'Overzicht locaties'!B:D,2,0)</f>
        <v>SE33</v>
      </c>
      <c r="C474" s="107" t="s">
        <v>145</v>
      </c>
      <c r="D474" s="6" t="s">
        <v>338</v>
      </c>
      <c r="E474" s="107" t="s">
        <v>556</v>
      </c>
      <c r="F474" s="107">
        <v>1</v>
      </c>
      <c r="G474" s="127" t="str">
        <f t="shared" si="261"/>
        <v xml:space="preserve">Kantoorruimte / vergaderruimte </v>
      </c>
      <c r="H474" s="107" t="s">
        <v>550</v>
      </c>
      <c r="I474" s="128">
        <v>2</v>
      </c>
      <c r="J474" s="127" t="str">
        <f t="shared" si="246"/>
        <v>Harde vloeren zonder extra behandeling</v>
      </c>
      <c r="K474" s="130">
        <v>12</v>
      </c>
      <c r="L474" s="129">
        <f t="shared" si="247"/>
        <v>12</v>
      </c>
      <c r="M474" s="164">
        <f t="shared" si="248"/>
        <v>0</v>
      </c>
      <c r="N474" s="131"/>
      <c r="O474" s="107" t="s">
        <v>97</v>
      </c>
      <c r="P474" s="107"/>
      <c r="Q474" s="107"/>
      <c r="R474" s="107"/>
      <c r="S474" s="131"/>
      <c r="T474" s="126" t="str">
        <f t="shared" si="249"/>
        <v>Bureau</v>
      </c>
      <c r="U474" s="126" t="str">
        <f t="shared" si="250"/>
        <v>AQL 7%</v>
      </c>
      <c r="V474" s="131"/>
      <c r="W474" s="113">
        <v>100</v>
      </c>
      <c r="X474" s="131"/>
      <c r="Y474" s="129">
        <f t="shared" si="251"/>
        <v>30.599999999999998</v>
      </c>
      <c r="Z474" s="132">
        <f t="shared" si="252"/>
        <v>0</v>
      </c>
      <c r="AA474" s="131"/>
      <c r="AB474" s="129" t="str">
        <f t="shared" si="253"/>
        <v>_</v>
      </c>
      <c r="AC474" s="132" t="str">
        <f t="shared" si="254"/>
        <v>_</v>
      </c>
      <c r="AD474" s="131"/>
      <c r="AE474" s="129" t="str">
        <f t="shared" si="255"/>
        <v>_</v>
      </c>
      <c r="AF474" s="132" t="str">
        <f t="shared" si="256"/>
        <v>_</v>
      </c>
      <c r="AG474" s="131"/>
      <c r="AH474" s="129" t="str">
        <f t="shared" si="257"/>
        <v>_</v>
      </c>
      <c r="AI474" s="132" t="str">
        <f t="shared" si="258"/>
        <v>_</v>
      </c>
      <c r="AJ474" s="131"/>
      <c r="AK474" s="129">
        <f t="shared" si="259"/>
        <v>30.599999999999998</v>
      </c>
      <c r="AL474" s="132">
        <f t="shared" si="260"/>
        <v>0</v>
      </c>
      <c r="AM474" s="131"/>
      <c r="AQ474" s="137"/>
    </row>
    <row r="475" spans="1:43">
      <c r="A475" s="12">
        <v>37</v>
      </c>
      <c r="B475" s="126" t="str">
        <f>VLOOKUP(A475,'Overzicht locaties'!B:D,2,0)</f>
        <v>SE33</v>
      </c>
      <c r="C475" s="107" t="s">
        <v>145</v>
      </c>
      <c r="D475" s="6" t="s">
        <v>338</v>
      </c>
      <c r="E475" s="107" t="s">
        <v>557</v>
      </c>
      <c r="F475" s="107">
        <v>2</v>
      </c>
      <c r="G475" s="127" t="str">
        <f t="shared" si="261"/>
        <v>Sanitaire ruimte</v>
      </c>
      <c r="H475" s="107" t="s">
        <v>550</v>
      </c>
      <c r="I475" s="128">
        <v>2</v>
      </c>
      <c r="J475" s="127" t="str">
        <f t="shared" si="246"/>
        <v>Harde vloeren zonder extra behandeling</v>
      </c>
      <c r="K475" s="130">
        <v>10</v>
      </c>
      <c r="L475" s="129">
        <f t="shared" si="247"/>
        <v>10</v>
      </c>
      <c r="M475" s="164">
        <f t="shared" si="248"/>
        <v>0</v>
      </c>
      <c r="N475" s="131"/>
      <c r="O475" s="107" t="s">
        <v>97</v>
      </c>
      <c r="P475" s="107"/>
      <c r="Q475" s="107"/>
      <c r="R475" s="107"/>
      <c r="S475" s="131"/>
      <c r="T475" s="126" t="str">
        <f t="shared" si="249"/>
        <v>Sanitair</v>
      </c>
      <c r="U475" s="126" t="str">
        <f t="shared" si="250"/>
        <v>AQL 4%</v>
      </c>
      <c r="V475" s="131"/>
      <c r="W475" s="113">
        <v>100</v>
      </c>
      <c r="X475" s="131"/>
      <c r="Y475" s="129">
        <f t="shared" si="251"/>
        <v>25.5</v>
      </c>
      <c r="Z475" s="132">
        <f t="shared" si="252"/>
        <v>0</v>
      </c>
      <c r="AA475" s="131"/>
      <c r="AB475" s="129" t="str">
        <f t="shared" si="253"/>
        <v>_</v>
      </c>
      <c r="AC475" s="132" t="str">
        <f t="shared" si="254"/>
        <v>_</v>
      </c>
      <c r="AD475" s="131"/>
      <c r="AE475" s="129" t="str">
        <f t="shared" si="255"/>
        <v>_</v>
      </c>
      <c r="AF475" s="132" t="str">
        <f t="shared" si="256"/>
        <v>_</v>
      </c>
      <c r="AG475" s="131"/>
      <c r="AH475" s="129" t="str">
        <f t="shared" si="257"/>
        <v>_</v>
      </c>
      <c r="AI475" s="132" t="str">
        <f t="shared" si="258"/>
        <v>_</v>
      </c>
      <c r="AJ475" s="131"/>
      <c r="AK475" s="129">
        <f t="shared" si="259"/>
        <v>25.5</v>
      </c>
      <c r="AL475" s="132">
        <f t="shared" si="260"/>
        <v>0</v>
      </c>
      <c r="AM475" s="131"/>
      <c r="AQ475" s="137"/>
    </row>
    <row r="476" spans="1:43">
      <c r="A476" s="12">
        <v>37</v>
      </c>
      <c r="B476" s="126" t="str">
        <f>VLOOKUP(A476,'Overzicht locaties'!B:D,2,0)</f>
        <v>SE33</v>
      </c>
      <c r="C476" s="107" t="s">
        <v>145</v>
      </c>
      <c r="D476" s="6" t="s">
        <v>338</v>
      </c>
      <c r="E476" s="107" t="s">
        <v>522</v>
      </c>
      <c r="F476" s="107">
        <v>3</v>
      </c>
      <c r="G476" s="127" t="str">
        <f t="shared" si="261"/>
        <v>Verkeersruimte / Garderobe / Wachtruimte</v>
      </c>
      <c r="H476" s="107" t="s">
        <v>550</v>
      </c>
      <c r="I476" s="128">
        <v>2</v>
      </c>
      <c r="J476" s="127" t="str">
        <f t="shared" si="246"/>
        <v>Harde vloeren zonder extra behandeling</v>
      </c>
      <c r="K476" s="130">
        <v>44</v>
      </c>
      <c r="L476" s="129">
        <f t="shared" si="247"/>
        <v>44</v>
      </c>
      <c r="M476" s="164">
        <f t="shared" si="248"/>
        <v>0</v>
      </c>
      <c r="N476" s="131"/>
      <c r="O476" s="107" t="s">
        <v>97</v>
      </c>
      <c r="P476" s="107"/>
      <c r="Q476" s="107"/>
      <c r="R476" s="107"/>
      <c r="S476" s="131"/>
      <c r="T476" s="126" t="str">
        <f t="shared" si="249"/>
        <v>Verkeer</v>
      </c>
      <c r="U476" s="126" t="str">
        <f t="shared" si="250"/>
        <v>AQL 7%</v>
      </c>
      <c r="V476" s="131"/>
      <c r="W476" s="113">
        <v>100</v>
      </c>
      <c r="X476" s="131"/>
      <c r="Y476" s="129">
        <f t="shared" si="251"/>
        <v>112.2</v>
      </c>
      <c r="Z476" s="132">
        <f t="shared" si="252"/>
        <v>0</v>
      </c>
      <c r="AA476" s="131"/>
      <c r="AB476" s="129" t="str">
        <f t="shared" si="253"/>
        <v>_</v>
      </c>
      <c r="AC476" s="132" t="str">
        <f t="shared" si="254"/>
        <v>_</v>
      </c>
      <c r="AD476" s="131"/>
      <c r="AE476" s="129" t="str">
        <f t="shared" si="255"/>
        <v>_</v>
      </c>
      <c r="AF476" s="132" t="str">
        <f t="shared" si="256"/>
        <v>_</v>
      </c>
      <c r="AG476" s="131"/>
      <c r="AH476" s="129" t="str">
        <f t="shared" si="257"/>
        <v>_</v>
      </c>
      <c r="AI476" s="132" t="str">
        <f t="shared" si="258"/>
        <v>_</v>
      </c>
      <c r="AJ476" s="131"/>
      <c r="AK476" s="129">
        <f t="shared" si="259"/>
        <v>112.2</v>
      </c>
      <c r="AL476" s="132">
        <f t="shared" si="260"/>
        <v>0</v>
      </c>
      <c r="AM476" s="131"/>
      <c r="AQ476" s="137"/>
    </row>
    <row r="477" spans="1:43">
      <c r="A477" s="12">
        <v>37</v>
      </c>
      <c r="B477" s="126" t="str">
        <f>VLOOKUP(A477,'Overzicht locaties'!B:D,2,0)</f>
        <v>SE33</v>
      </c>
      <c r="C477" s="107" t="s">
        <v>145</v>
      </c>
      <c r="D477" s="6" t="s">
        <v>338</v>
      </c>
      <c r="E477" s="107" t="s">
        <v>525</v>
      </c>
      <c r="F477" s="107" t="s">
        <v>79</v>
      </c>
      <c r="G477" s="127" t="str">
        <f t="shared" si="261"/>
        <v>niet in onderhoud</v>
      </c>
      <c r="H477" s="107" t="s">
        <v>550</v>
      </c>
      <c r="I477" s="128">
        <v>2</v>
      </c>
      <c r="J477" s="127" t="str">
        <f t="shared" si="246"/>
        <v>Harde vloeren zonder extra behandeling</v>
      </c>
      <c r="K477" s="130">
        <v>2</v>
      </c>
      <c r="L477" s="129">
        <f t="shared" si="247"/>
        <v>0</v>
      </c>
      <c r="M477" s="164">
        <f t="shared" si="248"/>
        <v>2</v>
      </c>
      <c r="N477" s="131"/>
      <c r="O477" s="107"/>
      <c r="P477" s="107"/>
      <c r="Q477" s="107"/>
      <c r="R477" s="107"/>
      <c r="S477" s="131"/>
      <c r="T477" s="126" t="str">
        <f t="shared" si="249"/>
        <v>_</v>
      </c>
      <c r="U477" s="126" t="str">
        <f t="shared" si="250"/>
        <v>_</v>
      </c>
      <c r="V477" s="131"/>
      <c r="W477" s="113">
        <v>100</v>
      </c>
      <c r="X477" s="131"/>
      <c r="Y477" s="129" t="str">
        <f t="shared" si="251"/>
        <v>_</v>
      </c>
      <c r="Z477" s="132" t="str">
        <f t="shared" si="252"/>
        <v>_</v>
      </c>
      <c r="AA477" s="131"/>
      <c r="AB477" s="129" t="str">
        <f t="shared" si="253"/>
        <v>_</v>
      </c>
      <c r="AC477" s="132" t="str">
        <f t="shared" si="254"/>
        <v>_</v>
      </c>
      <c r="AD477" s="131"/>
      <c r="AE477" s="129" t="str">
        <f t="shared" si="255"/>
        <v>_</v>
      </c>
      <c r="AF477" s="132" t="str">
        <f t="shared" si="256"/>
        <v>_</v>
      </c>
      <c r="AG477" s="131"/>
      <c r="AH477" s="129" t="str">
        <f t="shared" si="257"/>
        <v>_</v>
      </c>
      <c r="AI477" s="132" t="str">
        <f t="shared" si="258"/>
        <v>_</v>
      </c>
      <c r="AJ477" s="131"/>
      <c r="AK477" s="129" t="str">
        <f t="shared" si="259"/>
        <v>_</v>
      </c>
      <c r="AL477" s="132" t="str">
        <f t="shared" si="260"/>
        <v>_</v>
      </c>
      <c r="AM477" s="131"/>
      <c r="AQ477" s="137"/>
    </row>
    <row r="478" spans="1:43">
      <c r="A478" s="12">
        <v>38</v>
      </c>
      <c r="B478" s="126" t="str">
        <f>VLOOKUP(A478,'Overzicht locaties'!B:D,2,0)</f>
        <v>SE19</v>
      </c>
      <c r="C478" s="107" t="s">
        <v>354</v>
      </c>
      <c r="D478" s="6" t="s">
        <v>338</v>
      </c>
      <c r="E478" s="107" t="s">
        <v>558</v>
      </c>
      <c r="F478" s="107">
        <v>1</v>
      </c>
      <c r="G478" s="127" t="str">
        <f t="shared" si="261"/>
        <v xml:space="preserve">Kantoorruimte / vergaderruimte </v>
      </c>
      <c r="H478" s="107" t="s">
        <v>550</v>
      </c>
      <c r="I478" s="128">
        <v>2</v>
      </c>
      <c r="J478" s="127" t="str">
        <f t="shared" si="246"/>
        <v>Harde vloeren zonder extra behandeling</v>
      </c>
      <c r="K478" s="130">
        <v>22.8</v>
      </c>
      <c r="L478" s="129">
        <f t="shared" ref="L478:L482" si="262">K478-M478</f>
        <v>22.8</v>
      </c>
      <c r="M478" s="164">
        <f t="shared" ref="M478:M482" si="263">IF(F478="nio",K478,0)</f>
        <v>0</v>
      </c>
      <c r="N478" s="131"/>
      <c r="O478" s="107" t="s">
        <v>97</v>
      </c>
      <c r="P478" s="107"/>
      <c r="Q478" s="107"/>
      <c r="R478" s="107"/>
      <c r="S478" s="131"/>
      <c r="T478" s="126" t="str">
        <f t="shared" si="249"/>
        <v>Bureau</v>
      </c>
      <c r="U478" s="126" t="str">
        <f t="shared" si="250"/>
        <v>AQL 7%</v>
      </c>
      <c r="V478" s="131"/>
      <c r="W478" s="113">
        <v>100</v>
      </c>
      <c r="X478" s="131"/>
      <c r="Y478" s="129">
        <f t="shared" si="251"/>
        <v>58.14</v>
      </c>
      <c r="Z478" s="132">
        <f t="shared" si="252"/>
        <v>0</v>
      </c>
      <c r="AA478" s="131"/>
      <c r="AB478" s="129" t="str">
        <f t="shared" si="253"/>
        <v>_</v>
      </c>
      <c r="AC478" s="132" t="str">
        <f t="shared" si="254"/>
        <v>_</v>
      </c>
      <c r="AD478" s="131"/>
      <c r="AE478" s="129" t="str">
        <f t="shared" si="255"/>
        <v>_</v>
      </c>
      <c r="AF478" s="132" t="str">
        <f t="shared" si="256"/>
        <v>_</v>
      </c>
      <c r="AG478" s="131"/>
      <c r="AH478" s="129" t="str">
        <f t="shared" si="257"/>
        <v>_</v>
      </c>
      <c r="AI478" s="132" t="str">
        <f t="shared" si="258"/>
        <v>_</v>
      </c>
      <c r="AJ478" s="131"/>
      <c r="AK478" s="129">
        <f t="shared" si="259"/>
        <v>58.14</v>
      </c>
      <c r="AL478" s="132">
        <f t="shared" si="260"/>
        <v>0</v>
      </c>
      <c r="AM478" s="131"/>
      <c r="AQ478" s="137"/>
    </row>
    <row r="479" spans="1:43">
      <c r="A479" s="12">
        <v>38</v>
      </c>
      <c r="B479" s="126" t="str">
        <f>VLOOKUP(A479,'Overzicht locaties'!B:D,2,0)</f>
        <v>SE19</v>
      </c>
      <c r="C479" s="107" t="s">
        <v>354</v>
      </c>
      <c r="D479" s="6" t="s">
        <v>338</v>
      </c>
      <c r="E479" s="107" t="s">
        <v>520</v>
      </c>
      <c r="F479" s="107">
        <v>1</v>
      </c>
      <c r="G479" s="127" t="str">
        <f t="shared" si="261"/>
        <v xml:space="preserve">Kantoorruimte / vergaderruimte </v>
      </c>
      <c r="H479" s="107" t="s">
        <v>550</v>
      </c>
      <c r="I479" s="128">
        <v>2</v>
      </c>
      <c r="J479" s="127" t="str">
        <f t="shared" si="246"/>
        <v>Harde vloeren zonder extra behandeling</v>
      </c>
      <c r="K479" s="130">
        <v>16</v>
      </c>
      <c r="L479" s="129">
        <f t="shared" si="262"/>
        <v>16</v>
      </c>
      <c r="M479" s="164">
        <f t="shared" si="263"/>
        <v>0</v>
      </c>
      <c r="N479" s="131"/>
      <c r="O479" s="107" t="s">
        <v>97</v>
      </c>
      <c r="P479" s="107"/>
      <c r="Q479" s="107"/>
      <c r="R479" s="107"/>
      <c r="S479" s="131"/>
      <c r="T479" s="126" t="str">
        <f t="shared" si="249"/>
        <v>Bureau</v>
      </c>
      <c r="U479" s="126" t="str">
        <f t="shared" si="250"/>
        <v>AQL 7%</v>
      </c>
      <c r="V479" s="131"/>
      <c r="W479" s="113">
        <v>100</v>
      </c>
      <c r="X479" s="131"/>
      <c r="Y479" s="129">
        <f t="shared" si="251"/>
        <v>40.800000000000004</v>
      </c>
      <c r="Z479" s="132">
        <f t="shared" si="252"/>
        <v>0</v>
      </c>
      <c r="AA479" s="131"/>
      <c r="AB479" s="129" t="str">
        <f t="shared" si="253"/>
        <v>_</v>
      </c>
      <c r="AC479" s="132" t="str">
        <f t="shared" si="254"/>
        <v>_</v>
      </c>
      <c r="AD479" s="131"/>
      <c r="AE479" s="129" t="str">
        <f t="shared" si="255"/>
        <v>_</v>
      </c>
      <c r="AF479" s="132" t="str">
        <f t="shared" si="256"/>
        <v>_</v>
      </c>
      <c r="AG479" s="131"/>
      <c r="AH479" s="129" t="str">
        <f t="shared" si="257"/>
        <v>_</v>
      </c>
      <c r="AI479" s="132" t="str">
        <f t="shared" si="258"/>
        <v>_</v>
      </c>
      <c r="AJ479" s="131"/>
      <c r="AK479" s="129">
        <f t="shared" si="259"/>
        <v>40.800000000000004</v>
      </c>
      <c r="AL479" s="132">
        <f t="shared" si="260"/>
        <v>0</v>
      </c>
      <c r="AM479" s="131"/>
      <c r="AQ479" s="137"/>
    </row>
    <row r="480" spans="1:43">
      <c r="A480" s="12">
        <v>38</v>
      </c>
      <c r="B480" s="126" t="str">
        <f>VLOOKUP(A480,'Overzicht locaties'!B:D,2,0)</f>
        <v>SE19</v>
      </c>
      <c r="C480" s="107" t="s">
        <v>354</v>
      </c>
      <c r="D480" s="6" t="s">
        <v>338</v>
      </c>
      <c r="E480" s="107" t="s">
        <v>520</v>
      </c>
      <c r="F480" s="107">
        <v>1</v>
      </c>
      <c r="G480" s="127" t="str">
        <f t="shared" si="261"/>
        <v xml:space="preserve">Kantoorruimte / vergaderruimte </v>
      </c>
      <c r="H480" s="107" t="s">
        <v>550</v>
      </c>
      <c r="I480" s="128">
        <v>2</v>
      </c>
      <c r="J480" s="127" t="str">
        <f t="shared" si="246"/>
        <v>Harde vloeren zonder extra behandeling</v>
      </c>
      <c r="K480" s="130">
        <v>18</v>
      </c>
      <c r="L480" s="129">
        <f t="shared" si="262"/>
        <v>18</v>
      </c>
      <c r="M480" s="164">
        <f t="shared" si="263"/>
        <v>0</v>
      </c>
      <c r="N480" s="131"/>
      <c r="O480" s="107" t="s">
        <v>97</v>
      </c>
      <c r="P480" s="107"/>
      <c r="Q480" s="107"/>
      <c r="R480" s="107"/>
      <c r="S480" s="131"/>
      <c r="T480" s="126" t="str">
        <f t="shared" si="249"/>
        <v>Bureau</v>
      </c>
      <c r="U480" s="126" t="str">
        <f t="shared" si="250"/>
        <v>AQL 7%</v>
      </c>
      <c r="V480" s="131"/>
      <c r="W480" s="113">
        <v>100</v>
      </c>
      <c r="X480" s="131"/>
      <c r="Y480" s="129">
        <f t="shared" si="251"/>
        <v>45.9</v>
      </c>
      <c r="Z480" s="132">
        <f t="shared" si="252"/>
        <v>0</v>
      </c>
      <c r="AA480" s="131"/>
      <c r="AB480" s="129" t="str">
        <f t="shared" si="253"/>
        <v>_</v>
      </c>
      <c r="AC480" s="132" t="str">
        <f t="shared" si="254"/>
        <v>_</v>
      </c>
      <c r="AD480" s="131"/>
      <c r="AE480" s="129" t="str">
        <f t="shared" si="255"/>
        <v>_</v>
      </c>
      <c r="AF480" s="132" t="str">
        <f t="shared" si="256"/>
        <v>_</v>
      </c>
      <c r="AG480" s="131"/>
      <c r="AH480" s="129" t="str">
        <f t="shared" si="257"/>
        <v>_</v>
      </c>
      <c r="AI480" s="132" t="str">
        <f t="shared" si="258"/>
        <v>_</v>
      </c>
      <c r="AJ480" s="131"/>
      <c r="AK480" s="129">
        <f t="shared" si="259"/>
        <v>45.9</v>
      </c>
      <c r="AL480" s="132">
        <f t="shared" si="260"/>
        <v>0</v>
      </c>
      <c r="AM480" s="131"/>
      <c r="AQ480" s="137"/>
    </row>
    <row r="481" spans="1:43">
      <c r="A481" s="12">
        <v>38</v>
      </c>
      <c r="B481" s="126" t="str">
        <f>VLOOKUP(A481,'Overzicht locaties'!B:D,2,0)</f>
        <v>SE19</v>
      </c>
      <c r="C481" s="107" t="s">
        <v>354</v>
      </c>
      <c r="D481" s="6" t="s">
        <v>562</v>
      </c>
      <c r="E481" s="107" t="s">
        <v>551</v>
      </c>
      <c r="F481" s="107">
        <v>4</v>
      </c>
      <c r="G481" s="127" t="str">
        <f t="shared" si="261"/>
        <v>Medische ruimte</v>
      </c>
      <c r="H481" s="107" t="s">
        <v>550</v>
      </c>
      <c r="I481" s="128">
        <v>2</v>
      </c>
      <c r="J481" s="127" t="str">
        <f t="shared" si="246"/>
        <v>Harde vloeren zonder extra behandeling</v>
      </c>
      <c r="K481" s="130">
        <v>18</v>
      </c>
      <c r="L481" s="129">
        <f t="shared" si="262"/>
        <v>18</v>
      </c>
      <c r="M481" s="164">
        <f t="shared" si="263"/>
        <v>0</v>
      </c>
      <c r="N481" s="131"/>
      <c r="O481" s="107" t="s">
        <v>97</v>
      </c>
      <c r="P481" s="107"/>
      <c r="Q481" s="107"/>
      <c r="R481" s="107"/>
      <c r="S481" s="131"/>
      <c r="T481" s="126" t="str">
        <f t="shared" si="249"/>
        <v>Behandel</v>
      </c>
      <c r="U481" s="126" t="str">
        <f t="shared" si="250"/>
        <v>AQL 3%</v>
      </c>
      <c r="V481" s="131"/>
      <c r="W481" s="113">
        <v>100</v>
      </c>
      <c r="X481" s="131"/>
      <c r="Y481" s="129">
        <f t="shared" si="251"/>
        <v>45.9</v>
      </c>
      <c r="Z481" s="132">
        <f t="shared" si="252"/>
        <v>0</v>
      </c>
      <c r="AA481" s="131"/>
      <c r="AB481" s="129" t="str">
        <f t="shared" si="253"/>
        <v>_</v>
      </c>
      <c r="AC481" s="132" t="str">
        <f t="shared" si="254"/>
        <v>_</v>
      </c>
      <c r="AD481" s="131"/>
      <c r="AE481" s="129" t="str">
        <f t="shared" si="255"/>
        <v>_</v>
      </c>
      <c r="AF481" s="132" t="str">
        <f t="shared" si="256"/>
        <v>_</v>
      </c>
      <c r="AG481" s="131"/>
      <c r="AH481" s="129" t="str">
        <f t="shared" si="257"/>
        <v>_</v>
      </c>
      <c r="AI481" s="132" t="str">
        <f t="shared" si="258"/>
        <v>_</v>
      </c>
      <c r="AJ481" s="131"/>
      <c r="AK481" s="129">
        <f t="shared" si="259"/>
        <v>45.9</v>
      </c>
      <c r="AL481" s="132">
        <f t="shared" si="260"/>
        <v>0</v>
      </c>
      <c r="AM481" s="131"/>
      <c r="AQ481" s="137"/>
    </row>
    <row r="482" spans="1:43">
      <c r="A482" s="12">
        <v>38</v>
      </c>
      <c r="B482" s="126" t="str">
        <f>VLOOKUP(A482,'Overzicht locaties'!B:D,2,0)</f>
        <v>SE19</v>
      </c>
      <c r="C482" s="107" t="s">
        <v>354</v>
      </c>
      <c r="D482" s="6" t="s">
        <v>563</v>
      </c>
      <c r="E482" s="107" t="s">
        <v>551</v>
      </c>
      <c r="F482" s="107">
        <v>4</v>
      </c>
      <c r="G482" s="127" t="str">
        <f t="shared" si="261"/>
        <v>Medische ruimte</v>
      </c>
      <c r="H482" s="107" t="s">
        <v>550</v>
      </c>
      <c r="I482" s="128">
        <v>2</v>
      </c>
      <c r="J482" s="127" t="str">
        <f t="shared" si="246"/>
        <v>Harde vloeren zonder extra behandeling</v>
      </c>
      <c r="K482" s="130">
        <v>17</v>
      </c>
      <c r="L482" s="129">
        <f t="shared" si="262"/>
        <v>17</v>
      </c>
      <c r="M482" s="164">
        <f t="shared" si="263"/>
        <v>0</v>
      </c>
      <c r="N482" s="131"/>
      <c r="O482" s="107" t="s">
        <v>97</v>
      </c>
      <c r="P482" s="107"/>
      <c r="Q482" s="107"/>
      <c r="R482" s="107"/>
      <c r="S482" s="131"/>
      <c r="T482" s="126" t="str">
        <f t="shared" si="249"/>
        <v>Behandel</v>
      </c>
      <c r="U482" s="126" t="str">
        <f t="shared" si="250"/>
        <v>AQL 3%</v>
      </c>
      <c r="V482" s="131"/>
      <c r="W482" s="113">
        <v>100</v>
      </c>
      <c r="X482" s="131"/>
      <c r="Y482" s="129">
        <f t="shared" si="251"/>
        <v>43.35</v>
      </c>
      <c r="Z482" s="132">
        <f t="shared" si="252"/>
        <v>0</v>
      </c>
      <c r="AA482" s="131"/>
      <c r="AB482" s="129" t="str">
        <f t="shared" si="253"/>
        <v>_</v>
      </c>
      <c r="AC482" s="132" t="str">
        <f t="shared" si="254"/>
        <v>_</v>
      </c>
      <c r="AD482" s="131"/>
      <c r="AE482" s="129" t="str">
        <f t="shared" si="255"/>
        <v>_</v>
      </c>
      <c r="AF482" s="132" t="str">
        <f t="shared" si="256"/>
        <v>_</v>
      </c>
      <c r="AG482" s="131"/>
      <c r="AH482" s="129" t="str">
        <f t="shared" si="257"/>
        <v>_</v>
      </c>
      <c r="AI482" s="132" t="str">
        <f t="shared" si="258"/>
        <v>_</v>
      </c>
      <c r="AJ482" s="131"/>
      <c r="AK482" s="129">
        <f t="shared" si="259"/>
        <v>43.35</v>
      </c>
      <c r="AL482" s="132">
        <f t="shared" si="260"/>
        <v>0</v>
      </c>
      <c r="AM482" s="131"/>
      <c r="AQ482" s="137"/>
    </row>
    <row r="483" spans="1:43">
      <c r="A483" s="12">
        <v>38</v>
      </c>
      <c r="B483" s="126" t="str">
        <f>VLOOKUP(A483,'Overzicht locaties'!B:D,2,0)</f>
        <v>SE19</v>
      </c>
      <c r="C483" s="107" t="s">
        <v>354</v>
      </c>
      <c r="D483" s="6" t="s">
        <v>564</v>
      </c>
      <c r="E483" s="107" t="s">
        <v>551</v>
      </c>
      <c r="F483" s="107">
        <v>4</v>
      </c>
      <c r="G483" s="127" t="str">
        <f t="shared" si="261"/>
        <v>Medische ruimte</v>
      </c>
      <c r="H483" s="107" t="s">
        <v>550</v>
      </c>
      <c r="I483" s="128">
        <v>2</v>
      </c>
      <c r="J483" s="127" t="str">
        <f t="shared" si="246"/>
        <v>Harde vloeren zonder extra behandeling</v>
      </c>
      <c r="K483" s="130">
        <v>19</v>
      </c>
      <c r="L483" s="129">
        <f t="shared" si="247"/>
        <v>19</v>
      </c>
      <c r="M483" s="164">
        <f t="shared" si="248"/>
        <v>0</v>
      </c>
      <c r="N483" s="131"/>
      <c r="O483" s="107" t="s">
        <v>97</v>
      </c>
      <c r="P483" s="107"/>
      <c r="Q483" s="107"/>
      <c r="R483" s="107"/>
      <c r="S483" s="131"/>
      <c r="T483" s="126" t="str">
        <f t="shared" si="249"/>
        <v>Behandel</v>
      </c>
      <c r="U483" s="126" t="str">
        <f t="shared" si="250"/>
        <v>AQL 3%</v>
      </c>
      <c r="V483" s="131"/>
      <c r="W483" s="113">
        <v>100</v>
      </c>
      <c r="X483" s="131"/>
      <c r="Y483" s="129">
        <f t="shared" si="251"/>
        <v>48.45</v>
      </c>
      <c r="Z483" s="132">
        <f t="shared" si="252"/>
        <v>0</v>
      </c>
      <c r="AA483" s="131"/>
      <c r="AB483" s="129" t="str">
        <f t="shared" si="253"/>
        <v>_</v>
      </c>
      <c r="AC483" s="132" t="str">
        <f t="shared" si="254"/>
        <v>_</v>
      </c>
      <c r="AD483" s="131"/>
      <c r="AE483" s="129" t="str">
        <f t="shared" si="255"/>
        <v>_</v>
      </c>
      <c r="AF483" s="132" t="str">
        <f t="shared" si="256"/>
        <v>_</v>
      </c>
      <c r="AG483" s="131"/>
      <c r="AH483" s="129" t="str">
        <f t="shared" si="257"/>
        <v>_</v>
      </c>
      <c r="AI483" s="132" t="str">
        <f t="shared" si="258"/>
        <v>_</v>
      </c>
      <c r="AJ483" s="131"/>
      <c r="AK483" s="129">
        <f t="shared" si="259"/>
        <v>48.45</v>
      </c>
      <c r="AL483" s="132">
        <f t="shared" si="260"/>
        <v>0</v>
      </c>
      <c r="AM483" s="131"/>
      <c r="AQ483" s="137"/>
    </row>
    <row r="484" spans="1:43">
      <c r="A484" s="12">
        <v>38</v>
      </c>
      <c r="B484" s="126" t="str">
        <f>VLOOKUP(A484,'Overzicht locaties'!B:D,2,0)</f>
        <v>SE19</v>
      </c>
      <c r="C484" s="107" t="s">
        <v>354</v>
      </c>
      <c r="D484" s="6" t="s">
        <v>565</v>
      </c>
      <c r="E484" s="107" t="s">
        <v>551</v>
      </c>
      <c r="F484" s="107">
        <v>4</v>
      </c>
      <c r="G484" s="127" t="str">
        <f t="shared" si="261"/>
        <v>Medische ruimte</v>
      </c>
      <c r="H484" s="107" t="s">
        <v>550</v>
      </c>
      <c r="I484" s="128">
        <v>2</v>
      </c>
      <c r="J484" s="127" t="str">
        <f t="shared" si="246"/>
        <v>Harde vloeren zonder extra behandeling</v>
      </c>
      <c r="K484" s="130">
        <v>19</v>
      </c>
      <c r="L484" s="129">
        <f t="shared" si="247"/>
        <v>19</v>
      </c>
      <c r="M484" s="164">
        <f t="shared" si="248"/>
        <v>0</v>
      </c>
      <c r="N484" s="131"/>
      <c r="O484" s="107" t="s">
        <v>97</v>
      </c>
      <c r="P484" s="107"/>
      <c r="Q484" s="107"/>
      <c r="R484" s="107"/>
      <c r="S484" s="131"/>
      <c r="T484" s="126" t="str">
        <f t="shared" si="249"/>
        <v>Behandel</v>
      </c>
      <c r="U484" s="126" t="str">
        <f t="shared" si="250"/>
        <v>AQL 3%</v>
      </c>
      <c r="V484" s="131"/>
      <c r="W484" s="113">
        <v>100</v>
      </c>
      <c r="X484" s="131"/>
      <c r="Y484" s="129">
        <f t="shared" si="251"/>
        <v>48.45</v>
      </c>
      <c r="Z484" s="132">
        <f t="shared" si="252"/>
        <v>0</v>
      </c>
      <c r="AA484" s="131"/>
      <c r="AB484" s="129" t="str">
        <f t="shared" si="253"/>
        <v>_</v>
      </c>
      <c r="AC484" s="132" t="str">
        <f t="shared" si="254"/>
        <v>_</v>
      </c>
      <c r="AD484" s="131"/>
      <c r="AE484" s="129" t="str">
        <f t="shared" si="255"/>
        <v>_</v>
      </c>
      <c r="AF484" s="132" t="str">
        <f t="shared" si="256"/>
        <v>_</v>
      </c>
      <c r="AG484" s="131"/>
      <c r="AH484" s="129" t="str">
        <f t="shared" si="257"/>
        <v>_</v>
      </c>
      <c r="AI484" s="132" t="str">
        <f t="shared" si="258"/>
        <v>_</v>
      </c>
      <c r="AJ484" s="131"/>
      <c r="AK484" s="129">
        <f t="shared" si="259"/>
        <v>48.45</v>
      </c>
      <c r="AL484" s="132">
        <f t="shared" si="260"/>
        <v>0</v>
      </c>
      <c r="AM484" s="131"/>
      <c r="AQ484" s="137"/>
    </row>
    <row r="485" spans="1:43">
      <c r="A485" s="12">
        <v>38</v>
      </c>
      <c r="B485" s="126" t="str">
        <f>VLOOKUP(A485,'Overzicht locaties'!B:D,2,0)</f>
        <v>SE19</v>
      </c>
      <c r="C485" s="107" t="s">
        <v>354</v>
      </c>
      <c r="D485" s="6" t="s">
        <v>566</v>
      </c>
      <c r="E485" s="107" t="s">
        <v>551</v>
      </c>
      <c r="F485" s="107">
        <v>4</v>
      </c>
      <c r="G485" s="127" t="str">
        <f t="shared" si="261"/>
        <v>Medische ruimte</v>
      </c>
      <c r="H485" s="107" t="s">
        <v>550</v>
      </c>
      <c r="I485" s="128">
        <v>2</v>
      </c>
      <c r="J485" s="127" t="str">
        <f t="shared" si="246"/>
        <v>Harde vloeren zonder extra behandeling</v>
      </c>
      <c r="K485" s="130">
        <v>19</v>
      </c>
      <c r="L485" s="129">
        <f t="shared" si="247"/>
        <v>19</v>
      </c>
      <c r="M485" s="164">
        <f t="shared" si="248"/>
        <v>0</v>
      </c>
      <c r="N485" s="131"/>
      <c r="O485" s="107" t="s">
        <v>97</v>
      </c>
      <c r="P485" s="107"/>
      <c r="Q485" s="107"/>
      <c r="R485" s="107"/>
      <c r="S485" s="131"/>
      <c r="T485" s="126" t="str">
        <f t="shared" si="249"/>
        <v>Behandel</v>
      </c>
      <c r="U485" s="126" t="str">
        <f t="shared" si="250"/>
        <v>AQL 3%</v>
      </c>
      <c r="V485" s="131"/>
      <c r="W485" s="113">
        <v>100</v>
      </c>
      <c r="X485" s="131"/>
      <c r="Y485" s="129">
        <f t="shared" si="251"/>
        <v>48.45</v>
      </c>
      <c r="Z485" s="132">
        <f t="shared" si="252"/>
        <v>0</v>
      </c>
      <c r="AA485" s="131"/>
      <c r="AB485" s="129" t="str">
        <f t="shared" si="253"/>
        <v>_</v>
      </c>
      <c r="AC485" s="132" t="str">
        <f t="shared" si="254"/>
        <v>_</v>
      </c>
      <c r="AD485" s="131"/>
      <c r="AE485" s="129" t="str">
        <f t="shared" si="255"/>
        <v>_</v>
      </c>
      <c r="AF485" s="132" t="str">
        <f t="shared" si="256"/>
        <v>_</v>
      </c>
      <c r="AG485" s="131"/>
      <c r="AH485" s="129" t="str">
        <f t="shared" si="257"/>
        <v>_</v>
      </c>
      <c r="AI485" s="132" t="str">
        <f t="shared" si="258"/>
        <v>_</v>
      </c>
      <c r="AJ485" s="131"/>
      <c r="AK485" s="129">
        <f t="shared" si="259"/>
        <v>48.45</v>
      </c>
      <c r="AL485" s="132">
        <f t="shared" si="260"/>
        <v>0</v>
      </c>
      <c r="AM485" s="131"/>
      <c r="AQ485" s="137"/>
    </row>
    <row r="486" spans="1:43">
      <c r="A486" s="12">
        <v>38</v>
      </c>
      <c r="B486" s="126" t="str">
        <f>VLOOKUP(A486,'Overzicht locaties'!B:D,2,0)</f>
        <v>SE19</v>
      </c>
      <c r="C486" s="107" t="s">
        <v>354</v>
      </c>
      <c r="D486" s="6" t="s">
        <v>338</v>
      </c>
      <c r="E486" s="107" t="s">
        <v>552</v>
      </c>
      <c r="F486" s="107">
        <v>4</v>
      </c>
      <c r="G486" s="127" t="str">
        <f t="shared" si="261"/>
        <v>Medische ruimte</v>
      </c>
      <c r="H486" s="107" t="s">
        <v>550</v>
      </c>
      <c r="I486" s="128">
        <v>2</v>
      </c>
      <c r="J486" s="127" t="str">
        <f t="shared" si="246"/>
        <v>Harde vloeren zonder extra behandeling</v>
      </c>
      <c r="K486" s="130">
        <v>53</v>
      </c>
      <c r="L486" s="129">
        <f t="shared" si="247"/>
        <v>53</v>
      </c>
      <c r="M486" s="164">
        <f t="shared" si="248"/>
        <v>0</v>
      </c>
      <c r="N486" s="131"/>
      <c r="O486" s="107" t="s">
        <v>97</v>
      </c>
      <c r="P486" s="107"/>
      <c r="Q486" s="107"/>
      <c r="R486" s="107"/>
      <c r="S486" s="131"/>
      <c r="T486" s="126" t="str">
        <f t="shared" si="249"/>
        <v>Behandel</v>
      </c>
      <c r="U486" s="126" t="str">
        <f t="shared" si="250"/>
        <v>AQL 3%</v>
      </c>
      <c r="V486" s="131"/>
      <c r="W486" s="113">
        <v>100</v>
      </c>
      <c r="X486" s="131"/>
      <c r="Y486" s="129">
        <f t="shared" si="251"/>
        <v>135.15</v>
      </c>
      <c r="Z486" s="132">
        <f t="shared" si="252"/>
        <v>0</v>
      </c>
      <c r="AA486" s="131"/>
      <c r="AB486" s="129" t="str">
        <f t="shared" si="253"/>
        <v>_</v>
      </c>
      <c r="AC486" s="132" t="str">
        <f t="shared" si="254"/>
        <v>_</v>
      </c>
      <c r="AD486" s="131"/>
      <c r="AE486" s="129" t="str">
        <f t="shared" si="255"/>
        <v>_</v>
      </c>
      <c r="AF486" s="132" t="str">
        <f t="shared" si="256"/>
        <v>_</v>
      </c>
      <c r="AG486" s="131"/>
      <c r="AH486" s="129" t="str">
        <f t="shared" si="257"/>
        <v>_</v>
      </c>
      <c r="AI486" s="132" t="str">
        <f t="shared" si="258"/>
        <v>_</v>
      </c>
      <c r="AJ486" s="131"/>
      <c r="AK486" s="129">
        <f t="shared" si="259"/>
        <v>135.15</v>
      </c>
      <c r="AL486" s="132">
        <f t="shared" si="260"/>
        <v>0</v>
      </c>
      <c r="AM486" s="131"/>
      <c r="AQ486" s="137"/>
    </row>
    <row r="487" spans="1:43">
      <c r="A487" s="12">
        <v>38</v>
      </c>
      <c r="B487" s="126" t="str">
        <f>VLOOKUP(A487,'Overzicht locaties'!B:D,2,0)</f>
        <v>SE19</v>
      </c>
      <c r="C487" s="107" t="s">
        <v>354</v>
      </c>
      <c r="D487" s="6" t="s">
        <v>338</v>
      </c>
      <c r="E487" s="107" t="s">
        <v>559</v>
      </c>
      <c r="F487" s="107">
        <v>4</v>
      </c>
      <c r="G487" s="127" t="str">
        <f t="shared" si="261"/>
        <v>Medische ruimte</v>
      </c>
      <c r="H487" s="107" t="s">
        <v>550</v>
      </c>
      <c r="I487" s="128">
        <v>2</v>
      </c>
      <c r="J487" s="127" t="str">
        <f t="shared" si="246"/>
        <v>Harde vloeren zonder extra behandeling</v>
      </c>
      <c r="K487" s="130">
        <v>10</v>
      </c>
      <c r="L487" s="129">
        <f t="shared" si="247"/>
        <v>10</v>
      </c>
      <c r="M487" s="164">
        <f t="shared" si="248"/>
        <v>0</v>
      </c>
      <c r="N487" s="131"/>
      <c r="O487" s="107" t="s">
        <v>97</v>
      </c>
      <c r="P487" s="107"/>
      <c r="Q487" s="107"/>
      <c r="R487" s="107"/>
      <c r="S487" s="131"/>
      <c r="T487" s="126" t="str">
        <f t="shared" si="249"/>
        <v>Behandel</v>
      </c>
      <c r="U487" s="126" t="str">
        <f t="shared" si="250"/>
        <v>AQL 3%</v>
      </c>
      <c r="V487" s="131"/>
      <c r="W487" s="113">
        <v>100</v>
      </c>
      <c r="X487" s="131"/>
      <c r="Y487" s="129">
        <f t="shared" si="251"/>
        <v>25.5</v>
      </c>
      <c r="Z487" s="132">
        <f t="shared" si="252"/>
        <v>0</v>
      </c>
      <c r="AA487" s="131"/>
      <c r="AB487" s="129" t="str">
        <f t="shared" si="253"/>
        <v>_</v>
      </c>
      <c r="AC487" s="132" t="str">
        <f t="shared" si="254"/>
        <v>_</v>
      </c>
      <c r="AD487" s="131"/>
      <c r="AE487" s="129" t="str">
        <f t="shared" si="255"/>
        <v>_</v>
      </c>
      <c r="AF487" s="132" t="str">
        <f t="shared" si="256"/>
        <v>_</v>
      </c>
      <c r="AG487" s="131"/>
      <c r="AH487" s="129" t="str">
        <f t="shared" si="257"/>
        <v>_</v>
      </c>
      <c r="AI487" s="132" t="str">
        <f t="shared" si="258"/>
        <v>_</v>
      </c>
      <c r="AJ487" s="131"/>
      <c r="AK487" s="129">
        <f t="shared" si="259"/>
        <v>25.5</v>
      </c>
      <c r="AL487" s="132">
        <f t="shared" si="260"/>
        <v>0</v>
      </c>
      <c r="AM487" s="131"/>
      <c r="AQ487" s="137"/>
    </row>
    <row r="488" spans="1:43">
      <c r="A488" s="12">
        <v>38</v>
      </c>
      <c r="B488" s="126" t="str">
        <f>VLOOKUP(A488,'Overzicht locaties'!B:D,2,0)</f>
        <v>SE19</v>
      </c>
      <c r="C488" s="107" t="s">
        <v>354</v>
      </c>
      <c r="D488" s="6" t="s">
        <v>338</v>
      </c>
      <c r="E488" s="107" t="s">
        <v>560</v>
      </c>
      <c r="F488" s="107">
        <v>2</v>
      </c>
      <c r="G488" s="127" t="str">
        <f t="shared" si="261"/>
        <v>Sanitaire ruimte</v>
      </c>
      <c r="H488" s="107" t="s">
        <v>550</v>
      </c>
      <c r="I488" s="128">
        <v>2</v>
      </c>
      <c r="J488" s="127" t="str">
        <f t="shared" si="246"/>
        <v>Harde vloeren zonder extra behandeling</v>
      </c>
      <c r="K488" s="130">
        <v>6</v>
      </c>
      <c r="L488" s="129">
        <f t="shared" si="247"/>
        <v>6</v>
      </c>
      <c r="M488" s="164">
        <f t="shared" si="248"/>
        <v>0</v>
      </c>
      <c r="N488" s="131"/>
      <c r="O488" s="107" t="s">
        <v>97</v>
      </c>
      <c r="P488" s="107"/>
      <c r="Q488" s="107"/>
      <c r="R488" s="107"/>
      <c r="S488" s="131"/>
      <c r="T488" s="126" t="str">
        <f t="shared" si="249"/>
        <v>Sanitair</v>
      </c>
      <c r="U488" s="126" t="str">
        <f t="shared" si="250"/>
        <v>AQL 4%</v>
      </c>
      <c r="V488" s="131"/>
      <c r="W488" s="113">
        <v>100</v>
      </c>
      <c r="X488" s="131"/>
      <c r="Y488" s="129">
        <f t="shared" si="251"/>
        <v>15.299999999999999</v>
      </c>
      <c r="Z488" s="132">
        <f t="shared" si="252"/>
        <v>0</v>
      </c>
      <c r="AA488" s="131"/>
      <c r="AB488" s="129" t="str">
        <f t="shared" si="253"/>
        <v>_</v>
      </c>
      <c r="AC488" s="132" t="str">
        <f t="shared" si="254"/>
        <v>_</v>
      </c>
      <c r="AD488" s="131"/>
      <c r="AE488" s="129" t="str">
        <f t="shared" si="255"/>
        <v>_</v>
      </c>
      <c r="AF488" s="132" t="str">
        <f t="shared" si="256"/>
        <v>_</v>
      </c>
      <c r="AG488" s="131"/>
      <c r="AH488" s="129" t="str">
        <f t="shared" si="257"/>
        <v>_</v>
      </c>
      <c r="AI488" s="132" t="str">
        <f t="shared" si="258"/>
        <v>_</v>
      </c>
      <c r="AJ488" s="131"/>
      <c r="AK488" s="129">
        <f t="shared" si="259"/>
        <v>15.299999999999999</v>
      </c>
      <c r="AL488" s="132">
        <f t="shared" si="260"/>
        <v>0</v>
      </c>
      <c r="AM488" s="131"/>
      <c r="AQ488" s="137"/>
    </row>
    <row r="489" spans="1:43">
      <c r="A489" s="12">
        <v>38</v>
      </c>
      <c r="B489" s="126" t="str">
        <f>VLOOKUP(A489,'Overzicht locaties'!B:D,2,0)</f>
        <v>SE19</v>
      </c>
      <c r="C489" s="107" t="s">
        <v>354</v>
      </c>
      <c r="D489" s="6" t="s">
        <v>338</v>
      </c>
      <c r="E489" s="107" t="s">
        <v>555</v>
      </c>
      <c r="F489" s="107">
        <v>5</v>
      </c>
      <c r="G489" s="127" t="str">
        <f t="shared" si="261"/>
        <v>Pantry / keuken / koffie / restaurant</v>
      </c>
      <c r="H489" s="107" t="s">
        <v>550</v>
      </c>
      <c r="I489" s="128">
        <v>2</v>
      </c>
      <c r="J489" s="127" t="str">
        <f t="shared" si="246"/>
        <v>Harde vloeren zonder extra behandeling</v>
      </c>
      <c r="K489" s="130">
        <v>24</v>
      </c>
      <c r="L489" s="129">
        <f t="shared" si="247"/>
        <v>24</v>
      </c>
      <c r="M489" s="164">
        <f t="shared" si="248"/>
        <v>0</v>
      </c>
      <c r="N489" s="131"/>
      <c r="O489" s="107" t="s">
        <v>97</v>
      </c>
      <c r="P489" s="107"/>
      <c r="Q489" s="107"/>
      <c r="R489" s="107"/>
      <c r="S489" s="131"/>
      <c r="T489" s="126" t="str">
        <f t="shared" si="249"/>
        <v>Verkeer</v>
      </c>
      <c r="U489" s="126" t="str">
        <f t="shared" si="250"/>
        <v>AQL 7%</v>
      </c>
      <c r="V489" s="131"/>
      <c r="W489" s="113">
        <v>100</v>
      </c>
      <c r="X489" s="131"/>
      <c r="Y489" s="129">
        <f t="shared" si="251"/>
        <v>61.199999999999996</v>
      </c>
      <c r="Z489" s="132">
        <f t="shared" si="252"/>
        <v>0</v>
      </c>
      <c r="AA489" s="131"/>
      <c r="AB489" s="129" t="str">
        <f t="shared" si="253"/>
        <v>_</v>
      </c>
      <c r="AC489" s="132" t="str">
        <f t="shared" si="254"/>
        <v>_</v>
      </c>
      <c r="AD489" s="131"/>
      <c r="AE489" s="129" t="str">
        <f t="shared" si="255"/>
        <v>_</v>
      </c>
      <c r="AF489" s="132" t="str">
        <f t="shared" si="256"/>
        <v>_</v>
      </c>
      <c r="AG489" s="131"/>
      <c r="AH489" s="129" t="str">
        <f t="shared" si="257"/>
        <v>_</v>
      </c>
      <c r="AI489" s="132" t="str">
        <f t="shared" si="258"/>
        <v>_</v>
      </c>
      <c r="AJ489" s="131"/>
      <c r="AK489" s="129">
        <f t="shared" si="259"/>
        <v>61.199999999999996</v>
      </c>
      <c r="AL489" s="132">
        <f t="shared" si="260"/>
        <v>0</v>
      </c>
      <c r="AM489" s="131"/>
      <c r="AQ489" s="137"/>
    </row>
    <row r="490" spans="1:43">
      <c r="A490" s="12">
        <v>38</v>
      </c>
      <c r="B490" s="126" t="str">
        <f>VLOOKUP(A490,'Overzicht locaties'!B:D,2,0)</f>
        <v>SE19</v>
      </c>
      <c r="C490" s="107" t="s">
        <v>354</v>
      </c>
      <c r="D490" s="6" t="s">
        <v>338</v>
      </c>
      <c r="E490" s="107" t="s">
        <v>561</v>
      </c>
      <c r="F490" s="107">
        <v>6</v>
      </c>
      <c r="G490" s="127" t="str">
        <f t="shared" si="261"/>
        <v>Overig / Magazijn / Archief / Berging / Technische ruimte</v>
      </c>
      <c r="H490" s="107" t="s">
        <v>550</v>
      </c>
      <c r="I490" s="128">
        <v>2</v>
      </c>
      <c r="J490" s="127" t="str">
        <f t="shared" si="246"/>
        <v>Harde vloeren zonder extra behandeling</v>
      </c>
      <c r="K490" s="130">
        <v>6</v>
      </c>
      <c r="L490" s="129">
        <f t="shared" si="247"/>
        <v>6</v>
      </c>
      <c r="M490" s="164">
        <f t="shared" si="248"/>
        <v>0</v>
      </c>
      <c r="N490" s="131"/>
      <c r="O490" s="107" t="s">
        <v>97</v>
      </c>
      <c r="P490" s="107"/>
      <c r="Q490" s="107"/>
      <c r="R490" s="107"/>
      <c r="S490" s="131"/>
      <c r="T490" s="126" t="str">
        <f t="shared" si="249"/>
        <v>Verkeer</v>
      </c>
      <c r="U490" s="126" t="str">
        <f t="shared" si="250"/>
        <v>AQL 7%</v>
      </c>
      <c r="V490" s="131"/>
      <c r="W490" s="113">
        <v>100</v>
      </c>
      <c r="X490" s="131"/>
      <c r="Y490" s="129">
        <f t="shared" si="251"/>
        <v>15.299999999999999</v>
      </c>
      <c r="Z490" s="132">
        <f t="shared" si="252"/>
        <v>0</v>
      </c>
      <c r="AA490" s="131"/>
      <c r="AB490" s="129" t="str">
        <f t="shared" si="253"/>
        <v>_</v>
      </c>
      <c r="AC490" s="132" t="str">
        <f t="shared" si="254"/>
        <v>_</v>
      </c>
      <c r="AD490" s="131"/>
      <c r="AE490" s="129" t="str">
        <f t="shared" si="255"/>
        <v>_</v>
      </c>
      <c r="AF490" s="132" t="str">
        <f t="shared" si="256"/>
        <v>_</v>
      </c>
      <c r="AG490" s="131"/>
      <c r="AH490" s="129" t="str">
        <f t="shared" si="257"/>
        <v>_</v>
      </c>
      <c r="AI490" s="132" t="str">
        <f t="shared" si="258"/>
        <v>_</v>
      </c>
      <c r="AJ490" s="131"/>
      <c r="AK490" s="129">
        <f t="shared" si="259"/>
        <v>15.299999999999999</v>
      </c>
      <c r="AL490" s="132">
        <f t="shared" si="260"/>
        <v>0</v>
      </c>
      <c r="AM490" s="131"/>
      <c r="AQ490" s="137"/>
    </row>
    <row r="491" spans="1:43">
      <c r="A491" s="12">
        <v>38</v>
      </c>
      <c r="B491" s="126" t="str">
        <f>VLOOKUP(A491,'Overzicht locaties'!B:D,2,0)</f>
        <v>SE19</v>
      </c>
      <c r="C491" s="107" t="s">
        <v>354</v>
      </c>
      <c r="D491" s="6" t="s">
        <v>338</v>
      </c>
      <c r="E491" s="107" t="s">
        <v>546</v>
      </c>
      <c r="F491" s="107">
        <v>2</v>
      </c>
      <c r="G491" s="127" t="str">
        <f t="shared" si="261"/>
        <v>Sanitaire ruimte</v>
      </c>
      <c r="H491" s="107" t="s">
        <v>550</v>
      </c>
      <c r="I491" s="128">
        <v>2</v>
      </c>
      <c r="J491" s="127" t="str">
        <f t="shared" si="246"/>
        <v>Harde vloeren zonder extra behandeling</v>
      </c>
      <c r="K491" s="130">
        <v>8.6999999999999993</v>
      </c>
      <c r="L491" s="129">
        <f t="shared" si="247"/>
        <v>8.6999999999999993</v>
      </c>
      <c r="M491" s="164">
        <f t="shared" si="248"/>
        <v>0</v>
      </c>
      <c r="N491" s="131"/>
      <c r="O491" s="107" t="s">
        <v>97</v>
      </c>
      <c r="P491" s="107"/>
      <c r="Q491" s="107"/>
      <c r="R491" s="107"/>
      <c r="S491" s="131"/>
      <c r="T491" s="126" t="str">
        <f t="shared" si="249"/>
        <v>Sanitair</v>
      </c>
      <c r="U491" s="126" t="str">
        <f t="shared" si="250"/>
        <v>AQL 4%</v>
      </c>
      <c r="V491" s="131"/>
      <c r="W491" s="113">
        <v>100</v>
      </c>
      <c r="X491" s="131"/>
      <c r="Y491" s="129">
        <f t="shared" si="251"/>
        <v>22.184999999999999</v>
      </c>
      <c r="Z491" s="132">
        <f t="shared" si="252"/>
        <v>0</v>
      </c>
      <c r="AA491" s="131"/>
      <c r="AB491" s="129" t="str">
        <f t="shared" si="253"/>
        <v>_</v>
      </c>
      <c r="AC491" s="132" t="str">
        <f t="shared" si="254"/>
        <v>_</v>
      </c>
      <c r="AD491" s="131"/>
      <c r="AE491" s="129" t="str">
        <f t="shared" si="255"/>
        <v>_</v>
      </c>
      <c r="AF491" s="132" t="str">
        <f t="shared" si="256"/>
        <v>_</v>
      </c>
      <c r="AG491" s="131"/>
      <c r="AH491" s="129" t="str">
        <f t="shared" si="257"/>
        <v>_</v>
      </c>
      <c r="AI491" s="132" t="str">
        <f t="shared" si="258"/>
        <v>_</v>
      </c>
      <c r="AJ491" s="131"/>
      <c r="AK491" s="129">
        <f t="shared" si="259"/>
        <v>22.184999999999999</v>
      </c>
      <c r="AL491" s="132">
        <f t="shared" si="260"/>
        <v>0</v>
      </c>
      <c r="AM491" s="131"/>
      <c r="AQ491" s="137"/>
    </row>
    <row r="492" spans="1:43">
      <c r="A492" s="12">
        <v>38</v>
      </c>
      <c r="B492" s="126" t="str">
        <f>VLOOKUP(A492,'Overzicht locaties'!B:D,2,0)</f>
        <v>SE19</v>
      </c>
      <c r="C492" s="107" t="s">
        <v>354</v>
      </c>
      <c r="D492" s="6" t="s">
        <v>338</v>
      </c>
      <c r="E492" s="107" t="s">
        <v>546</v>
      </c>
      <c r="F492" s="107">
        <v>2</v>
      </c>
      <c r="G492" s="127" t="str">
        <f t="shared" si="261"/>
        <v>Sanitaire ruimte</v>
      </c>
      <c r="H492" s="107" t="s">
        <v>550</v>
      </c>
      <c r="I492" s="128">
        <v>2</v>
      </c>
      <c r="J492" s="127" t="str">
        <f t="shared" si="246"/>
        <v>Harde vloeren zonder extra behandeling</v>
      </c>
      <c r="K492" s="130">
        <v>8.6999999999999993</v>
      </c>
      <c r="L492" s="129">
        <f t="shared" si="247"/>
        <v>8.6999999999999993</v>
      </c>
      <c r="M492" s="164">
        <f t="shared" si="248"/>
        <v>0</v>
      </c>
      <c r="N492" s="131"/>
      <c r="O492" s="107" t="s">
        <v>97</v>
      </c>
      <c r="P492" s="107"/>
      <c r="Q492" s="107"/>
      <c r="R492" s="107"/>
      <c r="S492" s="131"/>
      <c r="T492" s="126" t="str">
        <f t="shared" si="249"/>
        <v>Sanitair</v>
      </c>
      <c r="U492" s="126" t="str">
        <f t="shared" si="250"/>
        <v>AQL 4%</v>
      </c>
      <c r="V492" s="131"/>
      <c r="W492" s="113">
        <v>100</v>
      </c>
      <c r="X492" s="131"/>
      <c r="Y492" s="129">
        <f t="shared" si="251"/>
        <v>22.184999999999999</v>
      </c>
      <c r="Z492" s="132">
        <f t="shared" si="252"/>
        <v>0</v>
      </c>
      <c r="AA492" s="131"/>
      <c r="AB492" s="129" t="str">
        <f t="shared" si="253"/>
        <v>_</v>
      </c>
      <c r="AC492" s="132" t="str">
        <f t="shared" si="254"/>
        <v>_</v>
      </c>
      <c r="AD492" s="131"/>
      <c r="AE492" s="129" t="str">
        <f t="shared" si="255"/>
        <v>_</v>
      </c>
      <c r="AF492" s="132" t="str">
        <f t="shared" si="256"/>
        <v>_</v>
      </c>
      <c r="AG492" s="131"/>
      <c r="AH492" s="129" t="str">
        <f t="shared" si="257"/>
        <v>_</v>
      </c>
      <c r="AI492" s="132" t="str">
        <f t="shared" si="258"/>
        <v>_</v>
      </c>
      <c r="AJ492" s="131"/>
      <c r="AK492" s="129">
        <f t="shared" si="259"/>
        <v>22.184999999999999</v>
      </c>
      <c r="AL492" s="132">
        <f t="shared" si="260"/>
        <v>0</v>
      </c>
      <c r="AM492" s="131"/>
      <c r="AQ492" s="137"/>
    </row>
    <row r="493" spans="1:43">
      <c r="A493" s="12">
        <v>38</v>
      </c>
      <c r="B493" s="126" t="str">
        <f>VLOOKUP(A493,'Overzicht locaties'!B:D,2,0)</f>
        <v>SE19</v>
      </c>
      <c r="C493" s="107" t="s">
        <v>354</v>
      </c>
      <c r="D493" s="6" t="s">
        <v>338</v>
      </c>
      <c r="E493" s="107" t="s">
        <v>525</v>
      </c>
      <c r="F493" s="107" t="s">
        <v>79</v>
      </c>
      <c r="G493" s="127" t="str">
        <f t="shared" si="261"/>
        <v>niet in onderhoud</v>
      </c>
      <c r="H493" s="107" t="s">
        <v>550</v>
      </c>
      <c r="I493" s="128">
        <v>2</v>
      </c>
      <c r="J493" s="127" t="str">
        <f t="shared" si="246"/>
        <v>Harde vloeren zonder extra behandeling</v>
      </c>
      <c r="K493" s="130">
        <v>5</v>
      </c>
      <c r="L493" s="129">
        <f t="shared" si="247"/>
        <v>0</v>
      </c>
      <c r="M493" s="164">
        <f t="shared" si="248"/>
        <v>5</v>
      </c>
      <c r="N493" s="131"/>
      <c r="O493" s="107"/>
      <c r="P493" s="107"/>
      <c r="Q493" s="107"/>
      <c r="R493" s="107"/>
      <c r="S493" s="131"/>
      <c r="T493" s="126" t="str">
        <f t="shared" si="249"/>
        <v>_</v>
      </c>
      <c r="U493" s="126" t="str">
        <f t="shared" si="250"/>
        <v>_</v>
      </c>
      <c r="V493" s="131"/>
      <c r="W493" s="113">
        <v>100</v>
      </c>
      <c r="X493" s="131"/>
      <c r="Y493" s="129" t="str">
        <f t="shared" si="251"/>
        <v>_</v>
      </c>
      <c r="Z493" s="132" t="str">
        <f t="shared" si="252"/>
        <v>_</v>
      </c>
      <c r="AA493" s="131"/>
      <c r="AB493" s="129" t="str">
        <f t="shared" si="253"/>
        <v>_</v>
      </c>
      <c r="AC493" s="132" t="str">
        <f t="shared" si="254"/>
        <v>_</v>
      </c>
      <c r="AD493" s="131"/>
      <c r="AE493" s="129" t="str">
        <f t="shared" si="255"/>
        <v>_</v>
      </c>
      <c r="AF493" s="132" t="str">
        <f t="shared" si="256"/>
        <v>_</v>
      </c>
      <c r="AG493" s="131"/>
      <c r="AH493" s="129" t="str">
        <f t="shared" si="257"/>
        <v>_</v>
      </c>
      <c r="AI493" s="132" t="str">
        <f t="shared" si="258"/>
        <v>_</v>
      </c>
      <c r="AJ493" s="131"/>
      <c r="AK493" s="129" t="str">
        <f t="shared" si="259"/>
        <v>_</v>
      </c>
      <c r="AL493" s="132" t="str">
        <f t="shared" si="260"/>
        <v>_</v>
      </c>
      <c r="AM493" s="131"/>
      <c r="AQ493" s="137"/>
    </row>
    <row r="494" spans="1:43">
      <c r="A494" s="12">
        <v>39</v>
      </c>
      <c r="B494" s="126" t="str">
        <f>VLOOKUP(A494,'Overzicht locaties'!B:D,2,0)</f>
        <v>Type B</v>
      </c>
      <c r="C494" s="107" t="s">
        <v>337</v>
      </c>
      <c r="D494" s="6">
        <v>1</v>
      </c>
      <c r="E494" s="107" t="s">
        <v>248</v>
      </c>
      <c r="F494" s="107">
        <v>1</v>
      </c>
      <c r="G494" s="127" t="str">
        <f t="shared" si="261"/>
        <v xml:space="preserve">Kantoorruimte / vergaderruimte </v>
      </c>
      <c r="H494" s="107" t="s">
        <v>6</v>
      </c>
      <c r="I494" s="128">
        <v>1</v>
      </c>
      <c r="J494" s="127" t="str">
        <f t="shared" si="246"/>
        <v>Vloerafwerking met polymeer beschermlaag</v>
      </c>
      <c r="K494" s="130">
        <v>8</v>
      </c>
      <c r="L494" s="129">
        <f t="shared" si="247"/>
        <v>8</v>
      </c>
      <c r="M494" s="164">
        <f t="shared" si="248"/>
        <v>0</v>
      </c>
      <c r="N494" s="131"/>
      <c r="O494" s="107" t="s">
        <v>101</v>
      </c>
      <c r="P494" s="107"/>
      <c r="Q494" s="107"/>
      <c r="R494" s="107"/>
      <c r="S494" s="131"/>
      <c r="T494" s="126" t="str">
        <f t="shared" si="249"/>
        <v>Bureau</v>
      </c>
      <c r="U494" s="126" t="str">
        <f t="shared" si="250"/>
        <v>AQL 7%</v>
      </c>
      <c r="V494" s="131"/>
      <c r="W494" s="113">
        <v>100</v>
      </c>
      <c r="X494" s="131"/>
      <c r="Y494" s="129">
        <f t="shared" si="251"/>
        <v>12.48</v>
      </c>
      <c r="Z494" s="132">
        <f t="shared" si="252"/>
        <v>0</v>
      </c>
      <c r="AA494" s="131"/>
      <c r="AB494" s="129" t="str">
        <f t="shared" si="253"/>
        <v>_</v>
      </c>
      <c r="AC494" s="132" t="str">
        <f t="shared" si="254"/>
        <v>_</v>
      </c>
      <c r="AD494" s="131"/>
      <c r="AE494" s="129" t="str">
        <f t="shared" si="255"/>
        <v>_</v>
      </c>
      <c r="AF494" s="132" t="str">
        <f t="shared" si="256"/>
        <v>_</v>
      </c>
      <c r="AG494" s="131"/>
      <c r="AH494" s="129" t="str">
        <f t="shared" si="257"/>
        <v>_</v>
      </c>
      <c r="AI494" s="132" t="str">
        <f t="shared" si="258"/>
        <v>_</v>
      </c>
      <c r="AJ494" s="131"/>
      <c r="AK494" s="129">
        <f t="shared" si="259"/>
        <v>12.48</v>
      </c>
      <c r="AL494" s="132">
        <f t="shared" si="260"/>
        <v>0</v>
      </c>
      <c r="AM494" s="131"/>
      <c r="AQ494" s="137"/>
    </row>
    <row r="495" spans="1:43">
      <c r="A495" s="12">
        <v>39</v>
      </c>
      <c r="B495" s="126" t="str">
        <f>VLOOKUP(A495,'Overzicht locaties'!B:D,2,0)</f>
        <v>Type B</v>
      </c>
      <c r="C495" s="107" t="s">
        <v>337</v>
      </c>
      <c r="D495" s="6">
        <v>2</v>
      </c>
      <c r="E495" s="107" t="s">
        <v>249</v>
      </c>
      <c r="F495" s="107">
        <v>4</v>
      </c>
      <c r="G495" s="127" t="str">
        <f t="shared" si="261"/>
        <v>Medische ruimte</v>
      </c>
      <c r="H495" s="107" t="s">
        <v>6</v>
      </c>
      <c r="I495" s="128">
        <v>1</v>
      </c>
      <c r="J495" s="127" t="str">
        <f t="shared" si="246"/>
        <v>Vloerafwerking met polymeer beschermlaag</v>
      </c>
      <c r="K495" s="130">
        <v>5</v>
      </c>
      <c r="L495" s="129">
        <f t="shared" si="247"/>
        <v>5</v>
      </c>
      <c r="M495" s="164">
        <f t="shared" si="248"/>
        <v>0</v>
      </c>
      <c r="N495" s="131"/>
      <c r="O495" s="107" t="s">
        <v>101</v>
      </c>
      <c r="P495" s="107"/>
      <c r="Q495" s="107"/>
      <c r="R495" s="107"/>
      <c r="S495" s="131"/>
      <c r="T495" s="126" t="str">
        <f t="shared" si="249"/>
        <v>Behandel</v>
      </c>
      <c r="U495" s="126" t="str">
        <f t="shared" si="250"/>
        <v>AQL 3%</v>
      </c>
      <c r="V495" s="131"/>
      <c r="W495" s="113">
        <v>100</v>
      </c>
      <c r="X495" s="131"/>
      <c r="Y495" s="129">
        <f t="shared" si="251"/>
        <v>7.8000000000000007</v>
      </c>
      <c r="Z495" s="132">
        <f t="shared" si="252"/>
        <v>0</v>
      </c>
      <c r="AA495" s="131"/>
      <c r="AB495" s="129" t="str">
        <f t="shared" si="253"/>
        <v>_</v>
      </c>
      <c r="AC495" s="132" t="str">
        <f t="shared" si="254"/>
        <v>_</v>
      </c>
      <c r="AD495" s="131"/>
      <c r="AE495" s="129" t="str">
        <f t="shared" si="255"/>
        <v>_</v>
      </c>
      <c r="AF495" s="132" t="str">
        <f t="shared" si="256"/>
        <v>_</v>
      </c>
      <c r="AG495" s="131"/>
      <c r="AH495" s="129" t="str">
        <f t="shared" si="257"/>
        <v>_</v>
      </c>
      <c r="AI495" s="132" t="str">
        <f t="shared" si="258"/>
        <v>_</v>
      </c>
      <c r="AJ495" s="131"/>
      <c r="AK495" s="129">
        <f t="shared" si="259"/>
        <v>7.8000000000000007</v>
      </c>
      <c r="AL495" s="132">
        <f t="shared" si="260"/>
        <v>0</v>
      </c>
      <c r="AM495" s="131"/>
      <c r="AQ495" s="137"/>
    </row>
    <row r="496" spans="1:43">
      <c r="A496" s="12">
        <v>39</v>
      </c>
      <c r="B496" s="126" t="str">
        <f>VLOOKUP(A496,'Overzicht locaties'!B:D,2,0)</f>
        <v>Type B</v>
      </c>
      <c r="C496" s="107" t="s">
        <v>337</v>
      </c>
      <c r="D496" s="6">
        <v>3</v>
      </c>
      <c r="E496" s="107" t="s">
        <v>250</v>
      </c>
      <c r="F496" s="107">
        <v>4</v>
      </c>
      <c r="G496" s="127" t="str">
        <f t="shared" si="261"/>
        <v>Medische ruimte</v>
      </c>
      <c r="H496" s="107" t="s">
        <v>6</v>
      </c>
      <c r="I496" s="128">
        <v>1</v>
      </c>
      <c r="J496" s="127" t="str">
        <f t="shared" si="246"/>
        <v>Vloerafwerking met polymeer beschermlaag</v>
      </c>
      <c r="K496" s="130">
        <v>14</v>
      </c>
      <c r="L496" s="129">
        <f t="shared" si="247"/>
        <v>14</v>
      </c>
      <c r="M496" s="164">
        <f t="shared" si="248"/>
        <v>0</v>
      </c>
      <c r="N496" s="131"/>
      <c r="O496" s="107" t="s">
        <v>101</v>
      </c>
      <c r="P496" s="107"/>
      <c r="Q496" s="107"/>
      <c r="R496" s="107"/>
      <c r="S496" s="131"/>
      <c r="T496" s="126" t="str">
        <f t="shared" si="249"/>
        <v>Behandel</v>
      </c>
      <c r="U496" s="126" t="str">
        <f t="shared" si="250"/>
        <v>AQL 3%</v>
      </c>
      <c r="V496" s="131"/>
      <c r="W496" s="113">
        <v>100</v>
      </c>
      <c r="X496" s="131"/>
      <c r="Y496" s="129">
        <f t="shared" si="251"/>
        <v>21.840000000000003</v>
      </c>
      <c r="Z496" s="132">
        <f t="shared" si="252"/>
        <v>0</v>
      </c>
      <c r="AA496" s="131"/>
      <c r="AB496" s="129" t="str">
        <f t="shared" si="253"/>
        <v>_</v>
      </c>
      <c r="AC496" s="132" t="str">
        <f t="shared" si="254"/>
        <v>_</v>
      </c>
      <c r="AD496" s="131"/>
      <c r="AE496" s="129" t="str">
        <f t="shared" si="255"/>
        <v>_</v>
      </c>
      <c r="AF496" s="132" t="str">
        <f t="shared" si="256"/>
        <v>_</v>
      </c>
      <c r="AG496" s="131"/>
      <c r="AH496" s="129" t="str">
        <f t="shared" si="257"/>
        <v>_</v>
      </c>
      <c r="AI496" s="132" t="str">
        <f t="shared" si="258"/>
        <v>_</v>
      </c>
      <c r="AJ496" s="131"/>
      <c r="AK496" s="129">
        <f t="shared" si="259"/>
        <v>21.840000000000003</v>
      </c>
      <c r="AL496" s="132">
        <f t="shared" si="260"/>
        <v>0</v>
      </c>
      <c r="AM496" s="131"/>
      <c r="AQ496" s="137"/>
    </row>
    <row r="497" spans="1:43">
      <c r="A497" s="12">
        <v>39</v>
      </c>
      <c r="B497" s="126" t="str">
        <f>VLOOKUP(A497,'Overzicht locaties'!B:D,2,0)</f>
        <v>Type B</v>
      </c>
      <c r="C497" s="107" t="s">
        <v>337</v>
      </c>
      <c r="D497" s="6">
        <v>4</v>
      </c>
      <c r="E497" s="107" t="s">
        <v>251</v>
      </c>
      <c r="F497" s="107">
        <v>2</v>
      </c>
      <c r="G497" s="127" t="str">
        <f t="shared" si="261"/>
        <v>Sanitaire ruimte</v>
      </c>
      <c r="H497" s="107" t="s">
        <v>6</v>
      </c>
      <c r="I497" s="128">
        <v>1</v>
      </c>
      <c r="J497" s="127" t="str">
        <f t="shared" si="246"/>
        <v>Vloerafwerking met polymeer beschermlaag</v>
      </c>
      <c r="K497" s="130">
        <v>3</v>
      </c>
      <c r="L497" s="129">
        <f t="shared" si="247"/>
        <v>3</v>
      </c>
      <c r="M497" s="164">
        <f t="shared" si="248"/>
        <v>0</v>
      </c>
      <c r="N497" s="131"/>
      <c r="O497" s="107" t="s">
        <v>101</v>
      </c>
      <c r="P497" s="107"/>
      <c r="Q497" s="107"/>
      <c r="R497" s="107"/>
      <c r="S497" s="131"/>
      <c r="T497" s="126" t="str">
        <f t="shared" si="249"/>
        <v>Sanitair</v>
      </c>
      <c r="U497" s="126" t="str">
        <f t="shared" si="250"/>
        <v>AQL 4%</v>
      </c>
      <c r="V497" s="131"/>
      <c r="W497" s="113">
        <v>100</v>
      </c>
      <c r="X497" s="131"/>
      <c r="Y497" s="129">
        <f t="shared" si="251"/>
        <v>4.68</v>
      </c>
      <c r="Z497" s="132">
        <f t="shared" si="252"/>
        <v>0</v>
      </c>
      <c r="AA497" s="131"/>
      <c r="AB497" s="129" t="str">
        <f t="shared" si="253"/>
        <v>_</v>
      </c>
      <c r="AC497" s="132" t="str">
        <f t="shared" si="254"/>
        <v>_</v>
      </c>
      <c r="AD497" s="131"/>
      <c r="AE497" s="129" t="str">
        <f t="shared" si="255"/>
        <v>_</v>
      </c>
      <c r="AF497" s="132" t="str">
        <f t="shared" si="256"/>
        <v>_</v>
      </c>
      <c r="AG497" s="131"/>
      <c r="AH497" s="129" t="str">
        <f t="shared" si="257"/>
        <v>_</v>
      </c>
      <c r="AI497" s="132" t="str">
        <f t="shared" si="258"/>
        <v>_</v>
      </c>
      <c r="AJ497" s="131"/>
      <c r="AK497" s="129">
        <f t="shared" si="259"/>
        <v>4.68</v>
      </c>
      <c r="AL497" s="132">
        <f t="shared" si="260"/>
        <v>0</v>
      </c>
      <c r="AM497" s="131"/>
      <c r="AQ497" s="137"/>
    </row>
    <row r="498" spans="1:43">
      <c r="A498" s="12">
        <v>39</v>
      </c>
      <c r="B498" s="126" t="str">
        <f>VLOOKUP(A498,'Overzicht locaties'!B:D,2,0)</f>
        <v>Type B</v>
      </c>
      <c r="C498" s="107" t="s">
        <v>337</v>
      </c>
      <c r="D498" s="6">
        <v>5</v>
      </c>
      <c r="E498" s="107" t="s">
        <v>147</v>
      </c>
      <c r="F498" s="107">
        <v>3</v>
      </c>
      <c r="G498" s="127" t="str">
        <f t="shared" si="261"/>
        <v>Verkeersruimte / Garderobe / Wachtruimte</v>
      </c>
      <c r="H498" s="107" t="s">
        <v>6</v>
      </c>
      <c r="I498" s="128">
        <v>1</v>
      </c>
      <c r="J498" s="127" t="str">
        <f t="shared" si="246"/>
        <v>Vloerafwerking met polymeer beschermlaag</v>
      </c>
      <c r="K498" s="130">
        <v>6</v>
      </c>
      <c r="L498" s="129">
        <f t="shared" si="247"/>
        <v>6</v>
      </c>
      <c r="M498" s="164">
        <f t="shared" si="248"/>
        <v>0</v>
      </c>
      <c r="N498" s="131"/>
      <c r="O498" s="107" t="s">
        <v>101</v>
      </c>
      <c r="P498" s="107"/>
      <c r="Q498" s="107"/>
      <c r="R498" s="107"/>
      <c r="S498" s="131"/>
      <c r="T498" s="126" t="str">
        <f t="shared" si="249"/>
        <v>Verkeer</v>
      </c>
      <c r="U498" s="126" t="str">
        <f t="shared" si="250"/>
        <v>AQL 7%</v>
      </c>
      <c r="V498" s="131"/>
      <c r="W498" s="113">
        <v>100</v>
      </c>
      <c r="X498" s="131"/>
      <c r="Y498" s="129">
        <f t="shared" si="251"/>
        <v>9.36</v>
      </c>
      <c r="Z498" s="132">
        <f t="shared" si="252"/>
        <v>0</v>
      </c>
      <c r="AA498" s="131"/>
      <c r="AB498" s="129" t="str">
        <f t="shared" si="253"/>
        <v>_</v>
      </c>
      <c r="AC498" s="132" t="str">
        <f t="shared" si="254"/>
        <v>_</v>
      </c>
      <c r="AD498" s="131"/>
      <c r="AE498" s="129" t="str">
        <f t="shared" si="255"/>
        <v>_</v>
      </c>
      <c r="AF498" s="132" t="str">
        <f t="shared" si="256"/>
        <v>_</v>
      </c>
      <c r="AG498" s="131"/>
      <c r="AH498" s="129" t="str">
        <f t="shared" si="257"/>
        <v>_</v>
      </c>
      <c r="AI498" s="132" t="str">
        <f t="shared" si="258"/>
        <v>_</v>
      </c>
      <c r="AJ498" s="131"/>
      <c r="AK498" s="129">
        <f t="shared" si="259"/>
        <v>9.36</v>
      </c>
      <c r="AL498" s="132">
        <f t="shared" si="260"/>
        <v>0</v>
      </c>
      <c r="AM498" s="131"/>
      <c r="AQ498" s="137"/>
    </row>
    <row r="499" spans="1:43">
      <c r="A499" s="12">
        <v>39</v>
      </c>
      <c r="B499" s="126" t="str">
        <f>VLOOKUP(A499,'Overzicht locaties'!B:D,2,0)</f>
        <v>Type B</v>
      </c>
      <c r="C499" s="107" t="s">
        <v>337</v>
      </c>
      <c r="D499" s="6">
        <v>6</v>
      </c>
      <c r="E499" s="107" t="s">
        <v>252</v>
      </c>
      <c r="F499" s="107">
        <v>3</v>
      </c>
      <c r="G499" s="127" t="str">
        <f t="shared" si="261"/>
        <v>Verkeersruimte / Garderobe / Wachtruimte</v>
      </c>
      <c r="H499" s="107" t="s">
        <v>6</v>
      </c>
      <c r="I499" s="128">
        <v>1</v>
      </c>
      <c r="J499" s="127" t="str">
        <f t="shared" si="246"/>
        <v>Vloerafwerking met polymeer beschermlaag</v>
      </c>
      <c r="K499" s="130">
        <v>14</v>
      </c>
      <c r="L499" s="129">
        <f t="shared" si="247"/>
        <v>14</v>
      </c>
      <c r="M499" s="164">
        <f t="shared" si="248"/>
        <v>0</v>
      </c>
      <c r="N499" s="131"/>
      <c r="O499" s="107" t="s">
        <v>101</v>
      </c>
      <c r="P499" s="107"/>
      <c r="Q499" s="107"/>
      <c r="R499" s="107"/>
      <c r="S499" s="131"/>
      <c r="T499" s="126" t="str">
        <f t="shared" si="249"/>
        <v>Verkeer</v>
      </c>
      <c r="U499" s="126" t="str">
        <f t="shared" si="250"/>
        <v>AQL 7%</v>
      </c>
      <c r="V499" s="131"/>
      <c r="W499" s="113">
        <v>100</v>
      </c>
      <c r="X499" s="131"/>
      <c r="Y499" s="129">
        <f t="shared" si="251"/>
        <v>21.840000000000003</v>
      </c>
      <c r="Z499" s="132">
        <f t="shared" si="252"/>
        <v>0</v>
      </c>
      <c r="AA499" s="131"/>
      <c r="AB499" s="129" t="str">
        <f t="shared" si="253"/>
        <v>_</v>
      </c>
      <c r="AC499" s="132" t="str">
        <f t="shared" si="254"/>
        <v>_</v>
      </c>
      <c r="AD499" s="131"/>
      <c r="AE499" s="129" t="str">
        <f t="shared" si="255"/>
        <v>_</v>
      </c>
      <c r="AF499" s="132" t="str">
        <f t="shared" si="256"/>
        <v>_</v>
      </c>
      <c r="AG499" s="131"/>
      <c r="AH499" s="129" t="str">
        <f t="shared" si="257"/>
        <v>_</v>
      </c>
      <c r="AI499" s="132" t="str">
        <f t="shared" si="258"/>
        <v>_</v>
      </c>
      <c r="AJ499" s="131"/>
      <c r="AK499" s="129">
        <f t="shared" si="259"/>
        <v>21.840000000000003</v>
      </c>
      <c r="AL499" s="132">
        <f t="shared" si="260"/>
        <v>0</v>
      </c>
      <c r="AM499" s="131"/>
      <c r="AQ499" s="137"/>
    </row>
    <row r="500" spans="1:43">
      <c r="A500" s="12">
        <v>39</v>
      </c>
      <c r="B500" s="126" t="str">
        <f>VLOOKUP(A500,'Overzicht locaties'!B:D,2,0)</f>
        <v>Type B</v>
      </c>
      <c r="C500" s="107" t="s">
        <v>337</v>
      </c>
      <c r="D500" s="6">
        <v>7</v>
      </c>
      <c r="E500" s="107" t="s">
        <v>253</v>
      </c>
      <c r="F500" s="107">
        <v>3</v>
      </c>
      <c r="G500" s="127" t="str">
        <f t="shared" si="261"/>
        <v>Verkeersruimte / Garderobe / Wachtruimte</v>
      </c>
      <c r="H500" s="107" t="s">
        <v>6</v>
      </c>
      <c r="I500" s="128">
        <v>1</v>
      </c>
      <c r="J500" s="127" t="str">
        <f t="shared" si="246"/>
        <v>Vloerafwerking met polymeer beschermlaag</v>
      </c>
      <c r="K500" s="130">
        <v>1</v>
      </c>
      <c r="L500" s="129">
        <f t="shared" si="247"/>
        <v>1</v>
      </c>
      <c r="M500" s="164">
        <f t="shared" si="248"/>
        <v>0</v>
      </c>
      <c r="N500" s="131"/>
      <c r="O500" s="107" t="s">
        <v>101</v>
      </c>
      <c r="P500" s="107"/>
      <c r="Q500" s="107"/>
      <c r="R500" s="107"/>
      <c r="S500" s="131"/>
      <c r="T500" s="126" t="str">
        <f t="shared" si="249"/>
        <v>Verkeer</v>
      </c>
      <c r="U500" s="126" t="str">
        <f t="shared" si="250"/>
        <v>AQL 7%</v>
      </c>
      <c r="V500" s="131"/>
      <c r="W500" s="113">
        <v>100</v>
      </c>
      <c r="X500" s="131"/>
      <c r="Y500" s="129">
        <f t="shared" si="251"/>
        <v>1.56</v>
      </c>
      <c r="Z500" s="132">
        <f t="shared" si="252"/>
        <v>0</v>
      </c>
      <c r="AA500" s="131"/>
      <c r="AB500" s="129" t="str">
        <f t="shared" si="253"/>
        <v>_</v>
      </c>
      <c r="AC500" s="132" t="str">
        <f t="shared" si="254"/>
        <v>_</v>
      </c>
      <c r="AD500" s="131"/>
      <c r="AE500" s="129" t="str">
        <f t="shared" si="255"/>
        <v>_</v>
      </c>
      <c r="AF500" s="132" t="str">
        <f t="shared" si="256"/>
        <v>_</v>
      </c>
      <c r="AG500" s="131"/>
      <c r="AH500" s="129" t="str">
        <f t="shared" si="257"/>
        <v>_</v>
      </c>
      <c r="AI500" s="132" t="str">
        <f t="shared" si="258"/>
        <v>_</v>
      </c>
      <c r="AJ500" s="131"/>
      <c r="AK500" s="129">
        <f t="shared" si="259"/>
        <v>1.56</v>
      </c>
      <c r="AL500" s="132">
        <f t="shared" si="260"/>
        <v>0</v>
      </c>
      <c r="AM500" s="131"/>
      <c r="AQ500" s="137"/>
    </row>
    <row r="501" spans="1:43">
      <c r="A501" s="12">
        <v>39</v>
      </c>
      <c r="B501" s="126" t="str">
        <f>VLOOKUP(A501,'Overzicht locaties'!B:D,2,0)</f>
        <v>Type B</v>
      </c>
      <c r="C501" s="107" t="s">
        <v>337</v>
      </c>
      <c r="D501" s="6">
        <v>8</v>
      </c>
      <c r="E501" s="107" t="s">
        <v>148</v>
      </c>
      <c r="F501" s="107">
        <v>2</v>
      </c>
      <c r="G501" s="127" t="str">
        <f t="shared" si="261"/>
        <v>Sanitaire ruimte</v>
      </c>
      <c r="H501" s="107" t="s">
        <v>6</v>
      </c>
      <c r="I501" s="128">
        <v>1</v>
      </c>
      <c r="J501" s="127" t="str">
        <f t="shared" si="246"/>
        <v>Vloerafwerking met polymeer beschermlaag</v>
      </c>
      <c r="K501" s="130">
        <v>1</v>
      </c>
      <c r="L501" s="129">
        <f t="shared" si="247"/>
        <v>1</v>
      </c>
      <c r="M501" s="164">
        <f t="shared" si="248"/>
        <v>0</v>
      </c>
      <c r="N501" s="131"/>
      <c r="O501" s="107" t="s">
        <v>101</v>
      </c>
      <c r="P501" s="107"/>
      <c r="Q501" s="107"/>
      <c r="R501" s="107"/>
      <c r="S501" s="131"/>
      <c r="T501" s="126" t="str">
        <f t="shared" si="249"/>
        <v>Sanitair</v>
      </c>
      <c r="U501" s="126" t="str">
        <f t="shared" si="250"/>
        <v>AQL 4%</v>
      </c>
      <c r="V501" s="131"/>
      <c r="W501" s="113">
        <v>100</v>
      </c>
      <c r="X501" s="131"/>
      <c r="Y501" s="129">
        <f t="shared" si="251"/>
        <v>1.56</v>
      </c>
      <c r="Z501" s="132">
        <f t="shared" si="252"/>
        <v>0</v>
      </c>
      <c r="AA501" s="131"/>
      <c r="AB501" s="129" t="str">
        <f t="shared" si="253"/>
        <v>_</v>
      </c>
      <c r="AC501" s="132" t="str">
        <f t="shared" si="254"/>
        <v>_</v>
      </c>
      <c r="AD501" s="131"/>
      <c r="AE501" s="129" t="str">
        <f t="shared" si="255"/>
        <v>_</v>
      </c>
      <c r="AF501" s="132" t="str">
        <f t="shared" si="256"/>
        <v>_</v>
      </c>
      <c r="AG501" s="131"/>
      <c r="AH501" s="129" t="str">
        <f t="shared" si="257"/>
        <v>_</v>
      </c>
      <c r="AI501" s="132" t="str">
        <f t="shared" si="258"/>
        <v>_</v>
      </c>
      <c r="AJ501" s="131"/>
      <c r="AK501" s="129">
        <f t="shared" si="259"/>
        <v>1.56</v>
      </c>
      <c r="AL501" s="132">
        <f t="shared" si="260"/>
        <v>0</v>
      </c>
      <c r="AM501" s="131"/>
      <c r="AQ501" s="137"/>
    </row>
    <row r="502" spans="1:43">
      <c r="A502" s="12">
        <v>39</v>
      </c>
      <c r="B502" s="126" t="str">
        <f>VLOOKUP(A502,'Overzicht locaties'!B:D,2,0)</f>
        <v>Type B</v>
      </c>
      <c r="C502" s="107" t="s">
        <v>337</v>
      </c>
      <c r="D502" s="6">
        <v>9</v>
      </c>
      <c r="E502" s="107" t="s">
        <v>254</v>
      </c>
      <c r="F502" s="107">
        <v>6</v>
      </c>
      <c r="G502" s="127" t="str">
        <f t="shared" si="261"/>
        <v>Overig / Magazijn / Archief / Berging / Technische ruimte</v>
      </c>
      <c r="H502" s="107" t="s">
        <v>6</v>
      </c>
      <c r="I502" s="128">
        <v>1</v>
      </c>
      <c r="J502" s="127" t="str">
        <f t="shared" si="246"/>
        <v>Vloerafwerking met polymeer beschermlaag</v>
      </c>
      <c r="K502" s="130">
        <v>1</v>
      </c>
      <c r="L502" s="129">
        <f t="shared" si="247"/>
        <v>1</v>
      </c>
      <c r="M502" s="164">
        <f t="shared" si="248"/>
        <v>0</v>
      </c>
      <c r="N502" s="131"/>
      <c r="O502" s="107" t="s">
        <v>101</v>
      </c>
      <c r="P502" s="107"/>
      <c r="Q502" s="107"/>
      <c r="R502" s="107"/>
      <c r="S502" s="131"/>
      <c r="T502" s="126" t="str">
        <f t="shared" si="249"/>
        <v>Verkeer</v>
      </c>
      <c r="U502" s="126" t="str">
        <f t="shared" si="250"/>
        <v>AQL 7%</v>
      </c>
      <c r="V502" s="131"/>
      <c r="W502" s="113">
        <v>100</v>
      </c>
      <c r="X502" s="131"/>
      <c r="Y502" s="129">
        <f t="shared" si="251"/>
        <v>1.56</v>
      </c>
      <c r="Z502" s="132">
        <f t="shared" si="252"/>
        <v>0</v>
      </c>
      <c r="AA502" s="131"/>
      <c r="AB502" s="129" t="str">
        <f t="shared" si="253"/>
        <v>_</v>
      </c>
      <c r="AC502" s="132" t="str">
        <f t="shared" si="254"/>
        <v>_</v>
      </c>
      <c r="AD502" s="131"/>
      <c r="AE502" s="129" t="str">
        <f t="shared" si="255"/>
        <v>_</v>
      </c>
      <c r="AF502" s="132" t="str">
        <f t="shared" si="256"/>
        <v>_</v>
      </c>
      <c r="AG502" s="131"/>
      <c r="AH502" s="129" t="str">
        <f t="shared" si="257"/>
        <v>_</v>
      </c>
      <c r="AI502" s="132" t="str">
        <f t="shared" si="258"/>
        <v>_</v>
      </c>
      <c r="AJ502" s="131"/>
      <c r="AK502" s="129">
        <f t="shared" si="259"/>
        <v>1.56</v>
      </c>
      <c r="AL502" s="132">
        <f t="shared" si="260"/>
        <v>0</v>
      </c>
      <c r="AM502" s="131"/>
      <c r="AQ502" s="137"/>
    </row>
    <row r="503" spans="1:43">
      <c r="A503" s="12">
        <v>40</v>
      </c>
      <c r="B503" s="126" t="str">
        <f>VLOOKUP(A503,'Overzicht locaties'!B:D,2,0)</f>
        <v>Type B</v>
      </c>
      <c r="C503" s="107" t="s">
        <v>337</v>
      </c>
      <c r="D503" s="6">
        <v>1</v>
      </c>
      <c r="E503" s="107" t="s">
        <v>248</v>
      </c>
      <c r="F503" s="107">
        <v>1</v>
      </c>
      <c r="G503" s="127" t="str">
        <f t="shared" si="261"/>
        <v xml:space="preserve">Kantoorruimte / vergaderruimte </v>
      </c>
      <c r="H503" s="107" t="s">
        <v>6</v>
      </c>
      <c r="I503" s="128">
        <v>1</v>
      </c>
      <c r="J503" s="127" t="str">
        <f t="shared" ref="J503:J566" si="264">VLOOKUP(I503,Legenda_vloerafwerking,2,0)</f>
        <v>Vloerafwerking met polymeer beschermlaag</v>
      </c>
      <c r="K503" s="130">
        <v>8</v>
      </c>
      <c r="L503" s="129">
        <f t="shared" ref="L503:L566" si="265">K503-M503</f>
        <v>8</v>
      </c>
      <c r="M503" s="164">
        <f t="shared" ref="M503:M566" si="266">IF(F503="nio",K503,0)</f>
        <v>0</v>
      </c>
      <c r="N503" s="131"/>
      <c r="O503" s="107" t="s">
        <v>101</v>
      </c>
      <c r="P503" s="107"/>
      <c r="Q503" s="107"/>
      <c r="R503" s="107"/>
      <c r="S503" s="131"/>
      <c r="T503" s="126" t="str">
        <f t="shared" ref="T503:T566" si="267">IF(F503="nio","_",VLOOKUP(F503,cat_omschrijving,3,0))</f>
        <v>Bureau</v>
      </c>
      <c r="U503" s="126" t="str">
        <f t="shared" ref="U503:U566" si="268">IF(F503="nio","_",VLOOKUP(F503,cat_omschrijving,4,0))</f>
        <v>AQL 7%</v>
      </c>
      <c r="V503" s="131"/>
      <c r="W503" s="113">
        <v>100</v>
      </c>
      <c r="X503" s="131"/>
      <c r="Y503" s="129">
        <f t="shared" ref="Y503:Y566" si="269">IF(F503="nio","_",(L503/W503)*VLOOKUP(O503,Aanpassing_frequenties,3,0))</f>
        <v>12.48</v>
      </c>
      <c r="Z503" s="132">
        <f t="shared" ref="Z503:Z566" si="270">IF(F503="nio","_",Y503*Rekentarief)</f>
        <v>0</v>
      </c>
      <c r="AA503" s="131"/>
      <c r="AB503" s="129" t="str">
        <f t="shared" ref="AB503:AB566" si="271">IF(OR($F503="nio",P503=""),"_",($L503/$W503)*VLOOKUP(P503,Aanpassing_frequenties,3,0))</f>
        <v>_</v>
      </c>
      <c r="AC503" s="132" t="str">
        <f t="shared" ref="AC503:AC566" si="272">IF(OR($F503="nio",P503=""),"_",AB503*Rekentarief30)</f>
        <v>_</v>
      </c>
      <c r="AD503" s="131"/>
      <c r="AE503" s="129" t="str">
        <f t="shared" ref="AE503:AE566" si="273">IF(OR($F503="nio",Q503=""),"_",($L503/$W503)*VLOOKUP(Q503,Aanpassing_frequenties,3,0))</f>
        <v>_</v>
      </c>
      <c r="AF503" s="132" t="str">
        <f t="shared" ref="AF503:AF566" si="274">IF(OR($F503="nio",Q503=""),"_",AE503*Rekentarief50)</f>
        <v>_</v>
      </c>
      <c r="AG503" s="131"/>
      <c r="AH503" s="129" t="str">
        <f t="shared" ref="AH503:AH566" si="275">IF(OR($F503="nio",R503=""),"_",($L503/$W503)*VLOOKUP(R503,Aanpassing_frequenties,3,0))</f>
        <v>_</v>
      </c>
      <c r="AI503" s="132" t="str">
        <f t="shared" ref="AI503:AI566" si="276">IF(OR($F503="nio",R503=""),"_",AH503*rekentarief150)</f>
        <v>_</v>
      </c>
      <c r="AJ503" s="131"/>
      <c r="AK503" s="129">
        <f t="shared" ref="AK503:AK566" si="277">IF(F503="nio","_",SUM(Y503,AB503,AE503,AH503))</f>
        <v>12.48</v>
      </c>
      <c r="AL503" s="132">
        <f t="shared" ref="AL503:AL566" si="278">IF(F503="nio","_",SUM(Z503,AC503,AF503,AI503))</f>
        <v>0</v>
      </c>
      <c r="AM503" s="131"/>
      <c r="AQ503" s="137"/>
    </row>
    <row r="504" spans="1:43">
      <c r="A504" s="12">
        <v>40</v>
      </c>
      <c r="B504" s="126" t="str">
        <f>VLOOKUP(A504,'Overzicht locaties'!B:D,2,0)</f>
        <v>Type B</v>
      </c>
      <c r="C504" s="107" t="s">
        <v>337</v>
      </c>
      <c r="D504" s="6">
        <v>2</v>
      </c>
      <c r="E504" s="107" t="s">
        <v>249</v>
      </c>
      <c r="F504" s="107">
        <v>4</v>
      </c>
      <c r="G504" s="127" t="str">
        <f t="shared" ref="G504:G567" si="279">VLOOKUP(F504,cat_omschrijving,2,0)</f>
        <v>Medische ruimte</v>
      </c>
      <c r="H504" s="107" t="s">
        <v>6</v>
      </c>
      <c r="I504" s="128">
        <v>1</v>
      </c>
      <c r="J504" s="127" t="str">
        <f t="shared" si="264"/>
        <v>Vloerafwerking met polymeer beschermlaag</v>
      </c>
      <c r="K504" s="130">
        <v>5</v>
      </c>
      <c r="L504" s="129">
        <f t="shared" si="265"/>
        <v>5</v>
      </c>
      <c r="M504" s="164">
        <f t="shared" si="266"/>
        <v>0</v>
      </c>
      <c r="N504" s="131"/>
      <c r="O504" s="107" t="s">
        <v>101</v>
      </c>
      <c r="P504" s="107"/>
      <c r="Q504" s="107"/>
      <c r="R504" s="107"/>
      <c r="S504" s="131"/>
      <c r="T504" s="126" t="str">
        <f t="shared" si="267"/>
        <v>Behandel</v>
      </c>
      <c r="U504" s="126" t="str">
        <f t="shared" si="268"/>
        <v>AQL 3%</v>
      </c>
      <c r="V504" s="131"/>
      <c r="W504" s="113">
        <v>100</v>
      </c>
      <c r="X504" s="131"/>
      <c r="Y504" s="129">
        <f t="shared" si="269"/>
        <v>7.8000000000000007</v>
      </c>
      <c r="Z504" s="132">
        <f t="shared" si="270"/>
        <v>0</v>
      </c>
      <c r="AA504" s="131"/>
      <c r="AB504" s="129" t="str">
        <f t="shared" si="271"/>
        <v>_</v>
      </c>
      <c r="AC504" s="132" t="str">
        <f t="shared" si="272"/>
        <v>_</v>
      </c>
      <c r="AD504" s="131"/>
      <c r="AE504" s="129" t="str">
        <f t="shared" si="273"/>
        <v>_</v>
      </c>
      <c r="AF504" s="132" t="str">
        <f t="shared" si="274"/>
        <v>_</v>
      </c>
      <c r="AG504" s="131"/>
      <c r="AH504" s="129" t="str">
        <f t="shared" si="275"/>
        <v>_</v>
      </c>
      <c r="AI504" s="132" t="str">
        <f t="shared" si="276"/>
        <v>_</v>
      </c>
      <c r="AJ504" s="131"/>
      <c r="AK504" s="129">
        <f t="shared" si="277"/>
        <v>7.8000000000000007</v>
      </c>
      <c r="AL504" s="132">
        <f t="shared" si="278"/>
        <v>0</v>
      </c>
      <c r="AM504" s="131"/>
      <c r="AQ504" s="137"/>
    </row>
    <row r="505" spans="1:43">
      <c r="A505" s="12">
        <v>40</v>
      </c>
      <c r="B505" s="126" t="str">
        <f>VLOOKUP(A505,'Overzicht locaties'!B:D,2,0)</f>
        <v>Type B</v>
      </c>
      <c r="C505" s="107" t="s">
        <v>337</v>
      </c>
      <c r="D505" s="6">
        <v>3</v>
      </c>
      <c r="E505" s="107" t="s">
        <v>250</v>
      </c>
      <c r="F505" s="107">
        <v>4</v>
      </c>
      <c r="G505" s="127" t="str">
        <f t="shared" si="279"/>
        <v>Medische ruimte</v>
      </c>
      <c r="H505" s="107" t="s">
        <v>6</v>
      </c>
      <c r="I505" s="128">
        <v>1</v>
      </c>
      <c r="J505" s="127" t="str">
        <f t="shared" si="264"/>
        <v>Vloerafwerking met polymeer beschermlaag</v>
      </c>
      <c r="K505" s="130">
        <v>14</v>
      </c>
      <c r="L505" s="129">
        <f t="shared" si="265"/>
        <v>14</v>
      </c>
      <c r="M505" s="164">
        <f t="shared" si="266"/>
        <v>0</v>
      </c>
      <c r="N505" s="131"/>
      <c r="O505" s="107" t="s">
        <v>101</v>
      </c>
      <c r="P505" s="107"/>
      <c r="Q505" s="107"/>
      <c r="R505" s="107"/>
      <c r="S505" s="131"/>
      <c r="T505" s="126" t="str">
        <f t="shared" si="267"/>
        <v>Behandel</v>
      </c>
      <c r="U505" s="126" t="str">
        <f t="shared" si="268"/>
        <v>AQL 3%</v>
      </c>
      <c r="V505" s="131"/>
      <c r="W505" s="113">
        <v>100</v>
      </c>
      <c r="X505" s="131"/>
      <c r="Y505" s="129">
        <f t="shared" si="269"/>
        <v>21.840000000000003</v>
      </c>
      <c r="Z505" s="132">
        <f t="shared" si="270"/>
        <v>0</v>
      </c>
      <c r="AA505" s="131"/>
      <c r="AB505" s="129" t="str">
        <f t="shared" si="271"/>
        <v>_</v>
      </c>
      <c r="AC505" s="132" t="str">
        <f t="shared" si="272"/>
        <v>_</v>
      </c>
      <c r="AD505" s="131"/>
      <c r="AE505" s="129" t="str">
        <f t="shared" si="273"/>
        <v>_</v>
      </c>
      <c r="AF505" s="132" t="str">
        <f t="shared" si="274"/>
        <v>_</v>
      </c>
      <c r="AG505" s="131"/>
      <c r="AH505" s="129" t="str">
        <f t="shared" si="275"/>
        <v>_</v>
      </c>
      <c r="AI505" s="132" t="str">
        <f t="shared" si="276"/>
        <v>_</v>
      </c>
      <c r="AJ505" s="131"/>
      <c r="AK505" s="129">
        <f t="shared" si="277"/>
        <v>21.840000000000003</v>
      </c>
      <c r="AL505" s="132">
        <f t="shared" si="278"/>
        <v>0</v>
      </c>
      <c r="AM505" s="131"/>
      <c r="AQ505" s="137"/>
    </row>
    <row r="506" spans="1:43">
      <c r="A506" s="12">
        <v>40</v>
      </c>
      <c r="B506" s="126" t="str">
        <f>VLOOKUP(A506,'Overzicht locaties'!B:D,2,0)</f>
        <v>Type B</v>
      </c>
      <c r="C506" s="107" t="s">
        <v>337</v>
      </c>
      <c r="D506" s="6">
        <v>4</v>
      </c>
      <c r="E506" s="107" t="s">
        <v>251</v>
      </c>
      <c r="F506" s="107">
        <v>2</v>
      </c>
      <c r="G506" s="127" t="str">
        <f t="shared" si="279"/>
        <v>Sanitaire ruimte</v>
      </c>
      <c r="H506" s="107" t="s">
        <v>6</v>
      </c>
      <c r="I506" s="128">
        <v>1</v>
      </c>
      <c r="J506" s="127" t="str">
        <f t="shared" si="264"/>
        <v>Vloerafwerking met polymeer beschermlaag</v>
      </c>
      <c r="K506" s="130">
        <v>3</v>
      </c>
      <c r="L506" s="129">
        <f t="shared" si="265"/>
        <v>3</v>
      </c>
      <c r="M506" s="164">
        <f t="shared" si="266"/>
        <v>0</v>
      </c>
      <c r="N506" s="131"/>
      <c r="O506" s="107" t="s">
        <v>101</v>
      </c>
      <c r="P506" s="107"/>
      <c r="Q506" s="107"/>
      <c r="R506" s="107"/>
      <c r="S506" s="131"/>
      <c r="T506" s="126" t="str">
        <f t="shared" si="267"/>
        <v>Sanitair</v>
      </c>
      <c r="U506" s="126" t="str">
        <f t="shared" si="268"/>
        <v>AQL 4%</v>
      </c>
      <c r="V506" s="131"/>
      <c r="W506" s="113">
        <v>100</v>
      </c>
      <c r="X506" s="131"/>
      <c r="Y506" s="129">
        <f t="shared" si="269"/>
        <v>4.68</v>
      </c>
      <c r="Z506" s="132">
        <f t="shared" si="270"/>
        <v>0</v>
      </c>
      <c r="AA506" s="131"/>
      <c r="AB506" s="129" t="str">
        <f t="shared" si="271"/>
        <v>_</v>
      </c>
      <c r="AC506" s="132" t="str">
        <f t="shared" si="272"/>
        <v>_</v>
      </c>
      <c r="AD506" s="131"/>
      <c r="AE506" s="129" t="str">
        <f t="shared" si="273"/>
        <v>_</v>
      </c>
      <c r="AF506" s="132" t="str">
        <f t="shared" si="274"/>
        <v>_</v>
      </c>
      <c r="AG506" s="131"/>
      <c r="AH506" s="129" t="str">
        <f t="shared" si="275"/>
        <v>_</v>
      </c>
      <c r="AI506" s="132" t="str">
        <f t="shared" si="276"/>
        <v>_</v>
      </c>
      <c r="AJ506" s="131"/>
      <c r="AK506" s="129">
        <f t="shared" si="277"/>
        <v>4.68</v>
      </c>
      <c r="AL506" s="132">
        <f t="shared" si="278"/>
        <v>0</v>
      </c>
      <c r="AM506" s="131"/>
      <c r="AQ506" s="137"/>
    </row>
    <row r="507" spans="1:43">
      <c r="A507" s="12">
        <v>40</v>
      </c>
      <c r="B507" s="126" t="str">
        <f>VLOOKUP(A507,'Overzicht locaties'!B:D,2,0)</f>
        <v>Type B</v>
      </c>
      <c r="C507" s="107" t="s">
        <v>337</v>
      </c>
      <c r="D507" s="6">
        <v>5</v>
      </c>
      <c r="E507" s="107" t="s">
        <v>147</v>
      </c>
      <c r="F507" s="107">
        <v>3</v>
      </c>
      <c r="G507" s="127" t="str">
        <f t="shared" si="279"/>
        <v>Verkeersruimte / Garderobe / Wachtruimte</v>
      </c>
      <c r="H507" s="107" t="s">
        <v>6</v>
      </c>
      <c r="I507" s="128">
        <v>1</v>
      </c>
      <c r="J507" s="127" t="str">
        <f t="shared" si="264"/>
        <v>Vloerafwerking met polymeer beschermlaag</v>
      </c>
      <c r="K507" s="130">
        <v>6</v>
      </c>
      <c r="L507" s="129">
        <f t="shared" si="265"/>
        <v>6</v>
      </c>
      <c r="M507" s="164">
        <f t="shared" si="266"/>
        <v>0</v>
      </c>
      <c r="N507" s="131"/>
      <c r="O507" s="107" t="s">
        <v>101</v>
      </c>
      <c r="P507" s="107"/>
      <c r="Q507" s="107"/>
      <c r="R507" s="107"/>
      <c r="S507" s="131"/>
      <c r="T507" s="126" t="str">
        <f t="shared" si="267"/>
        <v>Verkeer</v>
      </c>
      <c r="U507" s="126" t="str">
        <f t="shared" si="268"/>
        <v>AQL 7%</v>
      </c>
      <c r="V507" s="131"/>
      <c r="W507" s="113">
        <v>100</v>
      </c>
      <c r="X507" s="131"/>
      <c r="Y507" s="129">
        <f t="shared" si="269"/>
        <v>9.36</v>
      </c>
      <c r="Z507" s="132">
        <f t="shared" si="270"/>
        <v>0</v>
      </c>
      <c r="AA507" s="131"/>
      <c r="AB507" s="129" t="str">
        <f t="shared" si="271"/>
        <v>_</v>
      </c>
      <c r="AC507" s="132" t="str">
        <f t="shared" si="272"/>
        <v>_</v>
      </c>
      <c r="AD507" s="131"/>
      <c r="AE507" s="129" t="str">
        <f t="shared" si="273"/>
        <v>_</v>
      </c>
      <c r="AF507" s="132" t="str">
        <f t="shared" si="274"/>
        <v>_</v>
      </c>
      <c r="AG507" s="131"/>
      <c r="AH507" s="129" t="str">
        <f t="shared" si="275"/>
        <v>_</v>
      </c>
      <c r="AI507" s="132" t="str">
        <f t="shared" si="276"/>
        <v>_</v>
      </c>
      <c r="AJ507" s="131"/>
      <c r="AK507" s="129">
        <f t="shared" si="277"/>
        <v>9.36</v>
      </c>
      <c r="AL507" s="132">
        <f t="shared" si="278"/>
        <v>0</v>
      </c>
      <c r="AM507" s="131"/>
      <c r="AQ507" s="137"/>
    </row>
    <row r="508" spans="1:43">
      <c r="A508" s="12">
        <v>40</v>
      </c>
      <c r="B508" s="126" t="str">
        <f>VLOOKUP(A508,'Overzicht locaties'!B:D,2,0)</f>
        <v>Type B</v>
      </c>
      <c r="C508" s="107" t="s">
        <v>337</v>
      </c>
      <c r="D508" s="6">
        <v>6</v>
      </c>
      <c r="E508" s="107" t="s">
        <v>252</v>
      </c>
      <c r="F508" s="107">
        <v>3</v>
      </c>
      <c r="G508" s="127" t="str">
        <f t="shared" si="279"/>
        <v>Verkeersruimte / Garderobe / Wachtruimte</v>
      </c>
      <c r="H508" s="107" t="s">
        <v>6</v>
      </c>
      <c r="I508" s="128">
        <v>1</v>
      </c>
      <c r="J508" s="127" t="str">
        <f t="shared" si="264"/>
        <v>Vloerafwerking met polymeer beschermlaag</v>
      </c>
      <c r="K508" s="130">
        <v>14</v>
      </c>
      <c r="L508" s="129">
        <f t="shared" si="265"/>
        <v>14</v>
      </c>
      <c r="M508" s="164">
        <f t="shared" si="266"/>
        <v>0</v>
      </c>
      <c r="N508" s="131"/>
      <c r="O508" s="107" t="s">
        <v>101</v>
      </c>
      <c r="P508" s="107"/>
      <c r="Q508" s="107"/>
      <c r="R508" s="107"/>
      <c r="S508" s="131"/>
      <c r="T508" s="126" t="str">
        <f t="shared" si="267"/>
        <v>Verkeer</v>
      </c>
      <c r="U508" s="126" t="str">
        <f t="shared" si="268"/>
        <v>AQL 7%</v>
      </c>
      <c r="V508" s="131"/>
      <c r="W508" s="113">
        <v>100</v>
      </c>
      <c r="X508" s="131"/>
      <c r="Y508" s="129">
        <f t="shared" si="269"/>
        <v>21.840000000000003</v>
      </c>
      <c r="Z508" s="132">
        <f t="shared" si="270"/>
        <v>0</v>
      </c>
      <c r="AA508" s="131"/>
      <c r="AB508" s="129" t="str">
        <f t="shared" si="271"/>
        <v>_</v>
      </c>
      <c r="AC508" s="132" t="str">
        <f t="shared" si="272"/>
        <v>_</v>
      </c>
      <c r="AD508" s="131"/>
      <c r="AE508" s="129" t="str">
        <f t="shared" si="273"/>
        <v>_</v>
      </c>
      <c r="AF508" s="132" t="str">
        <f t="shared" si="274"/>
        <v>_</v>
      </c>
      <c r="AG508" s="131"/>
      <c r="AH508" s="129" t="str">
        <f t="shared" si="275"/>
        <v>_</v>
      </c>
      <c r="AI508" s="132" t="str">
        <f t="shared" si="276"/>
        <v>_</v>
      </c>
      <c r="AJ508" s="131"/>
      <c r="AK508" s="129">
        <f t="shared" si="277"/>
        <v>21.840000000000003</v>
      </c>
      <c r="AL508" s="132">
        <f t="shared" si="278"/>
        <v>0</v>
      </c>
      <c r="AM508" s="131"/>
      <c r="AQ508" s="137"/>
    </row>
    <row r="509" spans="1:43">
      <c r="A509" s="12">
        <v>40</v>
      </c>
      <c r="B509" s="126" t="str">
        <f>VLOOKUP(A509,'Overzicht locaties'!B:D,2,0)</f>
        <v>Type B</v>
      </c>
      <c r="C509" s="107" t="s">
        <v>337</v>
      </c>
      <c r="D509" s="6">
        <v>7</v>
      </c>
      <c r="E509" s="107" t="s">
        <v>253</v>
      </c>
      <c r="F509" s="107">
        <v>3</v>
      </c>
      <c r="G509" s="127" t="str">
        <f t="shared" si="279"/>
        <v>Verkeersruimte / Garderobe / Wachtruimte</v>
      </c>
      <c r="H509" s="107" t="s">
        <v>6</v>
      </c>
      <c r="I509" s="128">
        <v>1</v>
      </c>
      <c r="J509" s="127" t="str">
        <f t="shared" si="264"/>
        <v>Vloerafwerking met polymeer beschermlaag</v>
      </c>
      <c r="K509" s="130">
        <v>1</v>
      </c>
      <c r="L509" s="129">
        <f t="shared" si="265"/>
        <v>1</v>
      </c>
      <c r="M509" s="164">
        <f t="shared" si="266"/>
        <v>0</v>
      </c>
      <c r="N509" s="131"/>
      <c r="O509" s="107" t="s">
        <v>101</v>
      </c>
      <c r="P509" s="107"/>
      <c r="Q509" s="107"/>
      <c r="R509" s="107"/>
      <c r="S509" s="131"/>
      <c r="T509" s="126" t="str">
        <f t="shared" si="267"/>
        <v>Verkeer</v>
      </c>
      <c r="U509" s="126" t="str">
        <f t="shared" si="268"/>
        <v>AQL 7%</v>
      </c>
      <c r="V509" s="131"/>
      <c r="W509" s="113">
        <v>100</v>
      </c>
      <c r="X509" s="131"/>
      <c r="Y509" s="129">
        <f t="shared" si="269"/>
        <v>1.56</v>
      </c>
      <c r="Z509" s="132">
        <f t="shared" si="270"/>
        <v>0</v>
      </c>
      <c r="AA509" s="131"/>
      <c r="AB509" s="129" t="str">
        <f t="shared" si="271"/>
        <v>_</v>
      </c>
      <c r="AC509" s="132" t="str">
        <f t="shared" si="272"/>
        <v>_</v>
      </c>
      <c r="AD509" s="131"/>
      <c r="AE509" s="129" t="str">
        <f t="shared" si="273"/>
        <v>_</v>
      </c>
      <c r="AF509" s="132" t="str">
        <f t="shared" si="274"/>
        <v>_</v>
      </c>
      <c r="AG509" s="131"/>
      <c r="AH509" s="129" t="str">
        <f t="shared" si="275"/>
        <v>_</v>
      </c>
      <c r="AI509" s="132" t="str">
        <f t="shared" si="276"/>
        <v>_</v>
      </c>
      <c r="AJ509" s="131"/>
      <c r="AK509" s="129">
        <f t="shared" si="277"/>
        <v>1.56</v>
      </c>
      <c r="AL509" s="132">
        <f t="shared" si="278"/>
        <v>0</v>
      </c>
      <c r="AM509" s="131"/>
      <c r="AQ509" s="137"/>
    </row>
    <row r="510" spans="1:43">
      <c r="A510" s="12">
        <v>40</v>
      </c>
      <c r="B510" s="126" t="str">
        <f>VLOOKUP(A510,'Overzicht locaties'!B:D,2,0)</f>
        <v>Type B</v>
      </c>
      <c r="C510" s="107" t="s">
        <v>337</v>
      </c>
      <c r="D510" s="6">
        <v>8</v>
      </c>
      <c r="E510" s="107" t="s">
        <v>148</v>
      </c>
      <c r="F510" s="107">
        <v>2</v>
      </c>
      <c r="G510" s="127" t="str">
        <f t="shared" si="279"/>
        <v>Sanitaire ruimte</v>
      </c>
      <c r="H510" s="107" t="s">
        <v>6</v>
      </c>
      <c r="I510" s="128">
        <v>1</v>
      </c>
      <c r="J510" s="127" t="str">
        <f t="shared" si="264"/>
        <v>Vloerafwerking met polymeer beschermlaag</v>
      </c>
      <c r="K510" s="130">
        <v>1</v>
      </c>
      <c r="L510" s="129">
        <f t="shared" si="265"/>
        <v>1</v>
      </c>
      <c r="M510" s="164">
        <f t="shared" si="266"/>
        <v>0</v>
      </c>
      <c r="N510" s="131"/>
      <c r="O510" s="107" t="s">
        <v>101</v>
      </c>
      <c r="P510" s="107"/>
      <c r="Q510" s="107"/>
      <c r="R510" s="107"/>
      <c r="S510" s="131"/>
      <c r="T510" s="126" t="str">
        <f t="shared" si="267"/>
        <v>Sanitair</v>
      </c>
      <c r="U510" s="126" t="str">
        <f t="shared" si="268"/>
        <v>AQL 4%</v>
      </c>
      <c r="V510" s="131"/>
      <c r="W510" s="113">
        <v>100</v>
      </c>
      <c r="X510" s="131"/>
      <c r="Y510" s="129">
        <f t="shared" si="269"/>
        <v>1.56</v>
      </c>
      <c r="Z510" s="132">
        <f t="shared" si="270"/>
        <v>0</v>
      </c>
      <c r="AA510" s="131"/>
      <c r="AB510" s="129" t="str">
        <f t="shared" si="271"/>
        <v>_</v>
      </c>
      <c r="AC510" s="132" t="str">
        <f t="shared" si="272"/>
        <v>_</v>
      </c>
      <c r="AD510" s="131"/>
      <c r="AE510" s="129" t="str">
        <f t="shared" si="273"/>
        <v>_</v>
      </c>
      <c r="AF510" s="132" t="str">
        <f t="shared" si="274"/>
        <v>_</v>
      </c>
      <c r="AG510" s="131"/>
      <c r="AH510" s="129" t="str">
        <f t="shared" si="275"/>
        <v>_</v>
      </c>
      <c r="AI510" s="132" t="str">
        <f t="shared" si="276"/>
        <v>_</v>
      </c>
      <c r="AJ510" s="131"/>
      <c r="AK510" s="129">
        <f t="shared" si="277"/>
        <v>1.56</v>
      </c>
      <c r="AL510" s="132">
        <f t="shared" si="278"/>
        <v>0</v>
      </c>
      <c r="AM510" s="131"/>
      <c r="AQ510" s="137"/>
    </row>
    <row r="511" spans="1:43">
      <c r="A511" s="12">
        <v>40</v>
      </c>
      <c r="B511" s="126" t="str">
        <f>VLOOKUP(A511,'Overzicht locaties'!B:D,2,0)</f>
        <v>Type B</v>
      </c>
      <c r="C511" s="107" t="s">
        <v>337</v>
      </c>
      <c r="D511" s="6">
        <v>9</v>
      </c>
      <c r="E511" s="107" t="s">
        <v>254</v>
      </c>
      <c r="F511" s="107">
        <v>6</v>
      </c>
      <c r="G511" s="127" t="str">
        <f t="shared" si="279"/>
        <v>Overig / Magazijn / Archief / Berging / Technische ruimte</v>
      </c>
      <c r="H511" s="107" t="s">
        <v>6</v>
      </c>
      <c r="I511" s="128">
        <v>1</v>
      </c>
      <c r="J511" s="127" t="str">
        <f t="shared" si="264"/>
        <v>Vloerafwerking met polymeer beschermlaag</v>
      </c>
      <c r="K511" s="130">
        <v>1</v>
      </c>
      <c r="L511" s="129">
        <f t="shared" si="265"/>
        <v>1</v>
      </c>
      <c r="M511" s="164">
        <f t="shared" si="266"/>
        <v>0</v>
      </c>
      <c r="N511" s="131"/>
      <c r="O511" s="107" t="s">
        <v>101</v>
      </c>
      <c r="P511" s="107"/>
      <c r="Q511" s="107"/>
      <c r="R511" s="107"/>
      <c r="S511" s="131"/>
      <c r="T511" s="126" t="str">
        <f t="shared" si="267"/>
        <v>Verkeer</v>
      </c>
      <c r="U511" s="126" t="str">
        <f t="shared" si="268"/>
        <v>AQL 7%</v>
      </c>
      <c r="V511" s="131"/>
      <c r="W511" s="113">
        <v>100</v>
      </c>
      <c r="X511" s="131"/>
      <c r="Y511" s="129">
        <f t="shared" si="269"/>
        <v>1.56</v>
      </c>
      <c r="Z511" s="132">
        <f t="shared" si="270"/>
        <v>0</v>
      </c>
      <c r="AA511" s="131"/>
      <c r="AB511" s="129" t="str">
        <f t="shared" si="271"/>
        <v>_</v>
      </c>
      <c r="AC511" s="132" t="str">
        <f t="shared" si="272"/>
        <v>_</v>
      </c>
      <c r="AD511" s="131"/>
      <c r="AE511" s="129" t="str">
        <f t="shared" si="273"/>
        <v>_</v>
      </c>
      <c r="AF511" s="132" t="str">
        <f t="shared" si="274"/>
        <v>_</v>
      </c>
      <c r="AG511" s="131"/>
      <c r="AH511" s="129" t="str">
        <f t="shared" si="275"/>
        <v>_</v>
      </c>
      <c r="AI511" s="132" t="str">
        <f t="shared" si="276"/>
        <v>_</v>
      </c>
      <c r="AJ511" s="131"/>
      <c r="AK511" s="129">
        <f t="shared" si="277"/>
        <v>1.56</v>
      </c>
      <c r="AL511" s="132">
        <f t="shared" si="278"/>
        <v>0</v>
      </c>
      <c r="AM511" s="131"/>
      <c r="AQ511" s="137"/>
    </row>
    <row r="512" spans="1:43">
      <c r="A512" s="12">
        <v>41</v>
      </c>
      <c r="B512" s="126" t="str">
        <f>VLOOKUP(A512,'Overzicht locaties'!B:D,2,0)</f>
        <v>Type B</v>
      </c>
      <c r="C512" s="107" t="s">
        <v>337</v>
      </c>
      <c r="D512" s="6">
        <v>1</v>
      </c>
      <c r="E512" s="107" t="s">
        <v>248</v>
      </c>
      <c r="F512" s="107">
        <v>1</v>
      </c>
      <c r="G512" s="127" t="str">
        <f t="shared" si="279"/>
        <v xml:space="preserve">Kantoorruimte / vergaderruimte </v>
      </c>
      <c r="H512" s="107" t="s">
        <v>6</v>
      </c>
      <c r="I512" s="128">
        <v>1</v>
      </c>
      <c r="J512" s="127" t="str">
        <f t="shared" si="264"/>
        <v>Vloerafwerking met polymeer beschermlaag</v>
      </c>
      <c r="K512" s="130">
        <v>8</v>
      </c>
      <c r="L512" s="129">
        <f t="shared" si="265"/>
        <v>8</v>
      </c>
      <c r="M512" s="164">
        <f t="shared" si="266"/>
        <v>0</v>
      </c>
      <c r="N512" s="131"/>
      <c r="O512" s="107" t="s">
        <v>101</v>
      </c>
      <c r="P512" s="107"/>
      <c r="Q512" s="107"/>
      <c r="R512" s="107"/>
      <c r="S512" s="131"/>
      <c r="T512" s="126" t="str">
        <f t="shared" si="267"/>
        <v>Bureau</v>
      </c>
      <c r="U512" s="126" t="str">
        <f t="shared" si="268"/>
        <v>AQL 7%</v>
      </c>
      <c r="V512" s="131"/>
      <c r="W512" s="113">
        <v>100</v>
      </c>
      <c r="X512" s="131"/>
      <c r="Y512" s="129">
        <f t="shared" si="269"/>
        <v>12.48</v>
      </c>
      <c r="Z512" s="132">
        <f t="shared" si="270"/>
        <v>0</v>
      </c>
      <c r="AA512" s="131"/>
      <c r="AB512" s="129" t="str">
        <f t="shared" si="271"/>
        <v>_</v>
      </c>
      <c r="AC512" s="132" t="str">
        <f t="shared" si="272"/>
        <v>_</v>
      </c>
      <c r="AD512" s="131"/>
      <c r="AE512" s="129" t="str">
        <f t="shared" si="273"/>
        <v>_</v>
      </c>
      <c r="AF512" s="132" t="str">
        <f t="shared" si="274"/>
        <v>_</v>
      </c>
      <c r="AG512" s="131"/>
      <c r="AH512" s="129" t="str">
        <f t="shared" si="275"/>
        <v>_</v>
      </c>
      <c r="AI512" s="132" t="str">
        <f t="shared" si="276"/>
        <v>_</v>
      </c>
      <c r="AJ512" s="131"/>
      <c r="AK512" s="129">
        <f t="shared" si="277"/>
        <v>12.48</v>
      </c>
      <c r="AL512" s="132">
        <f t="shared" si="278"/>
        <v>0</v>
      </c>
      <c r="AM512" s="131"/>
      <c r="AQ512" s="137"/>
    </row>
    <row r="513" spans="1:43">
      <c r="A513" s="12">
        <v>41</v>
      </c>
      <c r="B513" s="126" t="str">
        <f>VLOOKUP(A513,'Overzicht locaties'!B:D,2,0)</f>
        <v>Type B</v>
      </c>
      <c r="C513" s="107" t="s">
        <v>337</v>
      </c>
      <c r="D513" s="6">
        <v>2</v>
      </c>
      <c r="E513" s="107" t="s">
        <v>249</v>
      </c>
      <c r="F513" s="107">
        <v>4</v>
      </c>
      <c r="G513" s="127" t="str">
        <f t="shared" si="279"/>
        <v>Medische ruimte</v>
      </c>
      <c r="H513" s="107" t="s">
        <v>6</v>
      </c>
      <c r="I513" s="128">
        <v>1</v>
      </c>
      <c r="J513" s="127" t="str">
        <f t="shared" si="264"/>
        <v>Vloerafwerking met polymeer beschermlaag</v>
      </c>
      <c r="K513" s="130">
        <v>5</v>
      </c>
      <c r="L513" s="129">
        <f t="shared" si="265"/>
        <v>5</v>
      </c>
      <c r="M513" s="164">
        <f t="shared" si="266"/>
        <v>0</v>
      </c>
      <c r="N513" s="131"/>
      <c r="O513" s="107" t="s">
        <v>101</v>
      </c>
      <c r="P513" s="107"/>
      <c r="Q513" s="107"/>
      <c r="R513" s="107"/>
      <c r="S513" s="131"/>
      <c r="T513" s="126" t="str">
        <f t="shared" si="267"/>
        <v>Behandel</v>
      </c>
      <c r="U513" s="126" t="str">
        <f t="shared" si="268"/>
        <v>AQL 3%</v>
      </c>
      <c r="V513" s="131"/>
      <c r="W513" s="113">
        <v>100</v>
      </c>
      <c r="X513" s="131"/>
      <c r="Y513" s="129">
        <f t="shared" si="269"/>
        <v>7.8000000000000007</v>
      </c>
      <c r="Z513" s="132">
        <f t="shared" si="270"/>
        <v>0</v>
      </c>
      <c r="AA513" s="131"/>
      <c r="AB513" s="129" t="str">
        <f t="shared" si="271"/>
        <v>_</v>
      </c>
      <c r="AC513" s="132" t="str">
        <f t="shared" si="272"/>
        <v>_</v>
      </c>
      <c r="AD513" s="131"/>
      <c r="AE513" s="129" t="str">
        <f t="shared" si="273"/>
        <v>_</v>
      </c>
      <c r="AF513" s="132" t="str">
        <f t="shared" si="274"/>
        <v>_</v>
      </c>
      <c r="AG513" s="131"/>
      <c r="AH513" s="129" t="str">
        <f t="shared" si="275"/>
        <v>_</v>
      </c>
      <c r="AI513" s="132" t="str">
        <f t="shared" si="276"/>
        <v>_</v>
      </c>
      <c r="AJ513" s="131"/>
      <c r="AK513" s="129">
        <f t="shared" si="277"/>
        <v>7.8000000000000007</v>
      </c>
      <c r="AL513" s="132">
        <f t="shared" si="278"/>
        <v>0</v>
      </c>
      <c r="AM513" s="131"/>
      <c r="AQ513" s="137"/>
    </row>
    <row r="514" spans="1:43">
      <c r="A514" s="12">
        <v>41</v>
      </c>
      <c r="B514" s="126" t="str">
        <f>VLOOKUP(A514,'Overzicht locaties'!B:D,2,0)</f>
        <v>Type B</v>
      </c>
      <c r="C514" s="107" t="s">
        <v>337</v>
      </c>
      <c r="D514" s="6">
        <v>3</v>
      </c>
      <c r="E514" s="107" t="s">
        <v>250</v>
      </c>
      <c r="F514" s="107">
        <v>4</v>
      </c>
      <c r="G514" s="127" t="str">
        <f t="shared" si="279"/>
        <v>Medische ruimte</v>
      </c>
      <c r="H514" s="107" t="s">
        <v>6</v>
      </c>
      <c r="I514" s="128">
        <v>1</v>
      </c>
      <c r="J514" s="127" t="str">
        <f t="shared" si="264"/>
        <v>Vloerafwerking met polymeer beschermlaag</v>
      </c>
      <c r="K514" s="130">
        <v>14</v>
      </c>
      <c r="L514" s="129">
        <f t="shared" si="265"/>
        <v>14</v>
      </c>
      <c r="M514" s="164">
        <f t="shared" si="266"/>
        <v>0</v>
      </c>
      <c r="N514" s="131"/>
      <c r="O514" s="107" t="s">
        <v>101</v>
      </c>
      <c r="P514" s="107"/>
      <c r="Q514" s="107"/>
      <c r="R514" s="107"/>
      <c r="S514" s="131"/>
      <c r="T514" s="126" t="str">
        <f t="shared" si="267"/>
        <v>Behandel</v>
      </c>
      <c r="U514" s="126" t="str">
        <f t="shared" si="268"/>
        <v>AQL 3%</v>
      </c>
      <c r="V514" s="131"/>
      <c r="W514" s="113">
        <v>100</v>
      </c>
      <c r="X514" s="131"/>
      <c r="Y514" s="129">
        <f t="shared" si="269"/>
        <v>21.840000000000003</v>
      </c>
      <c r="Z514" s="132">
        <f t="shared" si="270"/>
        <v>0</v>
      </c>
      <c r="AA514" s="131"/>
      <c r="AB514" s="129" t="str">
        <f t="shared" si="271"/>
        <v>_</v>
      </c>
      <c r="AC514" s="132" t="str">
        <f t="shared" si="272"/>
        <v>_</v>
      </c>
      <c r="AD514" s="131"/>
      <c r="AE514" s="129" t="str">
        <f t="shared" si="273"/>
        <v>_</v>
      </c>
      <c r="AF514" s="132" t="str">
        <f t="shared" si="274"/>
        <v>_</v>
      </c>
      <c r="AG514" s="131"/>
      <c r="AH514" s="129" t="str">
        <f t="shared" si="275"/>
        <v>_</v>
      </c>
      <c r="AI514" s="132" t="str">
        <f t="shared" si="276"/>
        <v>_</v>
      </c>
      <c r="AJ514" s="131"/>
      <c r="AK514" s="129">
        <f t="shared" si="277"/>
        <v>21.840000000000003</v>
      </c>
      <c r="AL514" s="132">
        <f t="shared" si="278"/>
        <v>0</v>
      </c>
      <c r="AM514" s="131"/>
      <c r="AQ514" s="137"/>
    </row>
    <row r="515" spans="1:43">
      <c r="A515" s="12">
        <v>41</v>
      </c>
      <c r="B515" s="126" t="str">
        <f>VLOOKUP(A515,'Overzicht locaties'!B:D,2,0)</f>
        <v>Type B</v>
      </c>
      <c r="C515" s="107" t="s">
        <v>337</v>
      </c>
      <c r="D515" s="6">
        <v>4</v>
      </c>
      <c r="E515" s="107" t="s">
        <v>251</v>
      </c>
      <c r="F515" s="107">
        <v>2</v>
      </c>
      <c r="G515" s="127" t="str">
        <f t="shared" si="279"/>
        <v>Sanitaire ruimte</v>
      </c>
      <c r="H515" s="107" t="s">
        <v>6</v>
      </c>
      <c r="I515" s="128">
        <v>1</v>
      </c>
      <c r="J515" s="127" t="str">
        <f t="shared" si="264"/>
        <v>Vloerafwerking met polymeer beschermlaag</v>
      </c>
      <c r="K515" s="130">
        <v>3</v>
      </c>
      <c r="L515" s="129">
        <f t="shared" si="265"/>
        <v>3</v>
      </c>
      <c r="M515" s="164">
        <f t="shared" si="266"/>
        <v>0</v>
      </c>
      <c r="N515" s="131"/>
      <c r="O515" s="107" t="s">
        <v>101</v>
      </c>
      <c r="P515" s="107"/>
      <c r="Q515" s="107"/>
      <c r="R515" s="107"/>
      <c r="S515" s="131"/>
      <c r="T515" s="126" t="str">
        <f t="shared" si="267"/>
        <v>Sanitair</v>
      </c>
      <c r="U515" s="126" t="str">
        <f t="shared" si="268"/>
        <v>AQL 4%</v>
      </c>
      <c r="V515" s="131"/>
      <c r="W515" s="113">
        <v>100</v>
      </c>
      <c r="X515" s="131"/>
      <c r="Y515" s="129">
        <f t="shared" si="269"/>
        <v>4.68</v>
      </c>
      <c r="Z515" s="132">
        <f t="shared" si="270"/>
        <v>0</v>
      </c>
      <c r="AA515" s="131"/>
      <c r="AB515" s="129" t="str">
        <f t="shared" si="271"/>
        <v>_</v>
      </c>
      <c r="AC515" s="132" t="str">
        <f t="shared" si="272"/>
        <v>_</v>
      </c>
      <c r="AD515" s="131"/>
      <c r="AE515" s="129" t="str">
        <f t="shared" si="273"/>
        <v>_</v>
      </c>
      <c r="AF515" s="132" t="str">
        <f t="shared" si="274"/>
        <v>_</v>
      </c>
      <c r="AG515" s="131"/>
      <c r="AH515" s="129" t="str">
        <f t="shared" si="275"/>
        <v>_</v>
      </c>
      <c r="AI515" s="132" t="str">
        <f t="shared" si="276"/>
        <v>_</v>
      </c>
      <c r="AJ515" s="131"/>
      <c r="AK515" s="129">
        <f t="shared" si="277"/>
        <v>4.68</v>
      </c>
      <c r="AL515" s="132">
        <f t="shared" si="278"/>
        <v>0</v>
      </c>
      <c r="AM515" s="131"/>
      <c r="AQ515" s="137"/>
    </row>
    <row r="516" spans="1:43">
      <c r="A516" s="12">
        <v>41</v>
      </c>
      <c r="B516" s="126" t="str">
        <f>VLOOKUP(A516,'Overzicht locaties'!B:D,2,0)</f>
        <v>Type B</v>
      </c>
      <c r="C516" s="107" t="s">
        <v>337</v>
      </c>
      <c r="D516" s="6">
        <v>5</v>
      </c>
      <c r="E516" s="107" t="s">
        <v>147</v>
      </c>
      <c r="F516" s="107">
        <v>3</v>
      </c>
      <c r="G516" s="127" t="str">
        <f t="shared" si="279"/>
        <v>Verkeersruimte / Garderobe / Wachtruimte</v>
      </c>
      <c r="H516" s="107" t="s">
        <v>6</v>
      </c>
      <c r="I516" s="128">
        <v>1</v>
      </c>
      <c r="J516" s="127" t="str">
        <f t="shared" si="264"/>
        <v>Vloerafwerking met polymeer beschermlaag</v>
      </c>
      <c r="K516" s="130">
        <v>6</v>
      </c>
      <c r="L516" s="129">
        <f t="shared" si="265"/>
        <v>6</v>
      </c>
      <c r="M516" s="164">
        <f t="shared" si="266"/>
        <v>0</v>
      </c>
      <c r="N516" s="131"/>
      <c r="O516" s="107" t="s">
        <v>101</v>
      </c>
      <c r="P516" s="107"/>
      <c r="Q516" s="107"/>
      <c r="R516" s="107"/>
      <c r="S516" s="131"/>
      <c r="T516" s="126" t="str">
        <f t="shared" si="267"/>
        <v>Verkeer</v>
      </c>
      <c r="U516" s="126" t="str">
        <f t="shared" si="268"/>
        <v>AQL 7%</v>
      </c>
      <c r="V516" s="131"/>
      <c r="W516" s="113">
        <v>100</v>
      </c>
      <c r="X516" s="131"/>
      <c r="Y516" s="129">
        <f t="shared" si="269"/>
        <v>9.36</v>
      </c>
      <c r="Z516" s="132">
        <f t="shared" si="270"/>
        <v>0</v>
      </c>
      <c r="AA516" s="131"/>
      <c r="AB516" s="129" t="str">
        <f t="shared" si="271"/>
        <v>_</v>
      </c>
      <c r="AC516" s="132" t="str">
        <f t="shared" si="272"/>
        <v>_</v>
      </c>
      <c r="AD516" s="131"/>
      <c r="AE516" s="129" t="str">
        <f t="shared" si="273"/>
        <v>_</v>
      </c>
      <c r="AF516" s="132" t="str">
        <f t="shared" si="274"/>
        <v>_</v>
      </c>
      <c r="AG516" s="131"/>
      <c r="AH516" s="129" t="str">
        <f t="shared" si="275"/>
        <v>_</v>
      </c>
      <c r="AI516" s="132" t="str">
        <f t="shared" si="276"/>
        <v>_</v>
      </c>
      <c r="AJ516" s="131"/>
      <c r="AK516" s="129">
        <f t="shared" si="277"/>
        <v>9.36</v>
      </c>
      <c r="AL516" s="132">
        <f t="shared" si="278"/>
        <v>0</v>
      </c>
      <c r="AM516" s="131"/>
      <c r="AQ516" s="137"/>
    </row>
    <row r="517" spans="1:43">
      <c r="A517" s="12">
        <v>41</v>
      </c>
      <c r="B517" s="126" t="str">
        <f>VLOOKUP(A517,'Overzicht locaties'!B:D,2,0)</f>
        <v>Type B</v>
      </c>
      <c r="C517" s="107" t="s">
        <v>337</v>
      </c>
      <c r="D517" s="6">
        <v>6</v>
      </c>
      <c r="E517" s="107" t="s">
        <v>252</v>
      </c>
      <c r="F517" s="107">
        <v>3</v>
      </c>
      <c r="G517" s="127" t="str">
        <f t="shared" si="279"/>
        <v>Verkeersruimte / Garderobe / Wachtruimte</v>
      </c>
      <c r="H517" s="107" t="s">
        <v>6</v>
      </c>
      <c r="I517" s="128">
        <v>1</v>
      </c>
      <c r="J517" s="127" t="str">
        <f t="shared" si="264"/>
        <v>Vloerafwerking met polymeer beschermlaag</v>
      </c>
      <c r="K517" s="130">
        <v>14</v>
      </c>
      <c r="L517" s="129">
        <f t="shared" si="265"/>
        <v>14</v>
      </c>
      <c r="M517" s="164">
        <f t="shared" si="266"/>
        <v>0</v>
      </c>
      <c r="N517" s="131"/>
      <c r="O517" s="107" t="s">
        <v>101</v>
      </c>
      <c r="P517" s="107"/>
      <c r="Q517" s="107"/>
      <c r="R517" s="107"/>
      <c r="S517" s="131"/>
      <c r="T517" s="126" t="str">
        <f t="shared" si="267"/>
        <v>Verkeer</v>
      </c>
      <c r="U517" s="126" t="str">
        <f t="shared" si="268"/>
        <v>AQL 7%</v>
      </c>
      <c r="V517" s="131"/>
      <c r="W517" s="113">
        <v>100</v>
      </c>
      <c r="X517" s="131"/>
      <c r="Y517" s="129">
        <f t="shared" si="269"/>
        <v>21.840000000000003</v>
      </c>
      <c r="Z517" s="132">
        <f t="shared" si="270"/>
        <v>0</v>
      </c>
      <c r="AA517" s="131"/>
      <c r="AB517" s="129" t="str">
        <f t="shared" si="271"/>
        <v>_</v>
      </c>
      <c r="AC517" s="132" t="str">
        <f t="shared" si="272"/>
        <v>_</v>
      </c>
      <c r="AD517" s="131"/>
      <c r="AE517" s="129" t="str">
        <f t="shared" si="273"/>
        <v>_</v>
      </c>
      <c r="AF517" s="132" t="str">
        <f t="shared" si="274"/>
        <v>_</v>
      </c>
      <c r="AG517" s="131"/>
      <c r="AH517" s="129" t="str">
        <f t="shared" si="275"/>
        <v>_</v>
      </c>
      <c r="AI517" s="132" t="str">
        <f t="shared" si="276"/>
        <v>_</v>
      </c>
      <c r="AJ517" s="131"/>
      <c r="AK517" s="129">
        <f t="shared" si="277"/>
        <v>21.840000000000003</v>
      </c>
      <c r="AL517" s="132">
        <f t="shared" si="278"/>
        <v>0</v>
      </c>
      <c r="AM517" s="131"/>
      <c r="AQ517" s="137"/>
    </row>
    <row r="518" spans="1:43">
      <c r="A518" s="12">
        <v>41</v>
      </c>
      <c r="B518" s="126" t="str">
        <f>VLOOKUP(A518,'Overzicht locaties'!B:D,2,0)</f>
        <v>Type B</v>
      </c>
      <c r="C518" s="107" t="s">
        <v>337</v>
      </c>
      <c r="D518" s="6">
        <v>7</v>
      </c>
      <c r="E518" s="107" t="s">
        <v>253</v>
      </c>
      <c r="F518" s="107">
        <v>3</v>
      </c>
      <c r="G518" s="127" t="str">
        <f t="shared" si="279"/>
        <v>Verkeersruimte / Garderobe / Wachtruimte</v>
      </c>
      <c r="H518" s="107" t="s">
        <v>6</v>
      </c>
      <c r="I518" s="128">
        <v>1</v>
      </c>
      <c r="J518" s="127" t="str">
        <f t="shared" si="264"/>
        <v>Vloerafwerking met polymeer beschermlaag</v>
      </c>
      <c r="K518" s="130">
        <v>1</v>
      </c>
      <c r="L518" s="129">
        <f t="shared" si="265"/>
        <v>1</v>
      </c>
      <c r="M518" s="164">
        <f t="shared" si="266"/>
        <v>0</v>
      </c>
      <c r="N518" s="131"/>
      <c r="O518" s="107" t="s">
        <v>101</v>
      </c>
      <c r="P518" s="107"/>
      <c r="Q518" s="107"/>
      <c r="R518" s="107"/>
      <c r="S518" s="131"/>
      <c r="T518" s="126" t="str">
        <f t="shared" si="267"/>
        <v>Verkeer</v>
      </c>
      <c r="U518" s="126" t="str">
        <f t="shared" si="268"/>
        <v>AQL 7%</v>
      </c>
      <c r="V518" s="131"/>
      <c r="W518" s="113">
        <v>100</v>
      </c>
      <c r="X518" s="131"/>
      <c r="Y518" s="129">
        <f t="shared" si="269"/>
        <v>1.56</v>
      </c>
      <c r="Z518" s="132">
        <f t="shared" si="270"/>
        <v>0</v>
      </c>
      <c r="AA518" s="131"/>
      <c r="AB518" s="129" t="str">
        <f t="shared" si="271"/>
        <v>_</v>
      </c>
      <c r="AC518" s="132" t="str">
        <f t="shared" si="272"/>
        <v>_</v>
      </c>
      <c r="AD518" s="131"/>
      <c r="AE518" s="129" t="str">
        <f t="shared" si="273"/>
        <v>_</v>
      </c>
      <c r="AF518" s="132" t="str">
        <f t="shared" si="274"/>
        <v>_</v>
      </c>
      <c r="AG518" s="131"/>
      <c r="AH518" s="129" t="str">
        <f t="shared" si="275"/>
        <v>_</v>
      </c>
      <c r="AI518" s="132" t="str">
        <f t="shared" si="276"/>
        <v>_</v>
      </c>
      <c r="AJ518" s="131"/>
      <c r="AK518" s="129">
        <f t="shared" si="277"/>
        <v>1.56</v>
      </c>
      <c r="AL518" s="132">
        <f t="shared" si="278"/>
        <v>0</v>
      </c>
      <c r="AM518" s="131"/>
      <c r="AQ518" s="137"/>
    </row>
    <row r="519" spans="1:43">
      <c r="A519" s="12">
        <v>41</v>
      </c>
      <c r="B519" s="126" t="str">
        <f>VLOOKUP(A519,'Overzicht locaties'!B:D,2,0)</f>
        <v>Type B</v>
      </c>
      <c r="C519" s="107" t="s">
        <v>337</v>
      </c>
      <c r="D519" s="6">
        <v>8</v>
      </c>
      <c r="E519" s="107" t="s">
        <v>148</v>
      </c>
      <c r="F519" s="107">
        <v>2</v>
      </c>
      <c r="G519" s="127" t="str">
        <f t="shared" si="279"/>
        <v>Sanitaire ruimte</v>
      </c>
      <c r="H519" s="107" t="s">
        <v>6</v>
      </c>
      <c r="I519" s="128">
        <v>1</v>
      </c>
      <c r="J519" s="127" t="str">
        <f t="shared" si="264"/>
        <v>Vloerafwerking met polymeer beschermlaag</v>
      </c>
      <c r="K519" s="130">
        <v>1</v>
      </c>
      <c r="L519" s="129">
        <f t="shared" si="265"/>
        <v>1</v>
      </c>
      <c r="M519" s="164">
        <f t="shared" si="266"/>
        <v>0</v>
      </c>
      <c r="N519" s="131"/>
      <c r="O519" s="107" t="s">
        <v>101</v>
      </c>
      <c r="P519" s="107"/>
      <c r="Q519" s="107"/>
      <c r="R519" s="107"/>
      <c r="S519" s="131"/>
      <c r="T519" s="126" t="str">
        <f t="shared" si="267"/>
        <v>Sanitair</v>
      </c>
      <c r="U519" s="126" t="str">
        <f t="shared" si="268"/>
        <v>AQL 4%</v>
      </c>
      <c r="V519" s="131"/>
      <c r="W519" s="113">
        <v>100</v>
      </c>
      <c r="X519" s="131"/>
      <c r="Y519" s="129">
        <f t="shared" si="269"/>
        <v>1.56</v>
      </c>
      <c r="Z519" s="132">
        <f t="shared" si="270"/>
        <v>0</v>
      </c>
      <c r="AA519" s="131"/>
      <c r="AB519" s="129" t="str">
        <f t="shared" si="271"/>
        <v>_</v>
      </c>
      <c r="AC519" s="132" t="str">
        <f t="shared" si="272"/>
        <v>_</v>
      </c>
      <c r="AD519" s="131"/>
      <c r="AE519" s="129" t="str">
        <f t="shared" si="273"/>
        <v>_</v>
      </c>
      <c r="AF519" s="132" t="str">
        <f t="shared" si="274"/>
        <v>_</v>
      </c>
      <c r="AG519" s="131"/>
      <c r="AH519" s="129" t="str">
        <f t="shared" si="275"/>
        <v>_</v>
      </c>
      <c r="AI519" s="132" t="str">
        <f t="shared" si="276"/>
        <v>_</v>
      </c>
      <c r="AJ519" s="131"/>
      <c r="AK519" s="129">
        <f t="shared" si="277"/>
        <v>1.56</v>
      </c>
      <c r="AL519" s="132">
        <f t="shared" si="278"/>
        <v>0</v>
      </c>
      <c r="AM519" s="131"/>
      <c r="AQ519" s="137"/>
    </row>
    <row r="520" spans="1:43">
      <c r="A520" s="12">
        <v>41</v>
      </c>
      <c r="B520" s="126" t="str">
        <f>VLOOKUP(A520,'Overzicht locaties'!B:D,2,0)</f>
        <v>Type B</v>
      </c>
      <c r="C520" s="107" t="s">
        <v>337</v>
      </c>
      <c r="D520" s="6">
        <v>9</v>
      </c>
      <c r="E520" s="107" t="s">
        <v>254</v>
      </c>
      <c r="F520" s="107">
        <v>6</v>
      </c>
      <c r="G520" s="127" t="str">
        <f t="shared" si="279"/>
        <v>Overig / Magazijn / Archief / Berging / Technische ruimte</v>
      </c>
      <c r="H520" s="107" t="s">
        <v>6</v>
      </c>
      <c r="I520" s="128">
        <v>1</v>
      </c>
      <c r="J520" s="127" t="str">
        <f t="shared" si="264"/>
        <v>Vloerafwerking met polymeer beschermlaag</v>
      </c>
      <c r="K520" s="130">
        <v>1</v>
      </c>
      <c r="L520" s="129">
        <f t="shared" si="265"/>
        <v>1</v>
      </c>
      <c r="M520" s="164">
        <f t="shared" si="266"/>
        <v>0</v>
      </c>
      <c r="N520" s="131"/>
      <c r="O520" s="107" t="s">
        <v>101</v>
      </c>
      <c r="P520" s="107"/>
      <c r="Q520" s="107"/>
      <c r="R520" s="107"/>
      <c r="S520" s="131"/>
      <c r="T520" s="126" t="str">
        <f t="shared" si="267"/>
        <v>Verkeer</v>
      </c>
      <c r="U520" s="126" t="str">
        <f t="shared" si="268"/>
        <v>AQL 7%</v>
      </c>
      <c r="V520" s="131"/>
      <c r="W520" s="113">
        <v>100</v>
      </c>
      <c r="X520" s="131"/>
      <c r="Y520" s="129">
        <f t="shared" si="269"/>
        <v>1.56</v>
      </c>
      <c r="Z520" s="132">
        <f t="shared" si="270"/>
        <v>0</v>
      </c>
      <c r="AA520" s="131"/>
      <c r="AB520" s="129" t="str">
        <f t="shared" si="271"/>
        <v>_</v>
      </c>
      <c r="AC520" s="132" t="str">
        <f t="shared" si="272"/>
        <v>_</v>
      </c>
      <c r="AD520" s="131"/>
      <c r="AE520" s="129" t="str">
        <f t="shared" si="273"/>
        <v>_</v>
      </c>
      <c r="AF520" s="132" t="str">
        <f t="shared" si="274"/>
        <v>_</v>
      </c>
      <c r="AG520" s="131"/>
      <c r="AH520" s="129" t="str">
        <f t="shared" si="275"/>
        <v>_</v>
      </c>
      <c r="AI520" s="132" t="str">
        <f t="shared" si="276"/>
        <v>_</v>
      </c>
      <c r="AJ520" s="131"/>
      <c r="AK520" s="129">
        <f t="shared" si="277"/>
        <v>1.56</v>
      </c>
      <c r="AL520" s="132">
        <f t="shared" si="278"/>
        <v>0</v>
      </c>
      <c r="AM520" s="131"/>
      <c r="AQ520" s="137"/>
    </row>
    <row r="521" spans="1:43">
      <c r="A521" s="12">
        <v>42</v>
      </c>
      <c r="B521" s="126" t="str">
        <f>VLOOKUP(A521,'Overzicht locaties'!B:D,2,0)</f>
        <v>Type B</v>
      </c>
      <c r="C521" s="107" t="s">
        <v>337</v>
      </c>
      <c r="D521" s="6">
        <v>1</v>
      </c>
      <c r="E521" s="107" t="s">
        <v>248</v>
      </c>
      <c r="F521" s="107">
        <v>1</v>
      </c>
      <c r="G521" s="127" t="str">
        <f t="shared" si="279"/>
        <v xml:space="preserve">Kantoorruimte / vergaderruimte </v>
      </c>
      <c r="H521" s="107" t="s">
        <v>6</v>
      </c>
      <c r="I521" s="128">
        <v>1</v>
      </c>
      <c r="J521" s="127" t="str">
        <f t="shared" si="264"/>
        <v>Vloerafwerking met polymeer beschermlaag</v>
      </c>
      <c r="K521" s="130">
        <v>8</v>
      </c>
      <c r="L521" s="129">
        <f t="shared" si="265"/>
        <v>8</v>
      </c>
      <c r="M521" s="164">
        <f t="shared" si="266"/>
        <v>0</v>
      </c>
      <c r="N521" s="131"/>
      <c r="O521" s="107" t="s">
        <v>101</v>
      </c>
      <c r="P521" s="107"/>
      <c r="Q521" s="107"/>
      <c r="R521" s="107"/>
      <c r="S521" s="131"/>
      <c r="T521" s="126" t="str">
        <f t="shared" si="267"/>
        <v>Bureau</v>
      </c>
      <c r="U521" s="126" t="str">
        <f t="shared" si="268"/>
        <v>AQL 7%</v>
      </c>
      <c r="V521" s="131"/>
      <c r="W521" s="113">
        <v>100</v>
      </c>
      <c r="X521" s="131"/>
      <c r="Y521" s="129">
        <f t="shared" si="269"/>
        <v>12.48</v>
      </c>
      <c r="Z521" s="132">
        <f t="shared" si="270"/>
        <v>0</v>
      </c>
      <c r="AA521" s="131"/>
      <c r="AB521" s="129" t="str">
        <f t="shared" si="271"/>
        <v>_</v>
      </c>
      <c r="AC521" s="132" t="str">
        <f t="shared" si="272"/>
        <v>_</v>
      </c>
      <c r="AD521" s="131"/>
      <c r="AE521" s="129" t="str">
        <f t="shared" si="273"/>
        <v>_</v>
      </c>
      <c r="AF521" s="132" t="str">
        <f t="shared" si="274"/>
        <v>_</v>
      </c>
      <c r="AG521" s="131"/>
      <c r="AH521" s="129" t="str">
        <f t="shared" si="275"/>
        <v>_</v>
      </c>
      <c r="AI521" s="132" t="str">
        <f t="shared" si="276"/>
        <v>_</v>
      </c>
      <c r="AJ521" s="131"/>
      <c r="AK521" s="129">
        <f t="shared" si="277"/>
        <v>12.48</v>
      </c>
      <c r="AL521" s="132">
        <f t="shared" si="278"/>
        <v>0</v>
      </c>
      <c r="AM521" s="131"/>
      <c r="AQ521" s="137"/>
    </row>
    <row r="522" spans="1:43">
      <c r="A522" s="12">
        <v>42</v>
      </c>
      <c r="B522" s="126" t="str">
        <f>VLOOKUP(A522,'Overzicht locaties'!B:D,2,0)</f>
        <v>Type B</v>
      </c>
      <c r="C522" s="107" t="s">
        <v>337</v>
      </c>
      <c r="D522" s="6">
        <v>2</v>
      </c>
      <c r="E522" s="107" t="s">
        <v>249</v>
      </c>
      <c r="F522" s="107">
        <v>4</v>
      </c>
      <c r="G522" s="127" t="str">
        <f t="shared" si="279"/>
        <v>Medische ruimte</v>
      </c>
      <c r="H522" s="107" t="s">
        <v>6</v>
      </c>
      <c r="I522" s="128">
        <v>1</v>
      </c>
      <c r="J522" s="127" t="str">
        <f t="shared" si="264"/>
        <v>Vloerafwerking met polymeer beschermlaag</v>
      </c>
      <c r="K522" s="130">
        <v>5</v>
      </c>
      <c r="L522" s="129">
        <f t="shared" si="265"/>
        <v>5</v>
      </c>
      <c r="M522" s="164">
        <f t="shared" si="266"/>
        <v>0</v>
      </c>
      <c r="N522" s="131"/>
      <c r="O522" s="107" t="s">
        <v>101</v>
      </c>
      <c r="P522" s="107"/>
      <c r="Q522" s="107"/>
      <c r="R522" s="107"/>
      <c r="S522" s="131"/>
      <c r="T522" s="126" t="str">
        <f t="shared" si="267"/>
        <v>Behandel</v>
      </c>
      <c r="U522" s="126" t="str">
        <f t="shared" si="268"/>
        <v>AQL 3%</v>
      </c>
      <c r="V522" s="131"/>
      <c r="W522" s="113">
        <v>100</v>
      </c>
      <c r="X522" s="131"/>
      <c r="Y522" s="129">
        <f t="shared" si="269"/>
        <v>7.8000000000000007</v>
      </c>
      <c r="Z522" s="132">
        <f t="shared" si="270"/>
        <v>0</v>
      </c>
      <c r="AA522" s="131"/>
      <c r="AB522" s="129" t="str">
        <f t="shared" si="271"/>
        <v>_</v>
      </c>
      <c r="AC522" s="132" t="str">
        <f t="shared" si="272"/>
        <v>_</v>
      </c>
      <c r="AD522" s="131"/>
      <c r="AE522" s="129" t="str">
        <f t="shared" si="273"/>
        <v>_</v>
      </c>
      <c r="AF522" s="132" t="str">
        <f t="shared" si="274"/>
        <v>_</v>
      </c>
      <c r="AG522" s="131"/>
      <c r="AH522" s="129" t="str">
        <f t="shared" si="275"/>
        <v>_</v>
      </c>
      <c r="AI522" s="132" t="str">
        <f t="shared" si="276"/>
        <v>_</v>
      </c>
      <c r="AJ522" s="131"/>
      <c r="AK522" s="129">
        <f t="shared" si="277"/>
        <v>7.8000000000000007</v>
      </c>
      <c r="AL522" s="132">
        <f t="shared" si="278"/>
        <v>0</v>
      </c>
      <c r="AM522" s="131"/>
      <c r="AQ522" s="137"/>
    </row>
    <row r="523" spans="1:43">
      <c r="A523" s="12">
        <v>42</v>
      </c>
      <c r="B523" s="126" t="str">
        <f>VLOOKUP(A523,'Overzicht locaties'!B:D,2,0)</f>
        <v>Type B</v>
      </c>
      <c r="C523" s="107" t="s">
        <v>337</v>
      </c>
      <c r="D523" s="6">
        <v>3</v>
      </c>
      <c r="E523" s="107" t="s">
        <v>250</v>
      </c>
      <c r="F523" s="107">
        <v>4</v>
      </c>
      <c r="G523" s="127" t="str">
        <f t="shared" si="279"/>
        <v>Medische ruimte</v>
      </c>
      <c r="H523" s="107" t="s">
        <v>6</v>
      </c>
      <c r="I523" s="128">
        <v>1</v>
      </c>
      <c r="J523" s="127" t="str">
        <f t="shared" si="264"/>
        <v>Vloerafwerking met polymeer beschermlaag</v>
      </c>
      <c r="K523" s="130">
        <v>14</v>
      </c>
      <c r="L523" s="129">
        <f t="shared" si="265"/>
        <v>14</v>
      </c>
      <c r="M523" s="164">
        <f t="shared" si="266"/>
        <v>0</v>
      </c>
      <c r="N523" s="131"/>
      <c r="O523" s="107" t="s">
        <v>101</v>
      </c>
      <c r="P523" s="107"/>
      <c r="Q523" s="107"/>
      <c r="R523" s="107"/>
      <c r="S523" s="131"/>
      <c r="T523" s="126" t="str">
        <f t="shared" si="267"/>
        <v>Behandel</v>
      </c>
      <c r="U523" s="126" t="str">
        <f t="shared" si="268"/>
        <v>AQL 3%</v>
      </c>
      <c r="V523" s="131"/>
      <c r="W523" s="113">
        <v>100</v>
      </c>
      <c r="X523" s="131"/>
      <c r="Y523" s="129">
        <f t="shared" si="269"/>
        <v>21.840000000000003</v>
      </c>
      <c r="Z523" s="132">
        <f t="shared" si="270"/>
        <v>0</v>
      </c>
      <c r="AA523" s="131"/>
      <c r="AB523" s="129" t="str">
        <f t="shared" si="271"/>
        <v>_</v>
      </c>
      <c r="AC523" s="132" t="str">
        <f t="shared" si="272"/>
        <v>_</v>
      </c>
      <c r="AD523" s="131"/>
      <c r="AE523" s="129" t="str">
        <f t="shared" si="273"/>
        <v>_</v>
      </c>
      <c r="AF523" s="132" t="str">
        <f t="shared" si="274"/>
        <v>_</v>
      </c>
      <c r="AG523" s="131"/>
      <c r="AH523" s="129" t="str">
        <f t="shared" si="275"/>
        <v>_</v>
      </c>
      <c r="AI523" s="132" t="str">
        <f t="shared" si="276"/>
        <v>_</v>
      </c>
      <c r="AJ523" s="131"/>
      <c r="AK523" s="129">
        <f t="shared" si="277"/>
        <v>21.840000000000003</v>
      </c>
      <c r="AL523" s="132">
        <f t="shared" si="278"/>
        <v>0</v>
      </c>
      <c r="AM523" s="131"/>
      <c r="AQ523" s="137"/>
    </row>
    <row r="524" spans="1:43">
      <c r="A524" s="12">
        <v>42</v>
      </c>
      <c r="B524" s="126" t="str">
        <f>VLOOKUP(A524,'Overzicht locaties'!B:D,2,0)</f>
        <v>Type B</v>
      </c>
      <c r="C524" s="107" t="s">
        <v>337</v>
      </c>
      <c r="D524" s="6">
        <v>4</v>
      </c>
      <c r="E524" s="107" t="s">
        <v>251</v>
      </c>
      <c r="F524" s="107">
        <v>2</v>
      </c>
      <c r="G524" s="127" t="str">
        <f t="shared" si="279"/>
        <v>Sanitaire ruimte</v>
      </c>
      <c r="H524" s="107" t="s">
        <v>6</v>
      </c>
      <c r="I524" s="128">
        <v>1</v>
      </c>
      <c r="J524" s="127" t="str">
        <f t="shared" si="264"/>
        <v>Vloerafwerking met polymeer beschermlaag</v>
      </c>
      <c r="K524" s="130">
        <v>3</v>
      </c>
      <c r="L524" s="129">
        <f t="shared" si="265"/>
        <v>3</v>
      </c>
      <c r="M524" s="164">
        <f t="shared" si="266"/>
        <v>0</v>
      </c>
      <c r="N524" s="131"/>
      <c r="O524" s="107" t="s">
        <v>101</v>
      </c>
      <c r="P524" s="107"/>
      <c r="Q524" s="107"/>
      <c r="R524" s="107"/>
      <c r="S524" s="131"/>
      <c r="T524" s="126" t="str">
        <f t="shared" si="267"/>
        <v>Sanitair</v>
      </c>
      <c r="U524" s="126" t="str">
        <f t="shared" si="268"/>
        <v>AQL 4%</v>
      </c>
      <c r="V524" s="131"/>
      <c r="W524" s="113">
        <v>100</v>
      </c>
      <c r="X524" s="131"/>
      <c r="Y524" s="129">
        <f t="shared" si="269"/>
        <v>4.68</v>
      </c>
      <c r="Z524" s="132">
        <f t="shared" si="270"/>
        <v>0</v>
      </c>
      <c r="AA524" s="131"/>
      <c r="AB524" s="129" t="str">
        <f t="shared" si="271"/>
        <v>_</v>
      </c>
      <c r="AC524" s="132" t="str">
        <f t="shared" si="272"/>
        <v>_</v>
      </c>
      <c r="AD524" s="131"/>
      <c r="AE524" s="129" t="str">
        <f t="shared" si="273"/>
        <v>_</v>
      </c>
      <c r="AF524" s="132" t="str">
        <f t="shared" si="274"/>
        <v>_</v>
      </c>
      <c r="AG524" s="131"/>
      <c r="AH524" s="129" t="str">
        <f t="shared" si="275"/>
        <v>_</v>
      </c>
      <c r="AI524" s="132" t="str">
        <f t="shared" si="276"/>
        <v>_</v>
      </c>
      <c r="AJ524" s="131"/>
      <c r="AK524" s="129">
        <f t="shared" si="277"/>
        <v>4.68</v>
      </c>
      <c r="AL524" s="132">
        <f t="shared" si="278"/>
        <v>0</v>
      </c>
      <c r="AM524" s="131"/>
      <c r="AQ524" s="137"/>
    </row>
    <row r="525" spans="1:43">
      <c r="A525" s="12">
        <v>42</v>
      </c>
      <c r="B525" s="126" t="str">
        <f>VLOOKUP(A525,'Overzicht locaties'!B:D,2,0)</f>
        <v>Type B</v>
      </c>
      <c r="C525" s="107" t="s">
        <v>337</v>
      </c>
      <c r="D525" s="6">
        <v>5</v>
      </c>
      <c r="E525" s="107" t="s">
        <v>147</v>
      </c>
      <c r="F525" s="107">
        <v>3</v>
      </c>
      <c r="G525" s="127" t="str">
        <f t="shared" si="279"/>
        <v>Verkeersruimte / Garderobe / Wachtruimte</v>
      </c>
      <c r="H525" s="107" t="s">
        <v>6</v>
      </c>
      <c r="I525" s="128">
        <v>1</v>
      </c>
      <c r="J525" s="127" t="str">
        <f t="shared" si="264"/>
        <v>Vloerafwerking met polymeer beschermlaag</v>
      </c>
      <c r="K525" s="130">
        <v>6</v>
      </c>
      <c r="L525" s="129">
        <f t="shared" si="265"/>
        <v>6</v>
      </c>
      <c r="M525" s="164">
        <f t="shared" si="266"/>
        <v>0</v>
      </c>
      <c r="N525" s="131"/>
      <c r="O525" s="107" t="s">
        <v>101</v>
      </c>
      <c r="P525" s="107"/>
      <c r="Q525" s="107"/>
      <c r="R525" s="107"/>
      <c r="S525" s="131"/>
      <c r="T525" s="126" t="str">
        <f t="shared" si="267"/>
        <v>Verkeer</v>
      </c>
      <c r="U525" s="126" t="str">
        <f t="shared" si="268"/>
        <v>AQL 7%</v>
      </c>
      <c r="V525" s="131"/>
      <c r="W525" s="113">
        <v>100</v>
      </c>
      <c r="X525" s="131"/>
      <c r="Y525" s="129">
        <f t="shared" si="269"/>
        <v>9.36</v>
      </c>
      <c r="Z525" s="132">
        <f t="shared" si="270"/>
        <v>0</v>
      </c>
      <c r="AA525" s="131"/>
      <c r="AB525" s="129" t="str">
        <f t="shared" si="271"/>
        <v>_</v>
      </c>
      <c r="AC525" s="132" t="str">
        <f t="shared" si="272"/>
        <v>_</v>
      </c>
      <c r="AD525" s="131"/>
      <c r="AE525" s="129" t="str">
        <f t="shared" si="273"/>
        <v>_</v>
      </c>
      <c r="AF525" s="132" t="str">
        <f t="shared" si="274"/>
        <v>_</v>
      </c>
      <c r="AG525" s="131"/>
      <c r="AH525" s="129" t="str">
        <f t="shared" si="275"/>
        <v>_</v>
      </c>
      <c r="AI525" s="132" t="str">
        <f t="shared" si="276"/>
        <v>_</v>
      </c>
      <c r="AJ525" s="131"/>
      <c r="AK525" s="129">
        <f t="shared" si="277"/>
        <v>9.36</v>
      </c>
      <c r="AL525" s="132">
        <f t="shared" si="278"/>
        <v>0</v>
      </c>
      <c r="AM525" s="131"/>
      <c r="AQ525" s="137"/>
    </row>
    <row r="526" spans="1:43">
      <c r="A526" s="12">
        <v>42</v>
      </c>
      <c r="B526" s="126" t="str">
        <f>VLOOKUP(A526,'Overzicht locaties'!B:D,2,0)</f>
        <v>Type B</v>
      </c>
      <c r="C526" s="107" t="s">
        <v>337</v>
      </c>
      <c r="D526" s="6">
        <v>6</v>
      </c>
      <c r="E526" s="107" t="s">
        <v>252</v>
      </c>
      <c r="F526" s="107">
        <v>3</v>
      </c>
      <c r="G526" s="127" t="str">
        <f t="shared" si="279"/>
        <v>Verkeersruimte / Garderobe / Wachtruimte</v>
      </c>
      <c r="H526" s="107" t="s">
        <v>6</v>
      </c>
      <c r="I526" s="128">
        <v>1</v>
      </c>
      <c r="J526" s="127" t="str">
        <f t="shared" si="264"/>
        <v>Vloerafwerking met polymeer beschermlaag</v>
      </c>
      <c r="K526" s="130">
        <v>14</v>
      </c>
      <c r="L526" s="129">
        <f t="shared" si="265"/>
        <v>14</v>
      </c>
      <c r="M526" s="164">
        <f t="shared" si="266"/>
        <v>0</v>
      </c>
      <c r="N526" s="131"/>
      <c r="O526" s="107" t="s">
        <v>101</v>
      </c>
      <c r="P526" s="107"/>
      <c r="Q526" s="107"/>
      <c r="R526" s="107"/>
      <c r="S526" s="131"/>
      <c r="T526" s="126" t="str">
        <f t="shared" si="267"/>
        <v>Verkeer</v>
      </c>
      <c r="U526" s="126" t="str">
        <f t="shared" si="268"/>
        <v>AQL 7%</v>
      </c>
      <c r="V526" s="131"/>
      <c r="W526" s="113">
        <v>100</v>
      </c>
      <c r="X526" s="131"/>
      <c r="Y526" s="129">
        <f t="shared" si="269"/>
        <v>21.840000000000003</v>
      </c>
      <c r="Z526" s="132">
        <f t="shared" si="270"/>
        <v>0</v>
      </c>
      <c r="AA526" s="131"/>
      <c r="AB526" s="129" t="str">
        <f t="shared" si="271"/>
        <v>_</v>
      </c>
      <c r="AC526" s="132" t="str">
        <f t="shared" si="272"/>
        <v>_</v>
      </c>
      <c r="AD526" s="131"/>
      <c r="AE526" s="129" t="str">
        <f t="shared" si="273"/>
        <v>_</v>
      </c>
      <c r="AF526" s="132" t="str">
        <f t="shared" si="274"/>
        <v>_</v>
      </c>
      <c r="AG526" s="131"/>
      <c r="AH526" s="129" t="str">
        <f t="shared" si="275"/>
        <v>_</v>
      </c>
      <c r="AI526" s="132" t="str">
        <f t="shared" si="276"/>
        <v>_</v>
      </c>
      <c r="AJ526" s="131"/>
      <c r="AK526" s="129">
        <f t="shared" si="277"/>
        <v>21.840000000000003</v>
      </c>
      <c r="AL526" s="132">
        <f t="shared" si="278"/>
        <v>0</v>
      </c>
      <c r="AM526" s="131"/>
      <c r="AQ526" s="137"/>
    </row>
    <row r="527" spans="1:43">
      <c r="A527" s="12">
        <v>42</v>
      </c>
      <c r="B527" s="126" t="str">
        <f>VLOOKUP(A527,'Overzicht locaties'!B:D,2,0)</f>
        <v>Type B</v>
      </c>
      <c r="C527" s="107" t="s">
        <v>337</v>
      </c>
      <c r="D527" s="6">
        <v>7</v>
      </c>
      <c r="E527" s="107" t="s">
        <v>253</v>
      </c>
      <c r="F527" s="107">
        <v>3</v>
      </c>
      <c r="G527" s="127" t="str">
        <f t="shared" si="279"/>
        <v>Verkeersruimte / Garderobe / Wachtruimte</v>
      </c>
      <c r="H527" s="107" t="s">
        <v>6</v>
      </c>
      <c r="I527" s="128">
        <v>1</v>
      </c>
      <c r="J527" s="127" t="str">
        <f t="shared" si="264"/>
        <v>Vloerafwerking met polymeer beschermlaag</v>
      </c>
      <c r="K527" s="130">
        <v>1</v>
      </c>
      <c r="L527" s="129">
        <f t="shared" si="265"/>
        <v>1</v>
      </c>
      <c r="M527" s="164">
        <f t="shared" si="266"/>
        <v>0</v>
      </c>
      <c r="N527" s="131"/>
      <c r="O527" s="107" t="s">
        <v>101</v>
      </c>
      <c r="P527" s="107"/>
      <c r="Q527" s="107"/>
      <c r="R527" s="107"/>
      <c r="S527" s="131"/>
      <c r="T527" s="126" t="str">
        <f t="shared" si="267"/>
        <v>Verkeer</v>
      </c>
      <c r="U527" s="126" t="str">
        <f t="shared" si="268"/>
        <v>AQL 7%</v>
      </c>
      <c r="V527" s="131"/>
      <c r="W527" s="113">
        <v>100</v>
      </c>
      <c r="X527" s="131"/>
      <c r="Y527" s="129">
        <f t="shared" si="269"/>
        <v>1.56</v>
      </c>
      <c r="Z527" s="132">
        <f t="shared" si="270"/>
        <v>0</v>
      </c>
      <c r="AA527" s="131"/>
      <c r="AB527" s="129" t="str">
        <f t="shared" si="271"/>
        <v>_</v>
      </c>
      <c r="AC527" s="132" t="str">
        <f t="shared" si="272"/>
        <v>_</v>
      </c>
      <c r="AD527" s="131"/>
      <c r="AE527" s="129" t="str">
        <f t="shared" si="273"/>
        <v>_</v>
      </c>
      <c r="AF527" s="132" t="str">
        <f t="shared" si="274"/>
        <v>_</v>
      </c>
      <c r="AG527" s="131"/>
      <c r="AH527" s="129" t="str">
        <f t="shared" si="275"/>
        <v>_</v>
      </c>
      <c r="AI527" s="132" t="str">
        <f t="shared" si="276"/>
        <v>_</v>
      </c>
      <c r="AJ527" s="131"/>
      <c r="AK527" s="129">
        <f t="shared" si="277"/>
        <v>1.56</v>
      </c>
      <c r="AL527" s="132">
        <f t="shared" si="278"/>
        <v>0</v>
      </c>
      <c r="AM527" s="131"/>
      <c r="AQ527" s="137"/>
    </row>
    <row r="528" spans="1:43">
      <c r="A528" s="12">
        <v>42</v>
      </c>
      <c r="B528" s="126" t="str">
        <f>VLOOKUP(A528,'Overzicht locaties'!B:D,2,0)</f>
        <v>Type B</v>
      </c>
      <c r="C528" s="107" t="s">
        <v>337</v>
      </c>
      <c r="D528" s="6">
        <v>8</v>
      </c>
      <c r="E528" s="107" t="s">
        <v>148</v>
      </c>
      <c r="F528" s="107">
        <v>2</v>
      </c>
      <c r="G528" s="127" t="str">
        <f t="shared" si="279"/>
        <v>Sanitaire ruimte</v>
      </c>
      <c r="H528" s="107" t="s">
        <v>6</v>
      </c>
      <c r="I528" s="128">
        <v>1</v>
      </c>
      <c r="J528" s="127" t="str">
        <f t="shared" si="264"/>
        <v>Vloerafwerking met polymeer beschermlaag</v>
      </c>
      <c r="K528" s="130">
        <v>1</v>
      </c>
      <c r="L528" s="129">
        <f t="shared" si="265"/>
        <v>1</v>
      </c>
      <c r="M528" s="164">
        <f t="shared" si="266"/>
        <v>0</v>
      </c>
      <c r="N528" s="131"/>
      <c r="O528" s="107" t="s">
        <v>101</v>
      </c>
      <c r="P528" s="107"/>
      <c r="Q528" s="107"/>
      <c r="R528" s="107"/>
      <c r="S528" s="131"/>
      <c r="T528" s="126" t="str">
        <f t="shared" si="267"/>
        <v>Sanitair</v>
      </c>
      <c r="U528" s="126" t="str">
        <f t="shared" si="268"/>
        <v>AQL 4%</v>
      </c>
      <c r="V528" s="131"/>
      <c r="W528" s="113">
        <v>100</v>
      </c>
      <c r="X528" s="131"/>
      <c r="Y528" s="129">
        <f t="shared" si="269"/>
        <v>1.56</v>
      </c>
      <c r="Z528" s="132">
        <f t="shared" si="270"/>
        <v>0</v>
      </c>
      <c r="AA528" s="131"/>
      <c r="AB528" s="129" t="str">
        <f t="shared" si="271"/>
        <v>_</v>
      </c>
      <c r="AC528" s="132" t="str">
        <f t="shared" si="272"/>
        <v>_</v>
      </c>
      <c r="AD528" s="131"/>
      <c r="AE528" s="129" t="str">
        <f t="shared" si="273"/>
        <v>_</v>
      </c>
      <c r="AF528" s="132" t="str">
        <f t="shared" si="274"/>
        <v>_</v>
      </c>
      <c r="AG528" s="131"/>
      <c r="AH528" s="129" t="str">
        <f t="shared" si="275"/>
        <v>_</v>
      </c>
      <c r="AI528" s="132" t="str">
        <f t="shared" si="276"/>
        <v>_</v>
      </c>
      <c r="AJ528" s="131"/>
      <c r="AK528" s="129">
        <f t="shared" si="277"/>
        <v>1.56</v>
      </c>
      <c r="AL528" s="132">
        <f t="shared" si="278"/>
        <v>0</v>
      </c>
      <c r="AM528" s="131"/>
      <c r="AQ528" s="137"/>
    </row>
    <row r="529" spans="1:43">
      <c r="A529" s="12">
        <v>42</v>
      </c>
      <c r="B529" s="126" t="str">
        <f>VLOOKUP(A529,'Overzicht locaties'!B:D,2,0)</f>
        <v>Type B</v>
      </c>
      <c r="C529" s="107" t="s">
        <v>337</v>
      </c>
      <c r="D529" s="6">
        <v>9</v>
      </c>
      <c r="E529" s="107" t="s">
        <v>254</v>
      </c>
      <c r="F529" s="107">
        <v>6</v>
      </c>
      <c r="G529" s="127" t="str">
        <f t="shared" si="279"/>
        <v>Overig / Magazijn / Archief / Berging / Technische ruimte</v>
      </c>
      <c r="H529" s="107" t="s">
        <v>6</v>
      </c>
      <c r="I529" s="128">
        <v>1</v>
      </c>
      <c r="J529" s="127" t="str">
        <f t="shared" si="264"/>
        <v>Vloerafwerking met polymeer beschermlaag</v>
      </c>
      <c r="K529" s="130">
        <v>1</v>
      </c>
      <c r="L529" s="129">
        <f t="shared" si="265"/>
        <v>1</v>
      </c>
      <c r="M529" s="164">
        <f t="shared" si="266"/>
        <v>0</v>
      </c>
      <c r="N529" s="131"/>
      <c r="O529" s="107" t="s">
        <v>101</v>
      </c>
      <c r="P529" s="107"/>
      <c r="Q529" s="107"/>
      <c r="R529" s="107"/>
      <c r="S529" s="131"/>
      <c r="T529" s="126" t="str">
        <f t="shared" si="267"/>
        <v>Verkeer</v>
      </c>
      <c r="U529" s="126" t="str">
        <f t="shared" si="268"/>
        <v>AQL 7%</v>
      </c>
      <c r="V529" s="131"/>
      <c r="W529" s="113">
        <v>100</v>
      </c>
      <c r="X529" s="131"/>
      <c r="Y529" s="129">
        <f t="shared" si="269"/>
        <v>1.56</v>
      </c>
      <c r="Z529" s="132">
        <f t="shared" si="270"/>
        <v>0</v>
      </c>
      <c r="AA529" s="131"/>
      <c r="AB529" s="129" t="str">
        <f t="shared" si="271"/>
        <v>_</v>
      </c>
      <c r="AC529" s="132" t="str">
        <f t="shared" si="272"/>
        <v>_</v>
      </c>
      <c r="AD529" s="131"/>
      <c r="AE529" s="129" t="str">
        <f t="shared" si="273"/>
        <v>_</v>
      </c>
      <c r="AF529" s="132" t="str">
        <f t="shared" si="274"/>
        <v>_</v>
      </c>
      <c r="AG529" s="131"/>
      <c r="AH529" s="129" t="str">
        <f t="shared" si="275"/>
        <v>_</v>
      </c>
      <c r="AI529" s="132" t="str">
        <f t="shared" si="276"/>
        <v>_</v>
      </c>
      <c r="AJ529" s="131"/>
      <c r="AK529" s="129">
        <f t="shared" si="277"/>
        <v>1.56</v>
      </c>
      <c r="AL529" s="132">
        <f t="shared" si="278"/>
        <v>0</v>
      </c>
      <c r="AM529" s="131"/>
      <c r="AQ529" s="137"/>
    </row>
    <row r="530" spans="1:43">
      <c r="A530" s="12">
        <v>43</v>
      </c>
      <c r="B530" s="126" t="str">
        <f>VLOOKUP(A530,'Overzicht locaties'!B:D,2,0)</f>
        <v>Type B</v>
      </c>
      <c r="C530" s="107" t="s">
        <v>337</v>
      </c>
      <c r="D530" s="6">
        <v>1</v>
      </c>
      <c r="E530" s="107" t="s">
        <v>248</v>
      </c>
      <c r="F530" s="107">
        <v>1</v>
      </c>
      <c r="G530" s="127" t="str">
        <f t="shared" si="279"/>
        <v xml:space="preserve">Kantoorruimte / vergaderruimte </v>
      </c>
      <c r="H530" s="107" t="s">
        <v>6</v>
      </c>
      <c r="I530" s="128">
        <v>1</v>
      </c>
      <c r="J530" s="127" t="str">
        <f t="shared" si="264"/>
        <v>Vloerafwerking met polymeer beschermlaag</v>
      </c>
      <c r="K530" s="130">
        <v>8</v>
      </c>
      <c r="L530" s="129">
        <f t="shared" si="265"/>
        <v>8</v>
      </c>
      <c r="M530" s="164">
        <f t="shared" si="266"/>
        <v>0</v>
      </c>
      <c r="N530" s="131"/>
      <c r="O530" s="107" t="s">
        <v>101</v>
      </c>
      <c r="P530" s="107"/>
      <c r="Q530" s="107"/>
      <c r="R530" s="107"/>
      <c r="S530" s="131"/>
      <c r="T530" s="126" t="str">
        <f t="shared" si="267"/>
        <v>Bureau</v>
      </c>
      <c r="U530" s="126" t="str">
        <f t="shared" si="268"/>
        <v>AQL 7%</v>
      </c>
      <c r="V530" s="131"/>
      <c r="W530" s="113">
        <v>100</v>
      </c>
      <c r="X530" s="131"/>
      <c r="Y530" s="129">
        <f t="shared" si="269"/>
        <v>12.48</v>
      </c>
      <c r="Z530" s="132">
        <f t="shared" si="270"/>
        <v>0</v>
      </c>
      <c r="AA530" s="131"/>
      <c r="AB530" s="129" t="str">
        <f t="shared" si="271"/>
        <v>_</v>
      </c>
      <c r="AC530" s="132" t="str">
        <f t="shared" si="272"/>
        <v>_</v>
      </c>
      <c r="AD530" s="131"/>
      <c r="AE530" s="129" t="str">
        <f t="shared" si="273"/>
        <v>_</v>
      </c>
      <c r="AF530" s="132" t="str">
        <f t="shared" si="274"/>
        <v>_</v>
      </c>
      <c r="AG530" s="131"/>
      <c r="AH530" s="129" t="str">
        <f t="shared" si="275"/>
        <v>_</v>
      </c>
      <c r="AI530" s="132" t="str">
        <f t="shared" si="276"/>
        <v>_</v>
      </c>
      <c r="AJ530" s="131"/>
      <c r="AK530" s="129">
        <f t="shared" si="277"/>
        <v>12.48</v>
      </c>
      <c r="AL530" s="132">
        <f t="shared" si="278"/>
        <v>0</v>
      </c>
      <c r="AM530" s="131"/>
      <c r="AQ530" s="137"/>
    </row>
    <row r="531" spans="1:43">
      <c r="A531" s="12">
        <v>43</v>
      </c>
      <c r="B531" s="126" t="str">
        <f>VLOOKUP(A531,'Overzicht locaties'!B:D,2,0)</f>
        <v>Type B</v>
      </c>
      <c r="C531" s="107" t="s">
        <v>337</v>
      </c>
      <c r="D531" s="6">
        <v>2</v>
      </c>
      <c r="E531" s="107" t="s">
        <v>249</v>
      </c>
      <c r="F531" s="107">
        <v>4</v>
      </c>
      <c r="G531" s="127" t="str">
        <f t="shared" si="279"/>
        <v>Medische ruimte</v>
      </c>
      <c r="H531" s="107" t="s">
        <v>6</v>
      </c>
      <c r="I531" s="128">
        <v>1</v>
      </c>
      <c r="J531" s="127" t="str">
        <f t="shared" si="264"/>
        <v>Vloerafwerking met polymeer beschermlaag</v>
      </c>
      <c r="K531" s="130">
        <v>5</v>
      </c>
      <c r="L531" s="129">
        <f t="shared" si="265"/>
        <v>5</v>
      </c>
      <c r="M531" s="164">
        <f t="shared" si="266"/>
        <v>0</v>
      </c>
      <c r="N531" s="131"/>
      <c r="O531" s="107" t="s">
        <v>101</v>
      </c>
      <c r="P531" s="107"/>
      <c r="Q531" s="107"/>
      <c r="R531" s="107"/>
      <c r="S531" s="131"/>
      <c r="T531" s="126" t="str">
        <f t="shared" si="267"/>
        <v>Behandel</v>
      </c>
      <c r="U531" s="126" t="str">
        <f t="shared" si="268"/>
        <v>AQL 3%</v>
      </c>
      <c r="V531" s="131"/>
      <c r="W531" s="113">
        <v>100</v>
      </c>
      <c r="X531" s="131"/>
      <c r="Y531" s="129">
        <f t="shared" si="269"/>
        <v>7.8000000000000007</v>
      </c>
      <c r="Z531" s="132">
        <f t="shared" si="270"/>
        <v>0</v>
      </c>
      <c r="AA531" s="131"/>
      <c r="AB531" s="129" t="str">
        <f t="shared" si="271"/>
        <v>_</v>
      </c>
      <c r="AC531" s="132" t="str">
        <f t="shared" si="272"/>
        <v>_</v>
      </c>
      <c r="AD531" s="131"/>
      <c r="AE531" s="129" t="str">
        <f t="shared" si="273"/>
        <v>_</v>
      </c>
      <c r="AF531" s="132" t="str">
        <f t="shared" si="274"/>
        <v>_</v>
      </c>
      <c r="AG531" s="131"/>
      <c r="AH531" s="129" t="str">
        <f t="shared" si="275"/>
        <v>_</v>
      </c>
      <c r="AI531" s="132" t="str">
        <f t="shared" si="276"/>
        <v>_</v>
      </c>
      <c r="AJ531" s="131"/>
      <c r="AK531" s="129">
        <f t="shared" si="277"/>
        <v>7.8000000000000007</v>
      </c>
      <c r="AL531" s="132">
        <f t="shared" si="278"/>
        <v>0</v>
      </c>
      <c r="AM531" s="131"/>
      <c r="AQ531" s="137"/>
    </row>
    <row r="532" spans="1:43">
      <c r="A532" s="12">
        <v>43</v>
      </c>
      <c r="B532" s="126" t="str">
        <f>VLOOKUP(A532,'Overzicht locaties'!B:D,2,0)</f>
        <v>Type B</v>
      </c>
      <c r="C532" s="107" t="s">
        <v>337</v>
      </c>
      <c r="D532" s="6">
        <v>3</v>
      </c>
      <c r="E532" s="107" t="s">
        <v>250</v>
      </c>
      <c r="F532" s="107">
        <v>4</v>
      </c>
      <c r="G532" s="127" t="str">
        <f t="shared" si="279"/>
        <v>Medische ruimte</v>
      </c>
      <c r="H532" s="107" t="s">
        <v>6</v>
      </c>
      <c r="I532" s="128">
        <v>1</v>
      </c>
      <c r="J532" s="127" t="str">
        <f t="shared" si="264"/>
        <v>Vloerafwerking met polymeer beschermlaag</v>
      </c>
      <c r="K532" s="130">
        <v>14</v>
      </c>
      <c r="L532" s="129">
        <f t="shared" si="265"/>
        <v>14</v>
      </c>
      <c r="M532" s="164">
        <f t="shared" si="266"/>
        <v>0</v>
      </c>
      <c r="N532" s="131"/>
      <c r="O532" s="107" t="s">
        <v>101</v>
      </c>
      <c r="P532" s="107"/>
      <c r="Q532" s="107"/>
      <c r="R532" s="107"/>
      <c r="S532" s="131"/>
      <c r="T532" s="126" t="str">
        <f t="shared" si="267"/>
        <v>Behandel</v>
      </c>
      <c r="U532" s="126" t="str">
        <f t="shared" si="268"/>
        <v>AQL 3%</v>
      </c>
      <c r="V532" s="131"/>
      <c r="W532" s="113">
        <v>100</v>
      </c>
      <c r="X532" s="131"/>
      <c r="Y532" s="129">
        <f t="shared" si="269"/>
        <v>21.840000000000003</v>
      </c>
      <c r="Z532" s="132">
        <f t="shared" si="270"/>
        <v>0</v>
      </c>
      <c r="AA532" s="131"/>
      <c r="AB532" s="129" t="str">
        <f t="shared" si="271"/>
        <v>_</v>
      </c>
      <c r="AC532" s="132" t="str">
        <f t="shared" si="272"/>
        <v>_</v>
      </c>
      <c r="AD532" s="131"/>
      <c r="AE532" s="129" t="str">
        <f t="shared" si="273"/>
        <v>_</v>
      </c>
      <c r="AF532" s="132" t="str">
        <f t="shared" si="274"/>
        <v>_</v>
      </c>
      <c r="AG532" s="131"/>
      <c r="AH532" s="129" t="str">
        <f t="shared" si="275"/>
        <v>_</v>
      </c>
      <c r="AI532" s="132" t="str">
        <f t="shared" si="276"/>
        <v>_</v>
      </c>
      <c r="AJ532" s="131"/>
      <c r="AK532" s="129">
        <f t="shared" si="277"/>
        <v>21.840000000000003</v>
      </c>
      <c r="AL532" s="132">
        <f t="shared" si="278"/>
        <v>0</v>
      </c>
      <c r="AM532" s="131"/>
      <c r="AQ532" s="137"/>
    </row>
    <row r="533" spans="1:43">
      <c r="A533" s="12">
        <v>43</v>
      </c>
      <c r="B533" s="126" t="str">
        <f>VLOOKUP(A533,'Overzicht locaties'!B:D,2,0)</f>
        <v>Type B</v>
      </c>
      <c r="C533" s="107" t="s">
        <v>337</v>
      </c>
      <c r="D533" s="6">
        <v>4</v>
      </c>
      <c r="E533" s="107" t="s">
        <v>251</v>
      </c>
      <c r="F533" s="107">
        <v>2</v>
      </c>
      <c r="G533" s="127" t="str">
        <f t="shared" si="279"/>
        <v>Sanitaire ruimte</v>
      </c>
      <c r="H533" s="107" t="s">
        <v>6</v>
      </c>
      <c r="I533" s="128">
        <v>1</v>
      </c>
      <c r="J533" s="127" t="str">
        <f t="shared" si="264"/>
        <v>Vloerafwerking met polymeer beschermlaag</v>
      </c>
      <c r="K533" s="130">
        <v>3</v>
      </c>
      <c r="L533" s="129">
        <f t="shared" si="265"/>
        <v>3</v>
      </c>
      <c r="M533" s="164">
        <f t="shared" si="266"/>
        <v>0</v>
      </c>
      <c r="N533" s="131"/>
      <c r="O533" s="107" t="s">
        <v>101</v>
      </c>
      <c r="P533" s="107"/>
      <c r="Q533" s="107"/>
      <c r="R533" s="107"/>
      <c r="S533" s="131"/>
      <c r="T533" s="126" t="str">
        <f t="shared" si="267"/>
        <v>Sanitair</v>
      </c>
      <c r="U533" s="126" t="str">
        <f t="shared" si="268"/>
        <v>AQL 4%</v>
      </c>
      <c r="V533" s="131"/>
      <c r="W533" s="113">
        <v>100</v>
      </c>
      <c r="X533" s="131"/>
      <c r="Y533" s="129">
        <f t="shared" si="269"/>
        <v>4.68</v>
      </c>
      <c r="Z533" s="132">
        <f t="shared" si="270"/>
        <v>0</v>
      </c>
      <c r="AA533" s="131"/>
      <c r="AB533" s="129" t="str">
        <f t="shared" si="271"/>
        <v>_</v>
      </c>
      <c r="AC533" s="132" t="str">
        <f t="shared" si="272"/>
        <v>_</v>
      </c>
      <c r="AD533" s="131"/>
      <c r="AE533" s="129" t="str">
        <f t="shared" si="273"/>
        <v>_</v>
      </c>
      <c r="AF533" s="132" t="str">
        <f t="shared" si="274"/>
        <v>_</v>
      </c>
      <c r="AG533" s="131"/>
      <c r="AH533" s="129" t="str">
        <f t="shared" si="275"/>
        <v>_</v>
      </c>
      <c r="AI533" s="132" t="str">
        <f t="shared" si="276"/>
        <v>_</v>
      </c>
      <c r="AJ533" s="131"/>
      <c r="AK533" s="129">
        <f t="shared" si="277"/>
        <v>4.68</v>
      </c>
      <c r="AL533" s="132">
        <f t="shared" si="278"/>
        <v>0</v>
      </c>
      <c r="AM533" s="131"/>
      <c r="AQ533" s="137"/>
    </row>
    <row r="534" spans="1:43">
      <c r="A534" s="12">
        <v>43</v>
      </c>
      <c r="B534" s="126" t="str">
        <f>VLOOKUP(A534,'Overzicht locaties'!B:D,2,0)</f>
        <v>Type B</v>
      </c>
      <c r="C534" s="107" t="s">
        <v>337</v>
      </c>
      <c r="D534" s="6">
        <v>5</v>
      </c>
      <c r="E534" s="107" t="s">
        <v>147</v>
      </c>
      <c r="F534" s="107">
        <v>3</v>
      </c>
      <c r="G534" s="127" t="str">
        <f t="shared" si="279"/>
        <v>Verkeersruimte / Garderobe / Wachtruimte</v>
      </c>
      <c r="H534" s="107" t="s">
        <v>6</v>
      </c>
      <c r="I534" s="128">
        <v>1</v>
      </c>
      <c r="J534" s="127" t="str">
        <f t="shared" si="264"/>
        <v>Vloerafwerking met polymeer beschermlaag</v>
      </c>
      <c r="K534" s="130">
        <v>6</v>
      </c>
      <c r="L534" s="129">
        <f t="shared" si="265"/>
        <v>6</v>
      </c>
      <c r="M534" s="164">
        <f t="shared" si="266"/>
        <v>0</v>
      </c>
      <c r="N534" s="131"/>
      <c r="O534" s="107" t="s">
        <v>101</v>
      </c>
      <c r="P534" s="107"/>
      <c r="Q534" s="107"/>
      <c r="R534" s="107"/>
      <c r="S534" s="131"/>
      <c r="T534" s="126" t="str">
        <f t="shared" si="267"/>
        <v>Verkeer</v>
      </c>
      <c r="U534" s="126" t="str">
        <f t="shared" si="268"/>
        <v>AQL 7%</v>
      </c>
      <c r="V534" s="131"/>
      <c r="W534" s="113">
        <v>100</v>
      </c>
      <c r="X534" s="131"/>
      <c r="Y534" s="129">
        <f t="shared" si="269"/>
        <v>9.36</v>
      </c>
      <c r="Z534" s="132">
        <f t="shared" si="270"/>
        <v>0</v>
      </c>
      <c r="AA534" s="131"/>
      <c r="AB534" s="129" t="str">
        <f t="shared" si="271"/>
        <v>_</v>
      </c>
      <c r="AC534" s="132" t="str">
        <f t="shared" si="272"/>
        <v>_</v>
      </c>
      <c r="AD534" s="131"/>
      <c r="AE534" s="129" t="str">
        <f t="shared" si="273"/>
        <v>_</v>
      </c>
      <c r="AF534" s="132" t="str">
        <f t="shared" si="274"/>
        <v>_</v>
      </c>
      <c r="AG534" s="131"/>
      <c r="AH534" s="129" t="str">
        <f t="shared" si="275"/>
        <v>_</v>
      </c>
      <c r="AI534" s="132" t="str">
        <f t="shared" si="276"/>
        <v>_</v>
      </c>
      <c r="AJ534" s="131"/>
      <c r="AK534" s="129">
        <f t="shared" si="277"/>
        <v>9.36</v>
      </c>
      <c r="AL534" s="132">
        <f t="shared" si="278"/>
        <v>0</v>
      </c>
      <c r="AM534" s="131"/>
      <c r="AQ534" s="137"/>
    </row>
    <row r="535" spans="1:43">
      <c r="A535" s="12">
        <v>43</v>
      </c>
      <c r="B535" s="126" t="str">
        <f>VLOOKUP(A535,'Overzicht locaties'!B:D,2,0)</f>
        <v>Type B</v>
      </c>
      <c r="C535" s="107" t="s">
        <v>337</v>
      </c>
      <c r="D535" s="6">
        <v>6</v>
      </c>
      <c r="E535" s="107" t="s">
        <v>252</v>
      </c>
      <c r="F535" s="107">
        <v>3</v>
      </c>
      <c r="G535" s="127" t="str">
        <f t="shared" si="279"/>
        <v>Verkeersruimte / Garderobe / Wachtruimte</v>
      </c>
      <c r="H535" s="107" t="s">
        <v>6</v>
      </c>
      <c r="I535" s="128">
        <v>1</v>
      </c>
      <c r="J535" s="127" t="str">
        <f t="shared" si="264"/>
        <v>Vloerafwerking met polymeer beschermlaag</v>
      </c>
      <c r="K535" s="130">
        <v>14</v>
      </c>
      <c r="L535" s="129">
        <f t="shared" si="265"/>
        <v>14</v>
      </c>
      <c r="M535" s="164">
        <f t="shared" si="266"/>
        <v>0</v>
      </c>
      <c r="N535" s="131"/>
      <c r="O535" s="107" t="s">
        <v>101</v>
      </c>
      <c r="P535" s="107"/>
      <c r="Q535" s="107"/>
      <c r="R535" s="107"/>
      <c r="S535" s="131"/>
      <c r="T535" s="126" t="str">
        <f t="shared" si="267"/>
        <v>Verkeer</v>
      </c>
      <c r="U535" s="126" t="str">
        <f t="shared" si="268"/>
        <v>AQL 7%</v>
      </c>
      <c r="V535" s="131"/>
      <c r="W535" s="113">
        <v>100</v>
      </c>
      <c r="X535" s="131"/>
      <c r="Y535" s="129">
        <f t="shared" si="269"/>
        <v>21.840000000000003</v>
      </c>
      <c r="Z535" s="132">
        <f t="shared" si="270"/>
        <v>0</v>
      </c>
      <c r="AA535" s="131"/>
      <c r="AB535" s="129" t="str">
        <f t="shared" si="271"/>
        <v>_</v>
      </c>
      <c r="AC535" s="132" t="str">
        <f t="shared" si="272"/>
        <v>_</v>
      </c>
      <c r="AD535" s="131"/>
      <c r="AE535" s="129" t="str">
        <f t="shared" si="273"/>
        <v>_</v>
      </c>
      <c r="AF535" s="132" t="str">
        <f t="shared" si="274"/>
        <v>_</v>
      </c>
      <c r="AG535" s="131"/>
      <c r="AH535" s="129" t="str">
        <f t="shared" si="275"/>
        <v>_</v>
      </c>
      <c r="AI535" s="132" t="str">
        <f t="shared" si="276"/>
        <v>_</v>
      </c>
      <c r="AJ535" s="131"/>
      <c r="AK535" s="129">
        <f t="shared" si="277"/>
        <v>21.840000000000003</v>
      </c>
      <c r="AL535" s="132">
        <f t="shared" si="278"/>
        <v>0</v>
      </c>
      <c r="AM535" s="131"/>
      <c r="AQ535" s="137"/>
    </row>
    <row r="536" spans="1:43">
      <c r="A536" s="12">
        <v>43</v>
      </c>
      <c r="B536" s="126" t="str">
        <f>VLOOKUP(A536,'Overzicht locaties'!B:D,2,0)</f>
        <v>Type B</v>
      </c>
      <c r="C536" s="107" t="s">
        <v>337</v>
      </c>
      <c r="D536" s="6">
        <v>7</v>
      </c>
      <c r="E536" s="107" t="s">
        <v>253</v>
      </c>
      <c r="F536" s="107">
        <v>3</v>
      </c>
      <c r="G536" s="127" t="str">
        <f t="shared" si="279"/>
        <v>Verkeersruimte / Garderobe / Wachtruimte</v>
      </c>
      <c r="H536" s="107" t="s">
        <v>6</v>
      </c>
      <c r="I536" s="128">
        <v>1</v>
      </c>
      <c r="J536" s="127" t="str">
        <f t="shared" si="264"/>
        <v>Vloerafwerking met polymeer beschermlaag</v>
      </c>
      <c r="K536" s="130">
        <v>1</v>
      </c>
      <c r="L536" s="129">
        <f t="shared" si="265"/>
        <v>1</v>
      </c>
      <c r="M536" s="164">
        <f t="shared" si="266"/>
        <v>0</v>
      </c>
      <c r="N536" s="131"/>
      <c r="O536" s="107" t="s">
        <v>101</v>
      </c>
      <c r="P536" s="107"/>
      <c r="Q536" s="107"/>
      <c r="R536" s="107"/>
      <c r="S536" s="131"/>
      <c r="T536" s="126" t="str">
        <f t="shared" si="267"/>
        <v>Verkeer</v>
      </c>
      <c r="U536" s="126" t="str">
        <f t="shared" si="268"/>
        <v>AQL 7%</v>
      </c>
      <c r="V536" s="131"/>
      <c r="W536" s="113">
        <v>100</v>
      </c>
      <c r="X536" s="131"/>
      <c r="Y536" s="129">
        <f t="shared" si="269"/>
        <v>1.56</v>
      </c>
      <c r="Z536" s="132">
        <f t="shared" si="270"/>
        <v>0</v>
      </c>
      <c r="AA536" s="131"/>
      <c r="AB536" s="129" t="str">
        <f t="shared" si="271"/>
        <v>_</v>
      </c>
      <c r="AC536" s="132" t="str">
        <f t="shared" si="272"/>
        <v>_</v>
      </c>
      <c r="AD536" s="131"/>
      <c r="AE536" s="129" t="str">
        <f t="shared" si="273"/>
        <v>_</v>
      </c>
      <c r="AF536" s="132" t="str">
        <f t="shared" si="274"/>
        <v>_</v>
      </c>
      <c r="AG536" s="131"/>
      <c r="AH536" s="129" t="str">
        <f t="shared" si="275"/>
        <v>_</v>
      </c>
      <c r="AI536" s="132" t="str">
        <f t="shared" si="276"/>
        <v>_</v>
      </c>
      <c r="AJ536" s="131"/>
      <c r="AK536" s="129">
        <f t="shared" si="277"/>
        <v>1.56</v>
      </c>
      <c r="AL536" s="132">
        <f t="shared" si="278"/>
        <v>0</v>
      </c>
      <c r="AM536" s="131"/>
      <c r="AQ536" s="137"/>
    </row>
    <row r="537" spans="1:43">
      <c r="A537" s="12">
        <v>43</v>
      </c>
      <c r="B537" s="126" t="str">
        <f>VLOOKUP(A537,'Overzicht locaties'!B:D,2,0)</f>
        <v>Type B</v>
      </c>
      <c r="C537" s="107" t="s">
        <v>337</v>
      </c>
      <c r="D537" s="6">
        <v>8</v>
      </c>
      <c r="E537" s="107" t="s">
        <v>148</v>
      </c>
      <c r="F537" s="107">
        <v>2</v>
      </c>
      <c r="G537" s="127" t="str">
        <f t="shared" si="279"/>
        <v>Sanitaire ruimte</v>
      </c>
      <c r="H537" s="107" t="s">
        <v>6</v>
      </c>
      <c r="I537" s="128">
        <v>1</v>
      </c>
      <c r="J537" s="127" t="str">
        <f t="shared" si="264"/>
        <v>Vloerafwerking met polymeer beschermlaag</v>
      </c>
      <c r="K537" s="130">
        <v>1</v>
      </c>
      <c r="L537" s="129">
        <f t="shared" si="265"/>
        <v>1</v>
      </c>
      <c r="M537" s="164">
        <f t="shared" si="266"/>
        <v>0</v>
      </c>
      <c r="N537" s="131"/>
      <c r="O537" s="107" t="s">
        <v>101</v>
      </c>
      <c r="P537" s="107"/>
      <c r="Q537" s="107"/>
      <c r="R537" s="107"/>
      <c r="S537" s="131"/>
      <c r="T537" s="126" t="str">
        <f t="shared" si="267"/>
        <v>Sanitair</v>
      </c>
      <c r="U537" s="126" t="str">
        <f t="shared" si="268"/>
        <v>AQL 4%</v>
      </c>
      <c r="V537" s="131"/>
      <c r="W537" s="113">
        <v>100</v>
      </c>
      <c r="X537" s="131"/>
      <c r="Y537" s="129">
        <f t="shared" si="269"/>
        <v>1.56</v>
      </c>
      <c r="Z537" s="132">
        <f t="shared" si="270"/>
        <v>0</v>
      </c>
      <c r="AA537" s="131"/>
      <c r="AB537" s="129" t="str">
        <f t="shared" si="271"/>
        <v>_</v>
      </c>
      <c r="AC537" s="132" t="str">
        <f t="shared" si="272"/>
        <v>_</v>
      </c>
      <c r="AD537" s="131"/>
      <c r="AE537" s="129" t="str">
        <f t="shared" si="273"/>
        <v>_</v>
      </c>
      <c r="AF537" s="132" t="str">
        <f t="shared" si="274"/>
        <v>_</v>
      </c>
      <c r="AG537" s="131"/>
      <c r="AH537" s="129" t="str">
        <f t="shared" si="275"/>
        <v>_</v>
      </c>
      <c r="AI537" s="132" t="str">
        <f t="shared" si="276"/>
        <v>_</v>
      </c>
      <c r="AJ537" s="131"/>
      <c r="AK537" s="129">
        <f t="shared" si="277"/>
        <v>1.56</v>
      </c>
      <c r="AL537" s="132">
        <f t="shared" si="278"/>
        <v>0</v>
      </c>
      <c r="AM537" s="131"/>
      <c r="AQ537" s="137"/>
    </row>
    <row r="538" spans="1:43">
      <c r="A538" s="12">
        <v>43</v>
      </c>
      <c r="B538" s="126" t="str">
        <f>VLOOKUP(A538,'Overzicht locaties'!B:D,2,0)</f>
        <v>Type B</v>
      </c>
      <c r="C538" s="107" t="s">
        <v>337</v>
      </c>
      <c r="D538" s="6">
        <v>9</v>
      </c>
      <c r="E538" s="107" t="s">
        <v>254</v>
      </c>
      <c r="F538" s="107">
        <v>6</v>
      </c>
      <c r="G538" s="127" t="str">
        <f t="shared" si="279"/>
        <v>Overig / Magazijn / Archief / Berging / Technische ruimte</v>
      </c>
      <c r="H538" s="107" t="s">
        <v>6</v>
      </c>
      <c r="I538" s="128">
        <v>1</v>
      </c>
      <c r="J538" s="127" t="str">
        <f t="shared" si="264"/>
        <v>Vloerafwerking met polymeer beschermlaag</v>
      </c>
      <c r="K538" s="130">
        <v>1</v>
      </c>
      <c r="L538" s="129">
        <f t="shared" si="265"/>
        <v>1</v>
      </c>
      <c r="M538" s="164">
        <f t="shared" si="266"/>
        <v>0</v>
      </c>
      <c r="N538" s="131"/>
      <c r="O538" s="107" t="s">
        <v>101</v>
      </c>
      <c r="P538" s="107"/>
      <c r="Q538" s="107"/>
      <c r="R538" s="107"/>
      <c r="S538" s="131"/>
      <c r="T538" s="126" t="str">
        <f t="shared" si="267"/>
        <v>Verkeer</v>
      </c>
      <c r="U538" s="126" t="str">
        <f t="shared" si="268"/>
        <v>AQL 7%</v>
      </c>
      <c r="V538" s="131"/>
      <c r="W538" s="113">
        <v>100</v>
      </c>
      <c r="X538" s="131"/>
      <c r="Y538" s="129">
        <f t="shared" si="269"/>
        <v>1.56</v>
      </c>
      <c r="Z538" s="132">
        <f t="shared" si="270"/>
        <v>0</v>
      </c>
      <c r="AA538" s="131"/>
      <c r="AB538" s="129" t="str">
        <f t="shared" si="271"/>
        <v>_</v>
      </c>
      <c r="AC538" s="132" t="str">
        <f t="shared" si="272"/>
        <v>_</v>
      </c>
      <c r="AD538" s="131"/>
      <c r="AE538" s="129" t="str">
        <f t="shared" si="273"/>
        <v>_</v>
      </c>
      <c r="AF538" s="132" t="str">
        <f t="shared" si="274"/>
        <v>_</v>
      </c>
      <c r="AG538" s="131"/>
      <c r="AH538" s="129" t="str">
        <f t="shared" si="275"/>
        <v>_</v>
      </c>
      <c r="AI538" s="132" t="str">
        <f t="shared" si="276"/>
        <v>_</v>
      </c>
      <c r="AJ538" s="131"/>
      <c r="AK538" s="129">
        <f t="shared" si="277"/>
        <v>1.56</v>
      </c>
      <c r="AL538" s="132">
        <f t="shared" si="278"/>
        <v>0</v>
      </c>
      <c r="AM538" s="131"/>
      <c r="AQ538" s="137"/>
    </row>
    <row r="539" spans="1:43">
      <c r="A539" s="12">
        <v>44</v>
      </c>
      <c r="B539" s="126" t="str">
        <f>VLOOKUP(A539,'Overzicht locaties'!B:D,2,0)</f>
        <v>Type B</v>
      </c>
      <c r="C539" s="107" t="s">
        <v>337</v>
      </c>
      <c r="D539" s="6">
        <v>1</v>
      </c>
      <c r="E539" s="107" t="s">
        <v>248</v>
      </c>
      <c r="F539" s="107">
        <v>1</v>
      </c>
      <c r="G539" s="127" t="str">
        <f t="shared" si="279"/>
        <v xml:space="preserve">Kantoorruimte / vergaderruimte </v>
      </c>
      <c r="H539" s="107" t="s">
        <v>6</v>
      </c>
      <c r="I539" s="128">
        <v>1</v>
      </c>
      <c r="J539" s="127" t="str">
        <f t="shared" si="264"/>
        <v>Vloerafwerking met polymeer beschermlaag</v>
      </c>
      <c r="K539" s="130">
        <v>8</v>
      </c>
      <c r="L539" s="129">
        <f t="shared" si="265"/>
        <v>8</v>
      </c>
      <c r="M539" s="164">
        <f t="shared" si="266"/>
        <v>0</v>
      </c>
      <c r="N539" s="131"/>
      <c r="O539" s="107" t="s">
        <v>101</v>
      </c>
      <c r="P539" s="107"/>
      <c r="Q539" s="107"/>
      <c r="R539" s="107"/>
      <c r="S539" s="131"/>
      <c r="T539" s="126" t="str">
        <f t="shared" si="267"/>
        <v>Bureau</v>
      </c>
      <c r="U539" s="126" t="str">
        <f t="shared" si="268"/>
        <v>AQL 7%</v>
      </c>
      <c r="V539" s="131"/>
      <c r="W539" s="113">
        <v>100</v>
      </c>
      <c r="X539" s="131"/>
      <c r="Y539" s="129">
        <f t="shared" si="269"/>
        <v>12.48</v>
      </c>
      <c r="Z539" s="132">
        <f t="shared" si="270"/>
        <v>0</v>
      </c>
      <c r="AA539" s="131"/>
      <c r="AB539" s="129" t="str">
        <f t="shared" si="271"/>
        <v>_</v>
      </c>
      <c r="AC539" s="132" t="str">
        <f t="shared" si="272"/>
        <v>_</v>
      </c>
      <c r="AD539" s="131"/>
      <c r="AE539" s="129" t="str">
        <f t="shared" si="273"/>
        <v>_</v>
      </c>
      <c r="AF539" s="132" t="str">
        <f t="shared" si="274"/>
        <v>_</v>
      </c>
      <c r="AG539" s="131"/>
      <c r="AH539" s="129" t="str">
        <f t="shared" si="275"/>
        <v>_</v>
      </c>
      <c r="AI539" s="132" t="str">
        <f t="shared" si="276"/>
        <v>_</v>
      </c>
      <c r="AJ539" s="131"/>
      <c r="AK539" s="129">
        <f t="shared" si="277"/>
        <v>12.48</v>
      </c>
      <c r="AL539" s="132">
        <f t="shared" si="278"/>
        <v>0</v>
      </c>
      <c r="AM539" s="131"/>
      <c r="AQ539" s="137"/>
    </row>
    <row r="540" spans="1:43">
      <c r="A540" s="12">
        <v>44</v>
      </c>
      <c r="B540" s="126" t="str">
        <f>VLOOKUP(A540,'Overzicht locaties'!B:D,2,0)</f>
        <v>Type B</v>
      </c>
      <c r="C540" s="107" t="s">
        <v>337</v>
      </c>
      <c r="D540" s="6">
        <v>2</v>
      </c>
      <c r="E540" s="107" t="s">
        <v>249</v>
      </c>
      <c r="F540" s="107">
        <v>4</v>
      </c>
      <c r="G540" s="127" t="str">
        <f t="shared" si="279"/>
        <v>Medische ruimte</v>
      </c>
      <c r="H540" s="107" t="s">
        <v>6</v>
      </c>
      <c r="I540" s="128">
        <v>1</v>
      </c>
      <c r="J540" s="127" t="str">
        <f t="shared" si="264"/>
        <v>Vloerafwerking met polymeer beschermlaag</v>
      </c>
      <c r="K540" s="130">
        <v>5</v>
      </c>
      <c r="L540" s="129">
        <f t="shared" si="265"/>
        <v>5</v>
      </c>
      <c r="M540" s="164">
        <f t="shared" si="266"/>
        <v>0</v>
      </c>
      <c r="N540" s="131"/>
      <c r="O540" s="107" t="s">
        <v>101</v>
      </c>
      <c r="P540" s="107"/>
      <c r="Q540" s="107"/>
      <c r="R540" s="107"/>
      <c r="S540" s="131"/>
      <c r="T540" s="126" t="str">
        <f t="shared" si="267"/>
        <v>Behandel</v>
      </c>
      <c r="U540" s="126" t="str">
        <f t="shared" si="268"/>
        <v>AQL 3%</v>
      </c>
      <c r="V540" s="131"/>
      <c r="W540" s="113">
        <v>100</v>
      </c>
      <c r="X540" s="131"/>
      <c r="Y540" s="129">
        <f t="shared" si="269"/>
        <v>7.8000000000000007</v>
      </c>
      <c r="Z540" s="132">
        <f t="shared" si="270"/>
        <v>0</v>
      </c>
      <c r="AA540" s="131"/>
      <c r="AB540" s="129" t="str">
        <f t="shared" si="271"/>
        <v>_</v>
      </c>
      <c r="AC540" s="132" t="str">
        <f t="shared" si="272"/>
        <v>_</v>
      </c>
      <c r="AD540" s="131"/>
      <c r="AE540" s="129" t="str">
        <f t="shared" si="273"/>
        <v>_</v>
      </c>
      <c r="AF540" s="132" t="str">
        <f t="shared" si="274"/>
        <v>_</v>
      </c>
      <c r="AG540" s="131"/>
      <c r="AH540" s="129" t="str">
        <f t="shared" si="275"/>
        <v>_</v>
      </c>
      <c r="AI540" s="132" t="str">
        <f t="shared" si="276"/>
        <v>_</v>
      </c>
      <c r="AJ540" s="131"/>
      <c r="AK540" s="129">
        <f t="shared" si="277"/>
        <v>7.8000000000000007</v>
      </c>
      <c r="AL540" s="132">
        <f t="shared" si="278"/>
        <v>0</v>
      </c>
      <c r="AM540" s="131"/>
      <c r="AQ540" s="137"/>
    </row>
    <row r="541" spans="1:43">
      <c r="A541" s="12">
        <v>44</v>
      </c>
      <c r="B541" s="126" t="str">
        <f>VLOOKUP(A541,'Overzicht locaties'!B:D,2,0)</f>
        <v>Type B</v>
      </c>
      <c r="C541" s="107" t="s">
        <v>337</v>
      </c>
      <c r="D541" s="6">
        <v>3</v>
      </c>
      <c r="E541" s="107" t="s">
        <v>250</v>
      </c>
      <c r="F541" s="107">
        <v>4</v>
      </c>
      <c r="G541" s="127" t="str">
        <f t="shared" si="279"/>
        <v>Medische ruimte</v>
      </c>
      <c r="H541" s="107" t="s">
        <v>6</v>
      </c>
      <c r="I541" s="128">
        <v>1</v>
      </c>
      <c r="J541" s="127" t="str">
        <f t="shared" si="264"/>
        <v>Vloerafwerking met polymeer beschermlaag</v>
      </c>
      <c r="K541" s="130">
        <v>14</v>
      </c>
      <c r="L541" s="129">
        <f t="shared" si="265"/>
        <v>14</v>
      </c>
      <c r="M541" s="164">
        <f t="shared" si="266"/>
        <v>0</v>
      </c>
      <c r="N541" s="131"/>
      <c r="O541" s="107" t="s">
        <v>101</v>
      </c>
      <c r="P541" s="107"/>
      <c r="Q541" s="107"/>
      <c r="R541" s="107"/>
      <c r="S541" s="131"/>
      <c r="T541" s="126" t="str">
        <f t="shared" si="267"/>
        <v>Behandel</v>
      </c>
      <c r="U541" s="126" t="str">
        <f t="shared" si="268"/>
        <v>AQL 3%</v>
      </c>
      <c r="V541" s="131"/>
      <c r="W541" s="113">
        <v>100</v>
      </c>
      <c r="X541" s="131"/>
      <c r="Y541" s="129">
        <f t="shared" si="269"/>
        <v>21.840000000000003</v>
      </c>
      <c r="Z541" s="132">
        <f t="shared" si="270"/>
        <v>0</v>
      </c>
      <c r="AA541" s="131"/>
      <c r="AB541" s="129" t="str">
        <f t="shared" si="271"/>
        <v>_</v>
      </c>
      <c r="AC541" s="132" t="str">
        <f t="shared" si="272"/>
        <v>_</v>
      </c>
      <c r="AD541" s="131"/>
      <c r="AE541" s="129" t="str">
        <f t="shared" si="273"/>
        <v>_</v>
      </c>
      <c r="AF541" s="132" t="str">
        <f t="shared" si="274"/>
        <v>_</v>
      </c>
      <c r="AG541" s="131"/>
      <c r="AH541" s="129" t="str">
        <f t="shared" si="275"/>
        <v>_</v>
      </c>
      <c r="AI541" s="132" t="str">
        <f t="shared" si="276"/>
        <v>_</v>
      </c>
      <c r="AJ541" s="131"/>
      <c r="AK541" s="129">
        <f t="shared" si="277"/>
        <v>21.840000000000003</v>
      </c>
      <c r="AL541" s="132">
        <f t="shared" si="278"/>
        <v>0</v>
      </c>
      <c r="AM541" s="131"/>
      <c r="AQ541" s="137"/>
    </row>
    <row r="542" spans="1:43">
      <c r="A542" s="12">
        <v>44</v>
      </c>
      <c r="B542" s="126" t="str">
        <f>VLOOKUP(A542,'Overzicht locaties'!B:D,2,0)</f>
        <v>Type B</v>
      </c>
      <c r="C542" s="107" t="s">
        <v>337</v>
      </c>
      <c r="D542" s="6">
        <v>4</v>
      </c>
      <c r="E542" s="107" t="s">
        <v>251</v>
      </c>
      <c r="F542" s="107">
        <v>2</v>
      </c>
      <c r="G542" s="127" t="str">
        <f t="shared" si="279"/>
        <v>Sanitaire ruimte</v>
      </c>
      <c r="H542" s="107" t="s">
        <v>6</v>
      </c>
      <c r="I542" s="128">
        <v>1</v>
      </c>
      <c r="J542" s="127" t="str">
        <f t="shared" si="264"/>
        <v>Vloerafwerking met polymeer beschermlaag</v>
      </c>
      <c r="K542" s="130">
        <v>3</v>
      </c>
      <c r="L542" s="129">
        <f t="shared" si="265"/>
        <v>3</v>
      </c>
      <c r="M542" s="164">
        <f t="shared" si="266"/>
        <v>0</v>
      </c>
      <c r="N542" s="131"/>
      <c r="O542" s="107" t="s">
        <v>101</v>
      </c>
      <c r="P542" s="107"/>
      <c r="Q542" s="107"/>
      <c r="R542" s="107"/>
      <c r="S542" s="131"/>
      <c r="T542" s="126" t="str">
        <f t="shared" si="267"/>
        <v>Sanitair</v>
      </c>
      <c r="U542" s="126" t="str">
        <f t="shared" si="268"/>
        <v>AQL 4%</v>
      </c>
      <c r="V542" s="131"/>
      <c r="W542" s="113">
        <v>100</v>
      </c>
      <c r="X542" s="131"/>
      <c r="Y542" s="129">
        <f t="shared" si="269"/>
        <v>4.68</v>
      </c>
      <c r="Z542" s="132">
        <f t="shared" si="270"/>
        <v>0</v>
      </c>
      <c r="AA542" s="131"/>
      <c r="AB542" s="129" t="str">
        <f t="shared" si="271"/>
        <v>_</v>
      </c>
      <c r="AC542" s="132" t="str">
        <f t="shared" si="272"/>
        <v>_</v>
      </c>
      <c r="AD542" s="131"/>
      <c r="AE542" s="129" t="str">
        <f t="shared" si="273"/>
        <v>_</v>
      </c>
      <c r="AF542" s="132" t="str">
        <f t="shared" si="274"/>
        <v>_</v>
      </c>
      <c r="AG542" s="131"/>
      <c r="AH542" s="129" t="str">
        <f t="shared" si="275"/>
        <v>_</v>
      </c>
      <c r="AI542" s="132" t="str">
        <f t="shared" si="276"/>
        <v>_</v>
      </c>
      <c r="AJ542" s="131"/>
      <c r="AK542" s="129">
        <f t="shared" si="277"/>
        <v>4.68</v>
      </c>
      <c r="AL542" s="132">
        <f t="shared" si="278"/>
        <v>0</v>
      </c>
      <c r="AM542" s="131"/>
      <c r="AQ542" s="137"/>
    </row>
    <row r="543" spans="1:43">
      <c r="A543" s="12">
        <v>44</v>
      </c>
      <c r="B543" s="126" t="str">
        <f>VLOOKUP(A543,'Overzicht locaties'!B:D,2,0)</f>
        <v>Type B</v>
      </c>
      <c r="C543" s="107" t="s">
        <v>337</v>
      </c>
      <c r="D543" s="6">
        <v>5</v>
      </c>
      <c r="E543" s="107" t="s">
        <v>147</v>
      </c>
      <c r="F543" s="107">
        <v>3</v>
      </c>
      <c r="G543" s="127" t="str">
        <f t="shared" si="279"/>
        <v>Verkeersruimte / Garderobe / Wachtruimte</v>
      </c>
      <c r="H543" s="107" t="s">
        <v>6</v>
      </c>
      <c r="I543" s="128">
        <v>1</v>
      </c>
      <c r="J543" s="127" t="str">
        <f t="shared" si="264"/>
        <v>Vloerafwerking met polymeer beschermlaag</v>
      </c>
      <c r="K543" s="130">
        <v>6</v>
      </c>
      <c r="L543" s="129">
        <f t="shared" si="265"/>
        <v>6</v>
      </c>
      <c r="M543" s="164">
        <f t="shared" si="266"/>
        <v>0</v>
      </c>
      <c r="N543" s="131"/>
      <c r="O543" s="107" t="s">
        <v>101</v>
      </c>
      <c r="P543" s="107"/>
      <c r="Q543" s="107"/>
      <c r="R543" s="107"/>
      <c r="S543" s="131"/>
      <c r="T543" s="126" t="str">
        <f t="shared" si="267"/>
        <v>Verkeer</v>
      </c>
      <c r="U543" s="126" t="str">
        <f t="shared" si="268"/>
        <v>AQL 7%</v>
      </c>
      <c r="V543" s="131"/>
      <c r="W543" s="113">
        <v>100</v>
      </c>
      <c r="X543" s="131"/>
      <c r="Y543" s="129">
        <f t="shared" si="269"/>
        <v>9.36</v>
      </c>
      <c r="Z543" s="132">
        <f t="shared" si="270"/>
        <v>0</v>
      </c>
      <c r="AA543" s="131"/>
      <c r="AB543" s="129" t="str">
        <f t="shared" si="271"/>
        <v>_</v>
      </c>
      <c r="AC543" s="132" t="str">
        <f t="shared" si="272"/>
        <v>_</v>
      </c>
      <c r="AD543" s="131"/>
      <c r="AE543" s="129" t="str">
        <f t="shared" si="273"/>
        <v>_</v>
      </c>
      <c r="AF543" s="132" t="str">
        <f t="shared" si="274"/>
        <v>_</v>
      </c>
      <c r="AG543" s="131"/>
      <c r="AH543" s="129" t="str">
        <f t="shared" si="275"/>
        <v>_</v>
      </c>
      <c r="AI543" s="132" t="str">
        <f t="shared" si="276"/>
        <v>_</v>
      </c>
      <c r="AJ543" s="131"/>
      <c r="AK543" s="129">
        <f t="shared" si="277"/>
        <v>9.36</v>
      </c>
      <c r="AL543" s="132">
        <f t="shared" si="278"/>
        <v>0</v>
      </c>
      <c r="AM543" s="131"/>
      <c r="AQ543" s="137"/>
    </row>
    <row r="544" spans="1:43">
      <c r="A544" s="12">
        <v>44</v>
      </c>
      <c r="B544" s="126" t="str">
        <f>VLOOKUP(A544,'Overzicht locaties'!B:D,2,0)</f>
        <v>Type B</v>
      </c>
      <c r="C544" s="107" t="s">
        <v>337</v>
      </c>
      <c r="D544" s="6">
        <v>6</v>
      </c>
      <c r="E544" s="107" t="s">
        <v>252</v>
      </c>
      <c r="F544" s="107">
        <v>3</v>
      </c>
      <c r="G544" s="127" t="str">
        <f t="shared" si="279"/>
        <v>Verkeersruimte / Garderobe / Wachtruimte</v>
      </c>
      <c r="H544" s="107" t="s">
        <v>6</v>
      </c>
      <c r="I544" s="128">
        <v>1</v>
      </c>
      <c r="J544" s="127" t="str">
        <f t="shared" si="264"/>
        <v>Vloerafwerking met polymeer beschermlaag</v>
      </c>
      <c r="K544" s="130">
        <v>14</v>
      </c>
      <c r="L544" s="129">
        <f t="shared" si="265"/>
        <v>14</v>
      </c>
      <c r="M544" s="164">
        <f t="shared" si="266"/>
        <v>0</v>
      </c>
      <c r="N544" s="131"/>
      <c r="O544" s="107" t="s">
        <v>101</v>
      </c>
      <c r="P544" s="107"/>
      <c r="Q544" s="107"/>
      <c r="R544" s="107"/>
      <c r="S544" s="131"/>
      <c r="T544" s="126" t="str">
        <f t="shared" si="267"/>
        <v>Verkeer</v>
      </c>
      <c r="U544" s="126" t="str">
        <f t="shared" si="268"/>
        <v>AQL 7%</v>
      </c>
      <c r="V544" s="131"/>
      <c r="W544" s="113">
        <v>100</v>
      </c>
      <c r="X544" s="131"/>
      <c r="Y544" s="129">
        <f t="shared" si="269"/>
        <v>21.840000000000003</v>
      </c>
      <c r="Z544" s="132">
        <f t="shared" si="270"/>
        <v>0</v>
      </c>
      <c r="AA544" s="131"/>
      <c r="AB544" s="129" t="str">
        <f t="shared" si="271"/>
        <v>_</v>
      </c>
      <c r="AC544" s="132" t="str">
        <f t="shared" si="272"/>
        <v>_</v>
      </c>
      <c r="AD544" s="131"/>
      <c r="AE544" s="129" t="str">
        <f t="shared" si="273"/>
        <v>_</v>
      </c>
      <c r="AF544" s="132" t="str">
        <f t="shared" si="274"/>
        <v>_</v>
      </c>
      <c r="AG544" s="131"/>
      <c r="AH544" s="129" t="str">
        <f t="shared" si="275"/>
        <v>_</v>
      </c>
      <c r="AI544" s="132" t="str">
        <f t="shared" si="276"/>
        <v>_</v>
      </c>
      <c r="AJ544" s="131"/>
      <c r="AK544" s="129">
        <f t="shared" si="277"/>
        <v>21.840000000000003</v>
      </c>
      <c r="AL544" s="132">
        <f t="shared" si="278"/>
        <v>0</v>
      </c>
      <c r="AM544" s="131"/>
      <c r="AQ544" s="137"/>
    </row>
    <row r="545" spans="1:43">
      <c r="A545" s="12">
        <v>44</v>
      </c>
      <c r="B545" s="126" t="str">
        <f>VLOOKUP(A545,'Overzicht locaties'!B:D,2,0)</f>
        <v>Type B</v>
      </c>
      <c r="C545" s="107" t="s">
        <v>337</v>
      </c>
      <c r="D545" s="6">
        <v>7</v>
      </c>
      <c r="E545" s="107" t="s">
        <v>253</v>
      </c>
      <c r="F545" s="107">
        <v>3</v>
      </c>
      <c r="G545" s="127" t="str">
        <f t="shared" si="279"/>
        <v>Verkeersruimte / Garderobe / Wachtruimte</v>
      </c>
      <c r="H545" s="107" t="s">
        <v>6</v>
      </c>
      <c r="I545" s="128">
        <v>1</v>
      </c>
      <c r="J545" s="127" t="str">
        <f t="shared" si="264"/>
        <v>Vloerafwerking met polymeer beschermlaag</v>
      </c>
      <c r="K545" s="130">
        <v>1</v>
      </c>
      <c r="L545" s="129">
        <f t="shared" si="265"/>
        <v>1</v>
      </c>
      <c r="M545" s="164">
        <f t="shared" si="266"/>
        <v>0</v>
      </c>
      <c r="N545" s="131"/>
      <c r="O545" s="107" t="s">
        <v>101</v>
      </c>
      <c r="P545" s="107"/>
      <c r="Q545" s="107"/>
      <c r="R545" s="107"/>
      <c r="S545" s="131"/>
      <c r="T545" s="126" t="str">
        <f t="shared" si="267"/>
        <v>Verkeer</v>
      </c>
      <c r="U545" s="126" t="str">
        <f t="shared" si="268"/>
        <v>AQL 7%</v>
      </c>
      <c r="V545" s="131"/>
      <c r="W545" s="113">
        <v>100</v>
      </c>
      <c r="X545" s="131"/>
      <c r="Y545" s="129">
        <f t="shared" si="269"/>
        <v>1.56</v>
      </c>
      <c r="Z545" s="132">
        <f t="shared" si="270"/>
        <v>0</v>
      </c>
      <c r="AA545" s="131"/>
      <c r="AB545" s="129" t="str">
        <f t="shared" si="271"/>
        <v>_</v>
      </c>
      <c r="AC545" s="132" t="str">
        <f t="shared" si="272"/>
        <v>_</v>
      </c>
      <c r="AD545" s="131"/>
      <c r="AE545" s="129" t="str">
        <f t="shared" si="273"/>
        <v>_</v>
      </c>
      <c r="AF545" s="132" t="str">
        <f t="shared" si="274"/>
        <v>_</v>
      </c>
      <c r="AG545" s="131"/>
      <c r="AH545" s="129" t="str">
        <f t="shared" si="275"/>
        <v>_</v>
      </c>
      <c r="AI545" s="132" t="str">
        <f t="shared" si="276"/>
        <v>_</v>
      </c>
      <c r="AJ545" s="131"/>
      <c r="AK545" s="129">
        <f t="shared" si="277"/>
        <v>1.56</v>
      </c>
      <c r="AL545" s="132">
        <f t="shared" si="278"/>
        <v>0</v>
      </c>
      <c r="AM545" s="131"/>
      <c r="AQ545" s="137"/>
    </row>
    <row r="546" spans="1:43">
      <c r="A546" s="12">
        <v>44</v>
      </c>
      <c r="B546" s="126" t="str">
        <f>VLOOKUP(A546,'Overzicht locaties'!B:D,2,0)</f>
        <v>Type B</v>
      </c>
      <c r="C546" s="107" t="s">
        <v>337</v>
      </c>
      <c r="D546" s="6">
        <v>8</v>
      </c>
      <c r="E546" s="107" t="s">
        <v>148</v>
      </c>
      <c r="F546" s="107">
        <v>2</v>
      </c>
      <c r="G546" s="127" t="str">
        <f t="shared" si="279"/>
        <v>Sanitaire ruimte</v>
      </c>
      <c r="H546" s="107" t="s">
        <v>6</v>
      </c>
      <c r="I546" s="128">
        <v>1</v>
      </c>
      <c r="J546" s="127" t="str">
        <f t="shared" si="264"/>
        <v>Vloerafwerking met polymeer beschermlaag</v>
      </c>
      <c r="K546" s="130">
        <v>1</v>
      </c>
      <c r="L546" s="129">
        <f t="shared" si="265"/>
        <v>1</v>
      </c>
      <c r="M546" s="164">
        <f t="shared" si="266"/>
        <v>0</v>
      </c>
      <c r="N546" s="131"/>
      <c r="O546" s="107" t="s">
        <v>101</v>
      </c>
      <c r="P546" s="107"/>
      <c r="Q546" s="107"/>
      <c r="R546" s="107"/>
      <c r="S546" s="131"/>
      <c r="T546" s="126" t="str">
        <f t="shared" si="267"/>
        <v>Sanitair</v>
      </c>
      <c r="U546" s="126" t="str">
        <f t="shared" si="268"/>
        <v>AQL 4%</v>
      </c>
      <c r="V546" s="131"/>
      <c r="W546" s="113">
        <v>100</v>
      </c>
      <c r="X546" s="131"/>
      <c r="Y546" s="129">
        <f t="shared" si="269"/>
        <v>1.56</v>
      </c>
      <c r="Z546" s="132">
        <f t="shared" si="270"/>
        <v>0</v>
      </c>
      <c r="AA546" s="131"/>
      <c r="AB546" s="129" t="str">
        <f t="shared" si="271"/>
        <v>_</v>
      </c>
      <c r="AC546" s="132" t="str">
        <f t="shared" si="272"/>
        <v>_</v>
      </c>
      <c r="AD546" s="131"/>
      <c r="AE546" s="129" t="str">
        <f t="shared" si="273"/>
        <v>_</v>
      </c>
      <c r="AF546" s="132" t="str">
        <f t="shared" si="274"/>
        <v>_</v>
      </c>
      <c r="AG546" s="131"/>
      <c r="AH546" s="129" t="str">
        <f t="shared" si="275"/>
        <v>_</v>
      </c>
      <c r="AI546" s="132" t="str">
        <f t="shared" si="276"/>
        <v>_</v>
      </c>
      <c r="AJ546" s="131"/>
      <c r="AK546" s="129">
        <f t="shared" si="277"/>
        <v>1.56</v>
      </c>
      <c r="AL546" s="132">
        <f t="shared" si="278"/>
        <v>0</v>
      </c>
      <c r="AM546" s="131"/>
      <c r="AQ546" s="137"/>
    </row>
    <row r="547" spans="1:43">
      <c r="A547" s="12">
        <v>44</v>
      </c>
      <c r="B547" s="126" t="str">
        <f>VLOOKUP(A547,'Overzicht locaties'!B:D,2,0)</f>
        <v>Type B</v>
      </c>
      <c r="C547" s="107" t="s">
        <v>337</v>
      </c>
      <c r="D547" s="6">
        <v>9</v>
      </c>
      <c r="E547" s="107" t="s">
        <v>254</v>
      </c>
      <c r="F547" s="107">
        <v>6</v>
      </c>
      <c r="G547" s="127" t="str">
        <f t="shared" si="279"/>
        <v>Overig / Magazijn / Archief / Berging / Technische ruimte</v>
      </c>
      <c r="H547" s="107" t="s">
        <v>6</v>
      </c>
      <c r="I547" s="128">
        <v>1</v>
      </c>
      <c r="J547" s="127" t="str">
        <f t="shared" si="264"/>
        <v>Vloerafwerking met polymeer beschermlaag</v>
      </c>
      <c r="K547" s="130">
        <v>1</v>
      </c>
      <c r="L547" s="129">
        <f t="shared" si="265"/>
        <v>1</v>
      </c>
      <c r="M547" s="164">
        <f t="shared" si="266"/>
        <v>0</v>
      </c>
      <c r="N547" s="131"/>
      <c r="O547" s="107" t="s">
        <v>101</v>
      </c>
      <c r="P547" s="107"/>
      <c r="Q547" s="107"/>
      <c r="R547" s="107"/>
      <c r="S547" s="131"/>
      <c r="T547" s="126" t="str">
        <f t="shared" si="267"/>
        <v>Verkeer</v>
      </c>
      <c r="U547" s="126" t="str">
        <f t="shared" si="268"/>
        <v>AQL 7%</v>
      </c>
      <c r="V547" s="131"/>
      <c r="W547" s="113">
        <v>100</v>
      </c>
      <c r="X547" s="131"/>
      <c r="Y547" s="129">
        <f t="shared" si="269"/>
        <v>1.56</v>
      </c>
      <c r="Z547" s="132">
        <f t="shared" si="270"/>
        <v>0</v>
      </c>
      <c r="AA547" s="131"/>
      <c r="AB547" s="129" t="str">
        <f t="shared" si="271"/>
        <v>_</v>
      </c>
      <c r="AC547" s="132" t="str">
        <f t="shared" si="272"/>
        <v>_</v>
      </c>
      <c r="AD547" s="131"/>
      <c r="AE547" s="129" t="str">
        <f t="shared" si="273"/>
        <v>_</v>
      </c>
      <c r="AF547" s="132" t="str">
        <f t="shared" si="274"/>
        <v>_</v>
      </c>
      <c r="AG547" s="131"/>
      <c r="AH547" s="129" t="str">
        <f t="shared" si="275"/>
        <v>_</v>
      </c>
      <c r="AI547" s="132" t="str">
        <f t="shared" si="276"/>
        <v>_</v>
      </c>
      <c r="AJ547" s="131"/>
      <c r="AK547" s="129">
        <f t="shared" si="277"/>
        <v>1.56</v>
      </c>
      <c r="AL547" s="132">
        <f t="shared" si="278"/>
        <v>0</v>
      </c>
      <c r="AM547" s="131"/>
      <c r="AQ547" s="137"/>
    </row>
    <row r="548" spans="1:43">
      <c r="A548" s="12">
        <v>45</v>
      </c>
      <c r="B548" s="126" t="str">
        <f>VLOOKUP(A548,'Overzicht locaties'!B:D,2,0)</f>
        <v>Type B</v>
      </c>
      <c r="C548" s="107" t="s">
        <v>337</v>
      </c>
      <c r="D548" s="6">
        <v>1</v>
      </c>
      <c r="E548" s="107" t="s">
        <v>248</v>
      </c>
      <c r="F548" s="107">
        <v>1</v>
      </c>
      <c r="G548" s="127" t="str">
        <f t="shared" si="279"/>
        <v xml:space="preserve">Kantoorruimte / vergaderruimte </v>
      </c>
      <c r="H548" s="107" t="s">
        <v>6</v>
      </c>
      <c r="I548" s="128">
        <v>1</v>
      </c>
      <c r="J548" s="127" t="str">
        <f t="shared" si="264"/>
        <v>Vloerafwerking met polymeer beschermlaag</v>
      </c>
      <c r="K548" s="130">
        <v>8</v>
      </c>
      <c r="L548" s="129">
        <f t="shared" si="265"/>
        <v>8</v>
      </c>
      <c r="M548" s="164">
        <f t="shared" si="266"/>
        <v>0</v>
      </c>
      <c r="N548" s="131"/>
      <c r="O548" s="107" t="s">
        <v>101</v>
      </c>
      <c r="P548" s="107"/>
      <c r="Q548" s="107"/>
      <c r="R548" s="107"/>
      <c r="S548" s="131"/>
      <c r="T548" s="126" t="str">
        <f t="shared" si="267"/>
        <v>Bureau</v>
      </c>
      <c r="U548" s="126" t="str">
        <f t="shared" si="268"/>
        <v>AQL 7%</v>
      </c>
      <c r="V548" s="131"/>
      <c r="W548" s="113">
        <v>100</v>
      </c>
      <c r="X548" s="131"/>
      <c r="Y548" s="129">
        <f t="shared" si="269"/>
        <v>12.48</v>
      </c>
      <c r="Z548" s="132">
        <f t="shared" si="270"/>
        <v>0</v>
      </c>
      <c r="AA548" s="131"/>
      <c r="AB548" s="129" t="str">
        <f t="shared" si="271"/>
        <v>_</v>
      </c>
      <c r="AC548" s="132" t="str">
        <f t="shared" si="272"/>
        <v>_</v>
      </c>
      <c r="AD548" s="131"/>
      <c r="AE548" s="129" t="str">
        <f t="shared" si="273"/>
        <v>_</v>
      </c>
      <c r="AF548" s="132" t="str">
        <f t="shared" si="274"/>
        <v>_</v>
      </c>
      <c r="AG548" s="131"/>
      <c r="AH548" s="129" t="str">
        <f t="shared" si="275"/>
        <v>_</v>
      </c>
      <c r="AI548" s="132" t="str">
        <f t="shared" si="276"/>
        <v>_</v>
      </c>
      <c r="AJ548" s="131"/>
      <c r="AK548" s="129">
        <f t="shared" si="277"/>
        <v>12.48</v>
      </c>
      <c r="AL548" s="132">
        <f t="shared" si="278"/>
        <v>0</v>
      </c>
      <c r="AM548" s="131"/>
      <c r="AQ548" s="137"/>
    </row>
    <row r="549" spans="1:43">
      <c r="A549" s="12">
        <v>45</v>
      </c>
      <c r="B549" s="126" t="str">
        <f>VLOOKUP(A549,'Overzicht locaties'!B:D,2,0)</f>
        <v>Type B</v>
      </c>
      <c r="C549" s="107" t="s">
        <v>337</v>
      </c>
      <c r="D549" s="6">
        <v>2</v>
      </c>
      <c r="E549" s="107" t="s">
        <v>249</v>
      </c>
      <c r="F549" s="107">
        <v>4</v>
      </c>
      <c r="G549" s="127" t="str">
        <f t="shared" si="279"/>
        <v>Medische ruimte</v>
      </c>
      <c r="H549" s="107" t="s">
        <v>6</v>
      </c>
      <c r="I549" s="128">
        <v>1</v>
      </c>
      <c r="J549" s="127" t="str">
        <f t="shared" si="264"/>
        <v>Vloerafwerking met polymeer beschermlaag</v>
      </c>
      <c r="K549" s="130">
        <v>5</v>
      </c>
      <c r="L549" s="129">
        <f t="shared" si="265"/>
        <v>5</v>
      </c>
      <c r="M549" s="164">
        <f t="shared" si="266"/>
        <v>0</v>
      </c>
      <c r="N549" s="131"/>
      <c r="O549" s="107" t="s">
        <v>101</v>
      </c>
      <c r="P549" s="107"/>
      <c r="Q549" s="107"/>
      <c r="R549" s="107"/>
      <c r="S549" s="131"/>
      <c r="T549" s="126" t="str">
        <f t="shared" si="267"/>
        <v>Behandel</v>
      </c>
      <c r="U549" s="126" t="str">
        <f t="shared" si="268"/>
        <v>AQL 3%</v>
      </c>
      <c r="V549" s="131"/>
      <c r="W549" s="113">
        <v>100</v>
      </c>
      <c r="X549" s="131"/>
      <c r="Y549" s="129">
        <f t="shared" si="269"/>
        <v>7.8000000000000007</v>
      </c>
      <c r="Z549" s="132">
        <f t="shared" si="270"/>
        <v>0</v>
      </c>
      <c r="AA549" s="131"/>
      <c r="AB549" s="129" t="str">
        <f t="shared" si="271"/>
        <v>_</v>
      </c>
      <c r="AC549" s="132" t="str">
        <f t="shared" si="272"/>
        <v>_</v>
      </c>
      <c r="AD549" s="131"/>
      <c r="AE549" s="129" t="str">
        <f t="shared" si="273"/>
        <v>_</v>
      </c>
      <c r="AF549" s="132" t="str">
        <f t="shared" si="274"/>
        <v>_</v>
      </c>
      <c r="AG549" s="131"/>
      <c r="AH549" s="129" t="str">
        <f t="shared" si="275"/>
        <v>_</v>
      </c>
      <c r="AI549" s="132" t="str">
        <f t="shared" si="276"/>
        <v>_</v>
      </c>
      <c r="AJ549" s="131"/>
      <c r="AK549" s="129">
        <f t="shared" si="277"/>
        <v>7.8000000000000007</v>
      </c>
      <c r="AL549" s="132">
        <f t="shared" si="278"/>
        <v>0</v>
      </c>
      <c r="AM549" s="131"/>
      <c r="AQ549" s="137"/>
    </row>
    <row r="550" spans="1:43">
      <c r="A550" s="12">
        <v>45</v>
      </c>
      <c r="B550" s="126" t="str">
        <f>VLOOKUP(A550,'Overzicht locaties'!B:D,2,0)</f>
        <v>Type B</v>
      </c>
      <c r="C550" s="107" t="s">
        <v>337</v>
      </c>
      <c r="D550" s="6">
        <v>3</v>
      </c>
      <c r="E550" s="107" t="s">
        <v>250</v>
      </c>
      <c r="F550" s="107">
        <v>4</v>
      </c>
      <c r="G550" s="127" t="str">
        <f t="shared" si="279"/>
        <v>Medische ruimte</v>
      </c>
      <c r="H550" s="107" t="s">
        <v>6</v>
      </c>
      <c r="I550" s="128">
        <v>1</v>
      </c>
      <c r="J550" s="127" t="str">
        <f t="shared" si="264"/>
        <v>Vloerafwerking met polymeer beschermlaag</v>
      </c>
      <c r="K550" s="130">
        <v>14</v>
      </c>
      <c r="L550" s="129">
        <f t="shared" si="265"/>
        <v>14</v>
      </c>
      <c r="M550" s="164">
        <f t="shared" si="266"/>
        <v>0</v>
      </c>
      <c r="N550" s="131"/>
      <c r="O550" s="107" t="s">
        <v>101</v>
      </c>
      <c r="P550" s="107"/>
      <c r="Q550" s="107"/>
      <c r="R550" s="107"/>
      <c r="S550" s="131"/>
      <c r="T550" s="126" t="str">
        <f t="shared" si="267"/>
        <v>Behandel</v>
      </c>
      <c r="U550" s="126" t="str">
        <f t="shared" si="268"/>
        <v>AQL 3%</v>
      </c>
      <c r="V550" s="131"/>
      <c r="W550" s="113">
        <v>100</v>
      </c>
      <c r="X550" s="131"/>
      <c r="Y550" s="129">
        <f t="shared" si="269"/>
        <v>21.840000000000003</v>
      </c>
      <c r="Z550" s="132">
        <f t="shared" si="270"/>
        <v>0</v>
      </c>
      <c r="AA550" s="131"/>
      <c r="AB550" s="129" t="str">
        <f t="shared" si="271"/>
        <v>_</v>
      </c>
      <c r="AC550" s="132" t="str">
        <f t="shared" si="272"/>
        <v>_</v>
      </c>
      <c r="AD550" s="131"/>
      <c r="AE550" s="129" t="str">
        <f t="shared" si="273"/>
        <v>_</v>
      </c>
      <c r="AF550" s="132" t="str">
        <f t="shared" si="274"/>
        <v>_</v>
      </c>
      <c r="AG550" s="131"/>
      <c r="AH550" s="129" t="str">
        <f t="shared" si="275"/>
        <v>_</v>
      </c>
      <c r="AI550" s="132" t="str">
        <f t="shared" si="276"/>
        <v>_</v>
      </c>
      <c r="AJ550" s="131"/>
      <c r="AK550" s="129">
        <f t="shared" si="277"/>
        <v>21.840000000000003</v>
      </c>
      <c r="AL550" s="132">
        <f t="shared" si="278"/>
        <v>0</v>
      </c>
      <c r="AM550" s="131"/>
      <c r="AQ550" s="137"/>
    </row>
    <row r="551" spans="1:43">
      <c r="A551" s="12">
        <v>45</v>
      </c>
      <c r="B551" s="126" t="str">
        <f>VLOOKUP(A551,'Overzicht locaties'!B:D,2,0)</f>
        <v>Type B</v>
      </c>
      <c r="C551" s="107" t="s">
        <v>337</v>
      </c>
      <c r="D551" s="6">
        <v>4</v>
      </c>
      <c r="E551" s="107" t="s">
        <v>251</v>
      </c>
      <c r="F551" s="107">
        <v>2</v>
      </c>
      <c r="G551" s="127" t="str">
        <f t="shared" si="279"/>
        <v>Sanitaire ruimte</v>
      </c>
      <c r="H551" s="107" t="s">
        <v>6</v>
      </c>
      <c r="I551" s="128">
        <v>1</v>
      </c>
      <c r="J551" s="127" t="str">
        <f t="shared" si="264"/>
        <v>Vloerafwerking met polymeer beschermlaag</v>
      </c>
      <c r="K551" s="130">
        <v>3</v>
      </c>
      <c r="L551" s="129">
        <f t="shared" si="265"/>
        <v>3</v>
      </c>
      <c r="M551" s="164">
        <f t="shared" si="266"/>
        <v>0</v>
      </c>
      <c r="N551" s="131"/>
      <c r="O551" s="107" t="s">
        <v>101</v>
      </c>
      <c r="P551" s="107"/>
      <c r="Q551" s="107"/>
      <c r="R551" s="107"/>
      <c r="S551" s="131"/>
      <c r="T551" s="126" t="str">
        <f t="shared" si="267"/>
        <v>Sanitair</v>
      </c>
      <c r="U551" s="126" t="str">
        <f t="shared" si="268"/>
        <v>AQL 4%</v>
      </c>
      <c r="V551" s="131"/>
      <c r="W551" s="113">
        <v>100</v>
      </c>
      <c r="X551" s="131"/>
      <c r="Y551" s="129">
        <f t="shared" si="269"/>
        <v>4.68</v>
      </c>
      <c r="Z551" s="132">
        <f t="shared" si="270"/>
        <v>0</v>
      </c>
      <c r="AA551" s="131"/>
      <c r="AB551" s="129" t="str">
        <f t="shared" si="271"/>
        <v>_</v>
      </c>
      <c r="AC551" s="132" t="str">
        <f t="shared" si="272"/>
        <v>_</v>
      </c>
      <c r="AD551" s="131"/>
      <c r="AE551" s="129" t="str">
        <f t="shared" si="273"/>
        <v>_</v>
      </c>
      <c r="AF551" s="132" t="str">
        <f t="shared" si="274"/>
        <v>_</v>
      </c>
      <c r="AG551" s="131"/>
      <c r="AH551" s="129" t="str">
        <f t="shared" si="275"/>
        <v>_</v>
      </c>
      <c r="AI551" s="132" t="str">
        <f t="shared" si="276"/>
        <v>_</v>
      </c>
      <c r="AJ551" s="131"/>
      <c r="AK551" s="129">
        <f t="shared" si="277"/>
        <v>4.68</v>
      </c>
      <c r="AL551" s="132">
        <f t="shared" si="278"/>
        <v>0</v>
      </c>
      <c r="AM551" s="131"/>
      <c r="AQ551" s="137"/>
    </row>
    <row r="552" spans="1:43">
      <c r="A552" s="12">
        <v>45</v>
      </c>
      <c r="B552" s="126" t="str">
        <f>VLOOKUP(A552,'Overzicht locaties'!B:D,2,0)</f>
        <v>Type B</v>
      </c>
      <c r="C552" s="107" t="s">
        <v>337</v>
      </c>
      <c r="D552" s="6">
        <v>5</v>
      </c>
      <c r="E552" s="107" t="s">
        <v>147</v>
      </c>
      <c r="F552" s="107">
        <v>3</v>
      </c>
      <c r="G552" s="127" t="str">
        <f t="shared" si="279"/>
        <v>Verkeersruimte / Garderobe / Wachtruimte</v>
      </c>
      <c r="H552" s="107" t="s">
        <v>6</v>
      </c>
      <c r="I552" s="128">
        <v>1</v>
      </c>
      <c r="J552" s="127" t="str">
        <f t="shared" si="264"/>
        <v>Vloerafwerking met polymeer beschermlaag</v>
      </c>
      <c r="K552" s="130">
        <v>6</v>
      </c>
      <c r="L552" s="129">
        <f t="shared" si="265"/>
        <v>6</v>
      </c>
      <c r="M552" s="164">
        <f t="shared" si="266"/>
        <v>0</v>
      </c>
      <c r="N552" s="131"/>
      <c r="O552" s="107" t="s">
        <v>101</v>
      </c>
      <c r="P552" s="107"/>
      <c r="Q552" s="107"/>
      <c r="R552" s="107"/>
      <c r="S552" s="131"/>
      <c r="T552" s="126" t="str">
        <f t="shared" si="267"/>
        <v>Verkeer</v>
      </c>
      <c r="U552" s="126" t="str">
        <f t="shared" si="268"/>
        <v>AQL 7%</v>
      </c>
      <c r="V552" s="131"/>
      <c r="W552" s="113">
        <v>100</v>
      </c>
      <c r="X552" s="131"/>
      <c r="Y552" s="129">
        <f t="shared" si="269"/>
        <v>9.36</v>
      </c>
      <c r="Z552" s="132">
        <f t="shared" si="270"/>
        <v>0</v>
      </c>
      <c r="AA552" s="131"/>
      <c r="AB552" s="129" t="str">
        <f t="shared" si="271"/>
        <v>_</v>
      </c>
      <c r="AC552" s="132" t="str">
        <f t="shared" si="272"/>
        <v>_</v>
      </c>
      <c r="AD552" s="131"/>
      <c r="AE552" s="129" t="str">
        <f t="shared" si="273"/>
        <v>_</v>
      </c>
      <c r="AF552" s="132" t="str">
        <f t="shared" si="274"/>
        <v>_</v>
      </c>
      <c r="AG552" s="131"/>
      <c r="AH552" s="129" t="str">
        <f t="shared" si="275"/>
        <v>_</v>
      </c>
      <c r="AI552" s="132" t="str">
        <f t="shared" si="276"/>
        <v>_</v>
      </c>
      <c r="AJ552" s="131"/>
      <c r="AK552" s="129">
        <f t="shared" si="277"/>
        <v>9.36</v>
      </c>
      <c r="AL552" s="132">
        <f t="shared" si="278"/>
        <v>0</v>
      </c>
      <c r="AM552" s="131"/>
      <c r="AQ552" s="137"/>
    </row>
    <row r="553" spans="1:43">
      <c r="A553" s="12">
        <v>45</v>
      </c>
      <c r="B553" s="126" t="str">
        <f>VLOOKUP(A553,'Overzicht locaties'!B:D,2,0)</f>
        <v>Type B</v>
      </c>
      <c r="C553" s="107" t="s">
        <v>337</v>
      </c>
      <c r="D553" s="6">
        <v>6</v>
      </c>
      <c r="E553" s="107" t="s">
        <v>252</v>
      </c>
      <c r="F553" s="107">
        <v>3</v>
      </c>
      <c r="G553" s="127" t="str">
        <f t="shared" si="279"/>
        <v>Verkeersruimte / Garderobe / Wachtruimte</v>
      </c>
      <c r="H553" s="107" t="s">
        <v>6</v>
      </c>
      <c r="I553" s="128">
        <v>1</v>
      </c>
      <c r="J553" s="127" t="str">
        <f t="shared" si="264"/>
        <v>Vloerafwerking met polymeer beschermlaag</v>
      </c>
      <c r="K553" s="130">
        <v>14</v>
      </c>
      <c r="L553" s="129">
        <f t="shared" si="265"/>
        <v>14</v>
      </c>
      <c r="M553" s="164">
        <f t="shared" si="266"/>
        <v>0</v>
      </c>
      <c r="N553" s="131"/>
      <c r="O553" s="107" t="s">
        <v>101</v>
      </c>
      <c r="P553" s="107"/>
      <c r="Q553" s="107"/>
      <c r="R553" s="107"/>
      <c r="S553" s="131"/>
      <c r="T553" s="126" t="str">
        <f t="shared" si="267"/>
        <v>Verkeer</v>
      </c>
      <c r="U553" s="126" t="str">
        <f t="shared" si="268"/>
        <v>AQL 7%</v>
      </c>
      <c r="V553" s="131"/>
      <c r="W553" s="113">
        <v>100</v>
      </c>
      <c r="X553" s="131"/>
      <c r="Y553" s="129">
        <f t="shared" si="269"/>
        <v>21.840000000000003</v>
      </c>
      <c r="Z553" s="132">
        <f t="shared" si="270"/>
        <v>0</v>
      </c>
      <c r="AA553" s="131"/>
      <c r="AB553" s="129" t="str">
        <f t="shared" si="271"/>
        <v>_</v>
      </c>
      <c r="AC553" s="132" t="str">
        <f t="shared" si="272"/>
        <v>_</v>
      </c>
      <c r="AD553" s="131"/>
      <c r="AE553" s="129" t="str">
        <f t="shared" si="273"/>
        <v>_</v>
      </c>
      <c r="AF553" s="132" t="str">
        <f t="shared" si="274"/>
        <v>_</v>
      </c>
      <c r="AG553" s="131"/>
      <c r="AH553" s="129" t="str">
        <f t="shared" si="275"/>
        <v>_</v>
      </c>
      <c r="AI553" s="132" t="str">
        <f t="shared" si="276"/>
        <v>_</v>
      </c>
      <c r="AJ553" s="131"/>
      <c r="AK553" s="129">
        <f t="shared" si="277"/>
        <v>21.840000000000003</v>
      </c>
      <c r="AL553" s="132">
        <f t="shared" si="278"/>
        <v>0</v>
      </c>
      <c r="AM553" s="131"/>
      <c r="AQ553" s="137"/>
    </row>
    <row r="554" spans="1:43">
      <c r="A554" s="12">
        <v>45</v>
      </c>
      <c r="B554" s="126" t="str">
        <f>VLOOKUP(A554,'Overzicht locaties'!B:D,2,0)</f>
        <v>Type B</v>
      </c>
      <c r="C554" s="107" t="s">
        <v>337</v>
      </c>
      <c r="D554" s="6">
        <v>7</v>
      </c>
      <c r="E554" s="107" t="s">
        <v>253</v>
      </c>
      <c r="F554" s="107">
        <v>3</v>
      </c>
      <c r="G554" s="127" t="str">
        <f t="shared" si="279"/>
        <v>Verkeersruimte / Garderobe / Wachtruimte</v>
      </c>
      <c r="H554" s="107" t="s">
        <v>6</v>
      </c>
      <c r="I554" s="128">
        <v>1</v>
      </c>
      <c r="J554" s="127" t="str">
        <f t="shared" si="264"/>
        <v>Vloerafwerking met polymeer beschermlaag</v>
      </c>
      <c r="K554" s="130">
        <v>1</v>
      </c>
      <c r="L554" s="129">
        <f t="shared" si="265"/>
        <v>1</v>
      </c>
      <c r="M554" s="164">
        <f t="shared" si="266"/>
        <v>0</v>
      </c>
      <c r="N554" s="131"/>
      <c r="O554" s="107" t="s">
        <v>101</v>
      </c>
      <c r="P554" s="107"/>
      <c r="Q554" s="107"/>
      <c r="R554" s="107"/>
      <c r="S554" s="131"/>
      <c r="T554" s="126" t="str">
        <f t="shared" si="267"/>
        <v>Verkeer</v>
      </c>
      <c r="U554" s="126" t="str">
        <f t="shared" si="268"/>
        <v>AQL 7%</v>
      </c>
      <c r="V554" s="131"/>
      <c r="W554" s="113">
        <v>100</v>
      </c>
      <c r="X554" s="131"/>
      <c r="Y554" s="129">
        <f t="shared" si="269"/>
        <v>1.56</v>
      </c>
      <c r="Z554" s="132">
        <f t="shared" si="270"/>
        <v>0</v>
      </c>
      <c r="AA554" s="131"/>
      <c r="AB554" s="129" t="str">
        <f t="shared" si="271"/>
        <v>_</v>
      </c>
      <c r="AC554" s="132" t="str">
        <f t="shared" si="272"/>
        <v>_</v>
      </c>
      <c r="AD554" s="131"/>
      <c r="AE554" s="129" t="str">
        <f t="shared" si="273"/>
        <v>_</v>
      </c>
      <c r="AF554" s="132" t="str">
        <f t="shared" si="274"/>
        <v>_</v>
      </c>
      <c r="AG554" s="131"/>
      <c r="AH554" s="129" t="str">
        <f t="shared" si="275"/>
        <v>_</v>
      </c>
      <c r="AI554" s="132" t="str">
        <f t="shared" si="276"/>
        <v>_</v>
      </c>
      <c r="AJ554" s="131"/>
      <c r="AK554" s="129">
        <f t="shared" si="277"/>
        <v>1.56</v>
      </c>
      <c r="AL554" s="132">
        <f t="shared" si="278"/>
        <v>0</v>
      </c>
      <c r="AM554" s="131"/>
      <c r="AQ554" s="137"/>
    </row>
    <row r="555" spans="1:43">
      <c r="A555" s="12">
        <v>45</v>
      </c>
      <c r="B555" s="126" t="str">
        <f>VLOOKUP(A555,'Overzicht locaties'!B:D,2,0)</f>
        <v>Type B</v>
      </c>
      <c r="C555" s="107" t="s">
        <v>337</v>
      </c>
      <c r="D555" s="6">
        <v>8</v>
      </c>
      <c r="E555" s="107" t="s">
        <v>148</v>
      </c>
      <c r="F555" s="107">
        <v>2</v>
      </c>
      <c r="G555" s="127" t="str">
        <f t="shared" si="279"/>
        <v>Sanitaire ruimte</v>
      </c>
      <c r="H555" s="107" t="s">
        <v>6</v>
      </c>
      <c r="I555" s="128">
        <v>1</v>
      </c>
      <c r="J555" s="127" t="str">
        <f t="shared" si="264"/>
        <v>Vloerafwerking met polymeer beschermlaag</v>
      </c>
      <c r="K555" s="130">
        <v>1</v>
      </c>
      <c r="L555" s="129">
        <f t="shared" si="265"/>
        <v>1</v>
      </c>
      <c r="M555" s="164">
        <f t="shared" si="266"/>
        <v>0</v>
      </c>
      <c r="N555" s="131"/>
      <c r="O555" s="107" t="s">
        <v>101</v>
      </c>
      <c r="P555" s="107"/>
      <c r="Q555" s="107"/>
      <c r="R555" s="107"/>
      <c r="S555" s="131"/>
      <c r="T555" s="126" t="str">
        <f t="shared" si="267"/>
        <v>Sanitair</v>
      </c>
      <c r="U555" s="126" t="str">
        <f t="shared" si="268"/>
        <v>AQL 4%</v>
      </c>
      <c r="V555" s="131"/>
      <c r="W555" s="113">
        <v>100</v>
      </c>
      <c r="X555" s="131"/>
      <c r="Y555" s="129">
        <f t="shared" si="269"/>
        <v>1.56</v>
      </c>
      <c r="Z555" s="132">
        <f t="shared" si="270"/>
        <v>0</v>
      </c>
      <c r="AA555" s="131"/>
      <c r="AB555" s="129" t="str">
        <f t="shared" si="271"/>
        <v>_</v>
      </c>
      <c r="AC555" s="132" t="str">
        <f t="shared" si="272"/>
        <v>_</v>
      </c>
      <c r="AD555" s="131"/>
      <c r="AE555" s="129" t="str">
        <f t="shared" si="273"/>
        <v>_</v>
      </c>
      <c r="AF555" s="132" t="str">
        <f t="shared" si="274"/>
        <v>_</v>
      </c>
      <c r="AG555" s="131"/>
      <c r="AH555" s="129" t="str">
        <f t="shared" si="275"/>
        <v>_</v>
      </c>
      <c r="AI555" s="132" t="str">
        <f t="shared" si="276"/>
        <v>_</v>
      </c>
      <c r="AJ555" s="131"/>
      <c r="AK555" s="129">
        <f t="shared" si="277"/>
        <v>1.56</v>
      </c>
      <c r="AL555" s="132">
        <f t="shared" si="278"/>
        <v>0</v>
      </c>
      <c r="AM555" s="131"/>
      <c r="AQ555" s="137"/>
    </row>
    <row r="556" spans="1:43">
      <c r="A556" s="12">
        <v>45</v>
      </c>
      <c r="B556" s="126" t="str">
        <f>VLOOKUP(A556,'Overzicht locaties'!B:D,2,0)</f>
        <v>Type B</v>
      </c>
      <c r="C556" s="107" t="s">
        <v>337</v>
      </c>
      <c r="D556" s="6">
        <v>9</v>
      </c>
      <c r="E556" s="107" t="s">
        <v>254</v>
      </c>
      <c r="F556" s="107">
        <v>6</v>
      </c>
      <c r="G556" s="127" t="str">
        <f t="shared" si="279"/>
        <v>Overig / Magazijn / Archief / Berging / Technische ruimte</v>
      </c>
      <c r="H556" s="107" t="s">
        <v>6</v>
      </c>
      <c r="I556" s="128">
        <v>1</v>
      </c>
      <c r="J556" s="127" t="str">
        <f t="shared" si="264"/>
        <v>Vloerafwerking met polymeer beschermlaag</v>
      </c>
      <c r="K556" s="130">
        <v>1</v>
      </c>
      <c r="L556" s="129">
        <f t="shared" si="265"/>
        <v>1</v>
      </c>
      <c r="M556" s="164">
        <f t="shared" si="266"/>
        <v>0</v>
      </c>
      <c r="N556" s="131"/>
      <c r="O556" s="107" t="s">
        <v>101</v>
      </c>
      <c r="P556" s="107"/>
      <c r="Q556" s="107"/>
      <c r="R556" s="107"/>
      <c r="S556" s="131"/>
      <c r="T556" s="126" t="str">
        <f t="shared" si="267"/>
        <v>Verkeer</v>
      </c>
      <c r="U556" s="126" t="str">
        <f t="shared" si="268"/>
        <v>AQL 7%</v>
      </c>
      <c r="V556" s="131"/>
      <c r="W556" s="113">
        <v>100</v>
      </c>
      <c r="X556" s="131"/>
      <c r="Y556" s="129">
        <f t="shared" si="269"/>
        <v>1.56</v>
      </c>
      <c r="Z556" s="132">
        <f t="shared" si="270"/>
        <v>0</v>
      </c>
      <c r="AA556" s="131"/>
      <c r="AB556" s="129" t="str">
        <f t="shared" si="271"/>
        <v>_</v>
      </c>
      <c r="AC556" s="132" t="str">
        <f t="shared" si="272"/>
        <v>_</v>
      </c>
      <c r="AD556" s="131"/>
      <c r="AE556" s="129" t="str">
        <f t="shared" si="273"/>
        <v>_</v>
      </c>
      <c r="AF556" s="132" t="str">
        <f t="shared" si="274"/>
        <v>_</v>
      </c>
      <c r="AG556" s="131"/>
      <c r="AH556" s="129" t="str">
        <f t="shared" si="275"/>
        <v>_</v>
      </c>
      <c r="AI556" s="132" t="str">
        <f t="shared" si="276"/>
        <v>_</v>
      </c>
      <c r="AJ556" s="131"/>
      <c r="AK556" s="129">
        <f t="shared" si="277"/>
        <v>1.56</v>
      </c>
      <c r="AL556" s="132">
        <f t="shared" si="278"/>
        <v>0</v>
      </c>
      <c r="AM556" s="131"/>
      <c r="AQ556" s="137"/>
    </row>
    <row r="557" spans="1:43">
      <c r="A557" s="12">
        <v>46</v>
      </c>
      <c r="B557" s="126" t="str">
        <f>VLOOKUP(A557,'Overzicht locaties'!B:D,2,0)</f>
        <v>Type B</v>
      </c>
      <c r="C557" s="107" t="s">
        <v>337</v>
      </c>
      <c r="D557" s="6">
        <v>1</v>
      </c>
      <c r="E557" s="107" t="s">
        <v>248</v>
      </c>
      <c r="F557" s="107">
        <v>1</v>
      </c>
      <c r="G557" s="127" t="str">
        <f t="shared" si="279"/>
        <v xml:space="preserve">Kantoorruimte / vergaderruimte </v>
      </c>
      <c r="H557" s="107" t="s">
        <v>6</v>
      </c>
      <c r="I557" s="128">
        <v>1</v>
      </c>
      <c r="J557" s="127" t="str">
        <f t="shared" si="264"/>
        <v>Vloerafwerking met polymeer beschermlaag</v>
      </c>
      <c r="K557" s="130">
        <v>8</v>
      </c>
      <c r="L557" s="129">
        <f t="shared" si="265"/>
        <v>8</v>
      </c>
      <c r="M557" s="164">
        <f t="shared" si="266"/>
        <v>0</v>
      </c>
      <c r="N557" s="131"/>
      <c r="O557" s="107" t="s">
        <v>101</v>
      </c>
      <c r="P557" s="107"/>
      <c r="Q557" s="107"/>
      <c r="R557" s="107"/>
      <c r="S557" s="131"/>
      <c r="T557" s="126" t="str">
        <f t="shared" si="267"/>
        <v>Bureau</v>
      </c>
      <c r="U557" s="126" t="str">
        <f t="shared" si="268"/>
        <v>AQL 7%</v>
      </c>
      <c r="V557" s="131"/>
      <c r="W557" s="113">
        <v>100</v>
      </c>
      <c r="X557" s="131"/>
      <c r="Y557" s="129">
        <f t="shared" si="269"/>
        <v>12.48</v>
      </c>
      <c r="Z557" s="132">
        <f t="shared" si="270"/>
        <v>0</v>
      </c>
      <c r="AA557" s="131"/>
      <c r="AB557" s="129" t="str">
        <f t="shared" si="271"/>
        <v>_</v>
      </c>
      <c r="AC557" s="132" t="str">
        <f t="shared" si="272"/>
        <v>_</v>
      </c>
      <c r="AD557" s="131"/>
      <c r="AE557" s="129" t="str">
        <f t="shared" si="273"/>
        <v>_</v>
      </c>
      <c r="AF557" s="132" t="str">
        <f t="shared" si="274"/>
        <v>_</v>
      </c>
      <c r="AG557" s="131"/>
      <c r="AH557" s="129" t="str">
        <f t="shared" si="275"/>
        <v>_</v>
      </c>
      <c r="AI557" s="132" t="str">
        <f t="shared" si="276"/>
        <v>_</v>
      </c>
      <c r="AJ557" s="131"/>
      <c r="AK557" s="129">
        <f t="shared" si="277"/>
        <v>12.48</v>
      </c>
      <c r="AL557" s="132">
        <f t="shared" si="278"/>
        <v>0</v>
      </c>
      <c r="AM557" s="131"/>
      <c r="AQ557" s="137"/>
    </row>
    <row r="558" spans="1:43">
      <c r="A558" s="12">
        <v>46</v>
      </c>
      <c r="B558" s="126" t="str">
        <f>VLOOKUP(A558,'Overzicht locaties'!B:D,2,0)</f>
        <v>Type B</v>
      </c>
      <c r="C558" s="107" t="s">
        <v>337</v>
      </c>
      <c r="D558" s="6">
        <v>2</v>
      </c>
      <c r="E558" s="107" t="s">
        <v>249</v>
      </c>
      <c r="F558" s="107">
        <v>4</v>
      </c>
      <c r="G558" s="127" t="str">
        <f t="shared" si="279"/>
        <v>Medische ruimte</v>
      </c>
      <c r="H558" s="107" t="s">
        <v>6</v>
      </c>
      <c r="I558" s="128">
        <v>1</v>
      </c>
      <c r="J558" s="127" t="str">
        <f t="shared" si="264"/>
        <v>Vloerafwerking met polymeer beschermlaag</v>
      </c>
      <c r="K558" s="130">
        <v>5</v>
      </c>
      <c r="L558" s="129">
        <f t="shared" si="265"/>
        <v>5</v>
      </c>
      <c r="M558" s="164">
        <f t="shared" si="266"/>
        <v>0</v>
      </c>
      <c r="N558" s="131"/>
      <c r="O558" s="107" t="s">
        <v>101</v>
      </c>
      <c r="P558" s="107"/>
      <c r="Q558" s="107"/>
      <c r="R558" s="107"/>
      <c r="S558" s="131"/>
      <c r="T558" s="126" t="str">
        <f t="shared" si="267"/>
        <v>Behandel</v>
      </c>
      <c r="U558" s="126" t="str">
        <f t="shared" si="268"/>
        <v>AQL 3%</v>
      </c>
      <c r="V558" s="131"/>
      <c r="W558" s="113">
        <v>100</v>
      </c>
      <c r="X558" s="131"/>
      <c r="Y558" s="129">
        <f t="shared" si="269"/>
        <v>7.8000000000000007</v>
      </c>
      <c r="Z558" s="132">
        <f t="shared" si="270"/>
        <v>0</v>
      </c>
      <c r="AA558" s="131"/>
      <c r="AB558" s="129" t="str">
        <f t="shared" si="271"/>
        <v>_</v>
      </c>
      <c r="AC558" s="132" t="str">
        <f t="shared" si="272"/>
        <v>_</v>
      </c>
      <c r="AD558" s="131"/>
      <c r="AE558" s="129" t="str">
        <f t="shared" si="273"/>
        <v>_</v>
      </c>
      <c r="AF558" s="132" t="str">
        <f t="shared" si="274"/>
        <v>_</v>
      </c>
      <c r="AG558" s="131"/>
      <c r="AH558" s="129" t="str">
        <f t="shared" si="275"/>
        <v>_</v>
      </c>
      <c r="AI558" s="132" t="str">
        <f t="shared" si="276"/>
        <v>_</v>
      </c>
      <c r="AJ558" s="131"/>
      <c r="AK558" s="129">
        <f t="shared" si="277"/>
        <v>7.8000000000000007</v>
      </c>
      <c r="AL558" s="132">
        <f t="shared" si="278"/>
        <v>0</v>
      </c>
      <c r="AM558" s="131"/>
      <c r="AQ558" s="137"/>
    </row>
    <row r="559" spans="1:43">
      <c r="A559" s="12">
        <v>46</v>
      </c>
      <c r="B559" s="126" t="str">
        <f>VLOOKUP(A559,'Overzicht locaties'!B:D,2,0)</f>
        <v>Type B</v>
      </c>
      <c r="C559" s="107" t="s">
        <v>337</v>
      </c>
      <c r="D559" s="6">
        <v>3</v>
      </c>
      <c r="E559" s="107" t="s">
        <v>250</v>
      </c>
      <c r="F559" s="107">
        <v>4</v>
      </c>
      <c r="G559" s="127" t="str">
        <f t="shared" si="279"/>
        <v>Medische ruimte</v>
      </c>
      <c r="H559" s="107" t="s">
        <v>6</v>
      </c>
      <c r="I559" s="128">
        <v>1</v>
      </c>
      <c r="J559" s="127" t="str">
        <f t="shared" si="264"/>
        <v>Vloerafwerking met polymeer beschermlaag</v>
      </c>
      <c r="K559" s="130">
        <v>14</v>
      </c>
      <c r="L559" s="129">
        <f t="shared" si="265"/>
        <v>14</v>
      </c>
      <c r="M559" s="164">
        <f t="shared" si="266"/>
        <v>0</v>
      </c>
      <c r="N559" s="131"/>
      <c r="O559" s="107" t="s">
        <v>101</v>
      </c>
      <c r="P559" s="107"/>
      <c r="Q559" s="107"/>
      <c r="R559" s="107"/>
      <c r="S559" s="131"/>
      <c r="T559" s="126" t="str">
        <f t="shared" si="267"/>
        <v>Behandel</v>
      </c>
      <c r="U559" s="126" t="str">
        <f t="shared" si="268"/>
        <v>AQL 3%</v>
      </c>
      <c r="V559" s="131"/>
      <c r="W559" s="113">
        <v>100</v>
      </c>
      <c r="X559" s="131"/>
      <c r="Y559" s="129">
        <f t="shared" si="269"/>
        <v>21.840000000000003</v>
      </c>
      <c r="Z559" s="132">
        <f t="shared" si="270"/>
        <v>0</v>
      </c>
      <c r="AA559" s="131"/>
      <c r="AB559" s="129" t="str">
        <f t="shared" si="271"/>
        <v>_</v>
      </c>
      <c r="AC559" s="132" t="str">
        <f t="shared" si="272"/>
        <v>_</v>
      </c>
      <c r="AD559" s="131"/>
      <c r="AE559" s="129" t="str">
        <f t="shared" si="273"/>
        <v>_</v>
      </c>
      <c r="AF559" s="132" t="str">
        <f t="shared" si="274"/>
        <v>_</v>
      </c>
      <c r="AG559" s="131"/>
      <c r="AH559" s="129" t="str">
        <f t="shared" si="275"/>
        <v>_</v>
      </c>
      <c r="AI559" s="132" t="str">
        <f t="shared" si="276"/>
        <v>_</v>
      </c>
      <c r="AJ559" s="131"/>
      <c r="AK559" s="129">
        <f t="shared" si="277"/>
        <v>21.840000000000003</v>
      </c>
      <c r="AL559" s="132">
        <f t="shared" si="278"/>
        <v>0</v>
      </c>
      <c r="AM559" s="131"/>
      <c r="AQ559" s="137"/>
    </row>
    <row r="560" spans="1:43">
      <c r="A560" s="12">
        <v>46</v>
      </c>
      <c r="B560" s="126" t="str">
        <f>VLOOKUP(A560,'Overzicht locaties'!B:D,2,0)</f>
        <v>Type B</v>
      </c>
      <c r="C560" s="107" t="s">
        <v>337</v>
      </c>
      <c r="D560" s="6">
        <v>4</v>
      </c>
      <c r="E560" s="107" t="s">
        <v>251</v>
      </c>
      <c r="F560" s="107">
        <v>2</v>
      </c>
      <c r="G560" s="127" t="str">
        <f t="shared" si="279"/>
        <v>Sanitaire ruimte</v>
      </c>
      <c r="H560" s="107" t="s">
        <v>6</v>
      </c>
      <c r="I560" s="128">
        <v>1</v>
      </c>
      <c r="J560" s="127" t="str">
        <f t="shared" si="264"/>
        <v>Vloerafwerking met polymeer beschermlaag</v>
      </c>
      <c r="K560" s="130">
        <v>3</v>
      </c>
      <c r="L560" s="129">
        <f t="shared" si="265"/>
        <v>3</v>
      </c>
      <c r="M560" s="164">
        <f t="shared" si="266"/>
        <v>0</v>
      </c>
      <c r="N560" s="131"/>
      <c r="O560" s="107" t="s">
        <v>101</v>
      </c>
      <c r="P560" s="107"/>
      <c r="Q560" s="107"/>
      <c r="R560" s="107"/>
      <c r="S560" s="131"/>
      <c r="T560" s="126" t="str">
        <f t="shared" si="267"/>
        <v>Sanitair</v>
      </c>
      <c r="U560" s="126" t="str">
        <f t="shared" si="268"/>
        <v>AQL 4%</v>
      </c>
      <c r="V560" s="131"/>
      <c r="W560" s="113">
        <v>100</v>
      </c>
      <c r="X560" s="131"/>
      <c r="Y560" s="129">
        <f t="shared" si="269"/>
        <v>4.68</v>
      </c>
      <c r="Z560" s="132">
        <f t="shared" si="270"/>
        <v>0</v>
      </c>
      <c r="AA560" s="131"/>
      <c r="AB560" s="129" t="str">
        <f t="shared" si="271"/>
        <v>_</v>
      </c>
      <c r="AC560" s="132" t="str">
        <f t="shared" si="272"/>
        <v>_</v>
      </c>
      <c r="AD560" s="131"/>
      <c r="AE560" s="129" t="str">
        <f t="shared" si="273"/>
        <v>_</v>
      </c>
      <c r="AF560" s="132" t="str">
        <f t="shared" si="274"/>
        <v>_</v>
      </c>
      <c r="AG560" s="131"/>
      <c r="AH560" s="129" t="str">
        <f t="shared" si="275"/>
        <v>_</v>
      </c>
      <c r="AI560" s="132" t="str">
        <f t="shared" si="276"/>
        <v>_</v>
      </c>
      <c r="AJ560" s="131"/>
      <c r="AK560" s="129">
        <f t="shared" si="277"/>
        <v>4.68</v>
      </c>
      <c r="AL560" s="132">
        <f t="shared" si="278"/>
        <v>0</v>
      </c>
      <c r="AM560" s="131"/>
      <c r="AQ560" s="137"/>
    </row>
    <row r="561" spans="1:43">
      <c r="A561" s="12">
        <v>46</v>
      </c>
      <c r="B561" s="126" t="str">
        <f>VLOOKUP(A561,'Overzicht locaties'!B:D,2,0)</f>
        <v>Type B</v>
      </c>
      <c r="C561" s="107" t="s">
        <v>337</v>
      </c>
      <c r="D561" s="6">
        <v>5</v>
      </c>
      <c r="E561" s="107" t="s">
        <v>147</v>
      </c>
      <c r="F561" s="107">
        <v>3</v>
      </c>
      <c r="G561" s="127" t="str">
        <f t="shared" si="279"/>
        <v>Verkeersruimte / Garderobe / Wachtruimte</v>
      </c>
      <c r="H561" s="107" t="s">
        <v>6</v>
      </c>
      <c r="I561" s="128">
        <v>1</v>
      </c>
      <c r="J561" s="127" t="str">
        <f t="shared" si="264"/>
        <v>Vloerafwerking met polymeer beschermlaag</v>
      </c>
      <c r="K561" s="130">
        <v>6</v>
      </c>
      <c r="L561" s="129">
        <f t="shared" si="265"/>
        <v>6</v>
      </c>
      <c r="M561" s="164">
        <f t="shared" si="266"/>
        <v>0</v>
      </c>
      <c r="N561" s="131"/>
      <c r="O561" s="107" t="s">
        <v>101</v>
      </c>
      <c r="P561" s="107"/>
      <c r="Q561" s="107"/>
      <c r="R561" s="107"/>
      <c r="S561" s="131"/>
      <c r="T561" s="126" t="str">
        <f t="shared" si="267"/>
        <v>Verkeer</v>
      </c>
      <c r="U561" s="126" t="str">
        <f t="shared" si="268"/>
        <v>AQL 7%</v>
      </c>
      <c r="V561" s="131"/>
      <c r="W561" s="113">
        <v>100</v>
      </c>
      <c r="X561" s="131"/>
      <c r="Y561" s="129">
        <f t="shared" si="269"/>
        <v>9.36</v>
      </c>
      <c r="Z561" s="132">
        <f t="shared" si="270"/>
        <v>0</v>
      </c>
      <c r="AA561" s="131"/>
      <c r="AB561" s="129" t="str">
        <f t="shared" si="271"/>
        <v>_</v>
      </c>
      <c r="AC561" s="132" t="str">
        <f t="shared" si="272"/>
        <v>_</v>
      </c>
      <c r="AD561" s="131"/>
      <c r="AE561" s="129" t="str">
        <f t="shared" si="273"/>
        <v>_</v>
      </c>
      <c r="AF561" s="132" t="str">
        <f t="shared" si="274"/>
        <v>_</v>
      </c>
      <c r="AG561" s="131"/>
      <c r="AH561" s="129" t="str">
        <f t="shared" si="275"/>
        <v>_</v>
      </c>
      <c r="AI561" s="132" t="str">
        <f t="shared" si="276"/>
        <v>_</v>
      </c>
      <c r="AJ561" s="131"/>
      <c r="AK561" s="129">
        <f t="shared" si="277"/>
        <v>9.36</v>
      </c>
      <c r="AL561" s="132">
        <f t="shared" si="278"/>
        <v>0</v>
      </c>
      <c r="AM561" s="131"/>
      <c r="AQ561" s="137"/>
    </row>
    <row r="562" spans="1:43">
      <c r="A562" s="12">
        <v>46</v>
      </c>
      <c r="B562" s="126" t="str">
        <f>VLOOKUP(A562,'Overzicht locaties'!B:D,2,0)</f>
        <v>Type B</v>
      </c>
      <c r="C562" s="107" t="s">
        <v>337</v>
      </c>
      <c r="D562" s="6">
        <v>6</v>
      </c>
      <c r="E562" s="107" t="s">
        <v>252</v>
      </c>
      <c r="F562" s="107">
        <v>3</v>
      </c>
      <c r="G562" s="127" t="str">
        <f t="shared" si="279"/>
        <v>Verkeersruimte / Garderobe / Wachtruimte</v>
      </c>
      <c r="H562" s="107" t="s">
        <v>6</v>
      </c>
      <c r="I562" s="128">
        <v>1</v>
      </c>
      <c r="J562" s="127" t="str">
        <f t="shared" si="264"/>
        <v>Vloerafwerking met polymeer beschermlaag</v>
      </c>
      <c r="K562" s="130">
        <v>14</v>
      </c>
      <c r="L562" s="129">
        <f t="shared" si="265"/>
        <v>14</v>
      </c>
      <c r="M562" s="164">
        <f t="shared" si="266"/>
        <v>0</v>
      </c>
      <c r="N562" s="131"/>
      <c r="O562" s="107" t="s">
        <v>101</v>
      </c>
      <c r="P562" s="107"/>
      <c r="Q562" s="107"/>
      <c r="R562" s="107"/>
      <c r="S562" s="131"/>
      <c r="T562" s="126" t="str">
        <f t="shared" si="267"/>
        <v>Verkeer</v>
      </c>
      <c r="U562" s="126" t="str">
        <f t="shared" si="268"/>
        <v>AQL 7%</v>
      </c>
      <c r="V562" s="131"/>
      <c r="W562" s="113">
        <v>100</v>
      </c>
      <c r="X562" s="131"/>
      <c r="Y562" s="129">
        <f t="shared" si="269"/>
        <v>21.840000000000003</v>
      </c>
      <c r="Z562" s="132">
        <f t="shared" si="270"/>
        <v>0</v>
      </c>
      <c r="AA562" s="131"/>
      <c r="AB562" s="129" t="str">
        <f t="shared" si="271"/>
        <v>_</v>
      </c>
      <c r="AC562" s="132" t="str">
        <f t="shared" si="272"/>
        <v>_</v>
      </c>
      <c r="AD562" s="131"/>
      <c r="AE562" s="129" t="str">
        <f t="shared" si="273"/>
        <v>_</v>
      </c>
      <c r="AF562" s="132" t="str">
        <f t="shared" si="274"/>
        <v>_</v>
      </c>
      <c r="AG562" s="131"/>
      <c r="AH562" s="129" t="str">
        <f t="shared" si="275"/>
        <v>_</v>
      </c>
      <c r="AI562" s="132" t="str">
        <f t="shared" si="276"/>
        <v>_</v>
      </c>
      <c r="AJ562" s="131"/>
      <c r="AK562" s="129">
        <f t="shared" si="277"/>
        <v>21.840000000000003</v>
      </c>
      <c r="AL562" s="132">
        <f t="shared" si="278"/>
        <v>0</v>
      </c>
      <c r="AM562" s="131"/>
      <c r="AQ562" s="137"/>
    </row>
    <row r="563" spans="1:43">
      <c r="A563" s="12">
        <v>46</v>
      </c>
      <c r="B563" s="126" t="str">
        <f>VLOOKUP(A563,'Overzicht locaties'!B:D,2,0)</f>
        <v>Type B</v>
      </c>
      <c r="C563" s="107" t="s">
        <v>337</v>
      </c>
      <c r="D563" s="6">
        <v>7</v>
      </c>
      <c r="E563" s="107" t="s">
        <v>253</v>
      </c>
      <c r="F563" s="107">
        <v>3</v>
      </c>
      <c r="G563" s="127" t="str">
        <f t="shared" si="279"/>
        <v>Verkeersruimte / Garderobe / Wachtruimte</v>
      </c>
      <c r="H563" s="107" t="s">
        <v>6</v>
      </c>
      <c r="I563" s="128">
        <v>1</v>
      </c>
      <c r="J563" s="127" t="str">
        <f t="shared" si="264"/>
        <v>Vloerafwerking met polymeer beschermlaag</v>
      </c>
      <c r="K563" s="130">
        <v>1</v>
      </c>
      <c r="L563" s="129">
        <f t="shared" si="265"/>
        <v>1</v>
      </c>
      <c r="M563" s="164">
        <f t="shared" si="266"/>
        <v>0</v>
      </c>
      <c r="N563" s="131"/>
      <c r="O563" s="107" t="s">
        <v>101</v>
      </c>
      <c r="P563" s="107"/>
      <c r="Q563" s="107"/>
      <c r="R563" s="107"/>
      <c r="S563" s="131"/>
      <c r="T563" s="126" t="str">
        <f t="shared" si="267"/>
        <v>Verkeer</v>
      </c>
      <c r="U563" s="126" t="str">
        <f t="shared" si="268"/>
        <v>AQL 7%</v>
      </c>
      <c r="V563" s="131"/>
      <c r="W563" s="113">
        <v>100</v>
      </c>
      <c r="X563" s="131"/>
      <c r="Y563" s="129">
        <f t="shared" si="269"/>
        <v>1.56</v>
      </c>
      <c r="Z563" s="132">
        <f t="shared" si="270"/>
        <v>0</v>
      </c>
      <c r="AA563" s="131"/>
      <c r="AB563" s="129" t="str">
        <f t="shared" si="271"/>
        <v>_</v>
      </c>
      <c r="AC563" s="132" t="str">
        <f t="shared" si="272"/>
        <v>_</v>
      </c>
      <c r="AD563" s="131"/>
      <c r="AE563" s="129" t="str">
        <f t="shared" si="273"/>
        <v>_</v>
      </c>
      <c r="AF563" s="132" t="str">
        <f t="shared" si="274"/>
        <v>_</v>
      </c>
      <c r="AG563" s="131"/>
      <c r="AH563" s="129" t="str">
        <f t="shared" si="275"/>
        <v>_</v>
      </c>
      <c r="AI563" s="132" t="str">
        <f t="shared" si="276"/>
        <v>_</v>
      </c>
      <c r="AJ563" s="131"/>
      <c r="AK563" s="129">
        <f t="shared" si="277"/>
        <v>1.56</v>
      </c>
      <c r="AL563" s="132">
        <f t="shared" si="278"/>
        <v>0</v>
      </c>
      <c r="AM563" s="131"/>
      <c r="AQ563" s="137"/>
    </row>
    <row r="564" spans="1:43">
      <c r="A564" s="12">
        <v>46</v>
      </c>
      <c r="B564" s="126" t="str">
        <f>VLOOKUP(A564,'Overzicht locaties'!B:D,2,0)</f>
        <v>Type B</v>
      </c>
      <c r="C564" s="107" t="s">
        <v>337</v>
      </c>
      <c r="D564" s="6">
        <v>8</v>
      </c>
      <c r="E564" s="107" t="s">
        <v>148</v>
      </c>
      <c r="F564" s="107">
        <v>2</v>
      </c>
      <c r="G564" s="127" t="str">
        <f t="shared" si="279"/>
        <v>Sanitaire ruimte</v>
      </c>
      <c r="H564" s="107" t="s">
        <v>6</v>
      </c>
      <c r="I564" s="128">
        <v>1</v>
      </c>
      <c r="J564" s="127" t="str">
        <f t="shared" si="264"/>
        <v>Vloerafwerking met polymeer beschermlaag</v>
      </c>
      <c r="K564" s="130">
        <v>1</v>
      </c>
      <c r="L564" s="129">
        <f t="shared" si="265"/>
        <v>1</v>
      </c>
      <c r="M564" s="164">
        <f t="shared" si="266"/>
        <v>0</v>
      </c>
      <c r="N564" s="131"/>
      <c r="O564" s="107" t="s">
        <v>101</v>
      </c>
      <c r="P564" s="107"/>
      <c r="Q564" s="107"/>
      <c r="R564" s="107"/>
      <c r="S564" s="131"/>
      <c r="T564" s="126" t="str">
        <f t="shared" si="267"/>
        <v>Sanitair</v>
      </c>
      <c r="U564" s="126" t="str">
        <f t="shared" si="268"/>
        <v>AQL 4%</v>
      </c>
      <c r="V564" s="131"/>
      <c r="W564" s="113">
        <v>100</v>
      </c>
      <c r="X564" s="131"/>
      <c r="Y564" s="129">
        <f t="shared" si="269"/>
        <v>1.56</v>
      </c>
      <c r="Z564" s="132">
        <f t="shared" si="270"/>
        <v>0</v>
      </c>
      <c r="AA564" s="131"/>
      <c r="AB564" s="129" t="str">
        <f t="shared" si="271"/>
        <v>_</v>
      </c>
      <c r="AC564" s="132" t="str">
        <f t="shared" si="272"/>
        <v>_</v>
      </c>
      <c r="AD564" s="131"/>
      <c r="AE564" s="129" t="str">
        <f t="shared" si="273"/>
        <v>_</v>
      </c>
      <c r="AF564" s="132" t="str">
        <f t="shared" si="274"/>
        <v>_</v>
      </c>
      <c r="AG564" s="131"/>
      <c r="AH564" s="129" t="str">
        <f t="shared" si="275"/>
        <v>_</v>
      </c>
      <c r="AI564" s="132" t="str">
        <f t="shared" si="276"/>
        <v>_</v>
      </c>
      <c r="AJ564" s="131"/>
      <c r="AK564" s="129">
        <f t="shared" si="277"/>
        <v>1.56</v>
      </c>
      <c r="AL564" s="132">
        <f t="shared" si="278"/>
        <v>0</v>
      </c>
      <c r="AM564" s="131"/>
      <c r="AQ564" s="137"/>
    </row>
    <row r="565" spans="1:43">
      <c r="A565" s="12">
        <v>46</v>
      </c>
      <c r="B565" s="126" t="str">
        <f>VLOOKUP(A565,'Overzicht locaties'!B:D,2,0)</f>
        <v>Type B</v>
      </c>
      <c r="C565" s="107" t="s">
        <v>337</v>
      </c>
      <c r="D565" s="6">
        <v>9</v>
      </c>
      <c r="E565" s="107" t="s">
        <v>254</v>
      </c>
      <c r="F565" s="107">
        <v>6</v>
      </c>
      <c r="G565" s="127" t="str">
        <f t="shared" si="279"/>
        <v>Overig / Magazijn / Archief / Berging / Technische ruimte</v>
      </c>
      <c r="H565" s="107" t="s">
        <v>6</v>
      </c>
      <c r="I565" s="128">
        <v>1</v>
      </c>
      <c r="J565" s="127" t="str">
        <f t="shared" si="264"/>
        <v>Vloerafwerking met polymeer beschermlaag</v>
      </c>
      <c r="K565" s="130">
        <v>1</v>
      </c>
      <c r="L565" s="129">
        <f t="shared" si="265"/>
        <v>1</v>
      </c>
      <c r="M565" s="164">
        <f t="shared" si="266"/>
        <v>0</v>
      </c>
      <c r="N565" s="131"/>
      <c r="O565" s="107" t="s">
        <v>101</v>
      </c>
      <c r="P565" s="107"/>
      <c r="Q565" s="107"/>
      <c r="R565" s="107"/>
      <c r="S565" s="131"/>
      <c r="T565" s="126" t="str">
        <f t="shared" si="267"/>
        <v>Verkeer</v>
      </c>
      <c r="U565" s="126" t="str">
        <f t="shared" si="268"/>
        <v>AQL 7%</v>
      </c>
      <c r="V565" s="131"/>
      <c r="W565" s="113">
        <v>100</v>
      </c>
      <c r="X565" s="131"/>
      <c r="Y565" s="129">
        <f t="shared" si="269"/>
        <v>1.56</v>
      </c>
      <c r="Z565" s="132">
        <f t="shared" si="270"/>
        <v>0</v>
      </c>
      <c r="AA565" s="131"/>
      <c r="AB565" s="129" t="str">
        <f t="shared" si="271"/>
        <v>_</v>
      </c>
      <c r="AC565" s="132" t="str">
        <f t="shared" si="272"/>
        <v>_</v>
      </c>
      <c r="AD565" s="131"/>
      <c r="AE565" s="129" t="str">
        <f t="shared" si="273"/>
        <v>_</v>
      </c>
      <c r="AF565" s="132" t="str">
        <f t="shared" si="274"/>
        <v>_</v>
      </c>
      <c r="AG565" s="131"/>
      <c r="AH565" s="129" t="str">
        <f t="shared" si="275"/>
        <v>_</v>
      </c>
      <c r="AI565" s="132" t="str">
        <f t="shared" si="276"/>
        <v>_</v>
      </c>
      <c r="AJ565" s="131"/>
      <c r="AK565" s="129">
        <f t="shared" si="277"/>
        <v>1.56</v>
      </c>
      <c r="AL565" s="132">
        <f t="shared" si="278"/>
        <v>0</v>
      </c>
      <c r="AM565" s="131"/>
      <c r="AQ565" s="137"/>
    </row>
    <row r="566" spans="1:43">
      <c r="A566" s="12">
        <v>47</v>
      </c>
      <c r="B566" s="126" t="str">
        <f>VLOOKUP(A566,'Overzicht locaties'!B:D,2,0)</f>
        <v>Type B</v>
      </c>
      <c r="C566" s="107" t="s">
        <v>337</v>
      </c>
      <c r="D566" s="6">
        <v>1</v>
      </c>
      <c r="E566" s="107" t="s">
        <v>248</v>
      </c>
      <c r="F566" s="107">
        <v>1</v>
      </c>
      <c r="G566" s="127" t="str">
        <f t="shared" si="279"/>
        <v xml:space="preserve">Kantoorruimte / vergaderruimte </v>
      </c>
      <c r="H566" s="107" t="s">
        <v>6</v>
      </c>
      <c r="I566" s="128">
        <v>1</v>
      </c>
      <c r="J566" s="127" t="str">
        <f t="shared" si="264"/>
        <v>Vloerafwerking met polymeer beschermlaag</v>
      </c>
      <c r="K566" s="130">
        <v>8</v>
      </c>
      <c r="L566" s="129">
        <f t="shared" si="265"/>
        <v>8</v>
      </c>
      <c r="M566" s="164">
        <f t="shared" si="266"/>
        <v>0</v>
      </c>
      <c r="N566" s="131"/>
      <c r="O566" s="107" t="s">
        <v>101</v>
      </c>
      <c r="P566" s="107"/>
      <c r="Q566" s="107"/>
      <c r="R566" s="107"/>
      <c r="S566" s="131"/>
      <c r="T566" s="126" t="str">
        <f t="shared" si="267"/>
        <v>Bureau</v>
      </c>
      <c r="U566" s="126" t="str">
        <f t="shared" si="268"/>
        <v>AQL 7%</v>
      </c>
      <c r="V566" s="131"/>
      <c r="W566" s="113">
        <v>100</v>
      </c>
      <c r="X566" s="131"/>
      <c r="Y566" s="129">
        <f t="shared" si="269"/>
        <v>12.48</v>
      </c>
      <c r="Z566" s="132">
        <f t="shared" si="270"/>
        <v>0</v>
      </c>
      <c r="AA566" s="131"/>
      <c r="AB566" s="129" t="str">
        <f t="shared" si="271"/>
        <v>_</v>
      </c>
      <c r="AC566" s="132" t="str">
        <f t="shared" si="272"/>
        <v>_</v>
      </c>
      <c r="AD566" s="131"/>
      <c r="AE566" s="129" t="str">
        <f t="shared" si="273"/>
        <v>_</v>
      </c>
      <c r="AF566" s="132" t="str">
        <f t="shared" si="274"/>
        <v>_</v>
      </c>
      <c r="AG566" s="131"/>
      <c r="AH566" s="129" t="str">
        <f t="shared" si="275"/>
        <v>_</v>
      </c>
      <c r="AI566" s="132" t="str">
        <f t="shared" si="276"/>
        <v>_</v>
      </c>
      <c r="AJ566" s="131"/>
      <c r="AK566" s="129">
        <f t="shared" si="277"/>
        <v>12.48</v>
      </c>
      <c r="AL566" s="132">
        <f t="shared" si="278"/>
        <v>0</v>
      </c>
      <c r="AM566" s="131"/>
      <c r="AQ566" s="137"/>
    </row>
    <row r="567" spans="1:43">
      <c r="A567" s="12">
        <v>47</v>
      </c>
      <c r="B567" s="126" t="str">
        <f>VLOOKUP(A567,'Overzicht locaties'!B:D,2,0)</f>
        <v>Type B</v>
      </c>
      <c r="C567" s="107" t="s">
        <v>337</v>
      </c>
      <c r="D567" s="6">
        <v>2</v>
      </c>
      <c r="E567" s="107" t="s">
        <v>249</v>
      </c>
      <c r="F567" s="107">
        <v>4</v>
      </c>
      <c r="G567" s="127" t="str">
        <f t="shared" si="279"/>
        <v>Medische ruimte</v>
      </c>
      <c r="H567" s="107" t="s">
        <v>6</v>
      </c>
      <c r="I567" s="128">
        <v>1</v>
      </c>
      <c r="J567" s="127" t="str">
        <f t="shared" ref="J567:J630" si="280">VLOOKUP(I567,Legenda_vloerafwerking,2,0)</f>
        <v>Vloerafwerking met polymeer beschermlaag</v>
      </c>
      <c r="K567" s="130">
        <v>5</v>
      </c>
      <c r="L567" s="129">
        <f t="shared" ref="L567:L630" si="281">K567-M567</f>
        <v>5</v>
      </c>
      <c r="M567" s="164">
        <f t="shared" ref="M567:M630" si="282">IF(F567="nio",K567,0)</f>
        <v>0</v>
      </c>
      <c r="N567" s="131"/>
      <c r="O567" s="107" t="s">
        <v>101</v>
      </c>
      <c r="P567" s="107"/>
      <c r="Q567" s="107"/>
      <c r="R567" s="107"/>
      <c r="S567" s="131"/>
      <c r="T567" s="126" t="str">
        <f t="shared" ref="T567:T630" si="283">IF(F567="nio","_",VLOOKUP(F567,cat_omschrijving,3,0))</f>
        <v>Behandel</v>
      </c>
      <c r="U567" s="126" t="str">
        <f t="shared" ref="U567:U630" si="284">IF(F567="nio","_",VLOOKUP(F567,cat_omschrijving,4,0))</f>
        <v>AQL 3%</v>
      </c>
      <c r="V567" s="131"/>
      <c r="W567" s="113">
        <v>100</v>
      </c>
      <c r="X567" s="131"/>
      <c r="Y567" s="129">
        <f t="shared" ref="Y567:Y630" si="285">IF(F567="nio","_",(L567/W567)*VLOOKUP(O567,Aanpassing_frequenties,3,0))</f>
        <v>7.8000000000000007</v>
      </c>
      <c r="Z567" s="132">
        <f t="shared" ref="Z567:Z630" si="286">IF(F567="nio","_",Y567*Rekentarief)</f>
        <v>0</v>
      </c>
      <c r="AA567" s="131"/>
      <c r="AB567" s="129" t="str">
        <f t="shared" ref="AB567:AB630" si="287">IF(OR($F567="nio",P567=""),"_",($L567/$W567)*VLOOKUP(P567,Aanpassing_frequenties,3,0))</f>
        <v>_</v>
      </c>
      <c r="AC567" s="132" t="str">
        <f t="shared" ref="AC567:AC630" si="288">IF(OR($F567="nio",P567=""),"_",AB567*Rekentarief30)</f>
        <v>_</v>
      </c>
      <c r="AD567" s="131"/>
      <c r="AE567" s="129" t="str">
        <f t="shared" ref="AE567:AE630" si="289">IF(OR($F567="nio",Q567=""),"_",($L567/$W567)*VLOOKUP(Q567,Aanpassing_frequenties,3,0))</f>
        <v>_</v>
      </c>
      <c r="AF567" s="132" t="str">
        <f t="shared" ref="AF567:AF630" si="290">IF(OR($F567="nio",Q567=""),"_",AE567*Rekentarief50)</f>
        <v>_</v>
      </c>
      <c r="AG567" s="131"/>
      <c r="AH567" s="129" t="str">
        <f t="shared" ref="AH567:AH630" si="291">IF(OR($F567="nio",R567=""),"_",($L567/$W567)*VLOOKUP(R567,Aanpassing_frequenties,3,0))</f>
        <v>_</v>
      </c>
      <c r="AI567" s="132" t="str">
        <f t="shared" ref="AI567:AI630" si="292">IF(OR($F567="nio",R567=""),"_",AH567*rekentarief150)</f>
        <v>_</v>
      </c>
      <c r="AJ567" s="131"/>
      <c r="AK567" s="129">
        <f t="shared" ref="AK567:AK630" si="293">IF(F567="nio","_",SUM(Y567,AB567,AE567,AH567))</f>
        <v>7.8000000000000007</v>
      </c>
      <c r="AL567" s="132">
        <f t="shared" ref="AL567:AL630" si="294">IF(F567="nio","_",SUM(Z567,AC567,AF567,AI567))</f>
        <v>0</v>
      </c>
      <c r="AM567" s="131"/>
      <c r="AQ567" s="137"/>
    </row>
    <row r="568" spans="1:43">
      <c r="A568" s="12">
        <v>47</v>
      </c>
      <c r="B568" s="126" t="str">
        <f>VLOOKUP(A568,'Overzicht locaties'!B:D,2,0)</f>
        <v>Type B</v>
      </c>
      <c r="C568" s="107" t="s">
        <v>337</v>
      </c>
      <c r="D568" s="6">
        <v>3</v>
      </c>
      <c r="E568" s="107" t="s">
        <v>250</v>
      </c>
      <c r="F568" s="107">
        <v>4</v>
      </c>
      <c r="G568" s="127" t="str">
        <f t="shared" ref="G568:G631" si="295">VLOOKUP(F568,cat_omschrijving,2,0)</f>
        <v>Medische ruimte</v>
      </c>
      <c r="H568" s="107" t="s">
        <v>6</v>
      </c>
      <c r="I568" s="128">
        <v>1</v>
      </c>
      <c r="J568" s="127" t="str">
        <f t="shared" si="280"/>
        <v>Vloerafwerking met polymeer beschermlaag</v>
      </c>
      <c r="K568" s="130">
        <v>14</v>
      </c>
      <c r="L568" s="129">
        <f t="shared" si="281"/>
        <v>14</v>
      </c>
      <c r="M568" s="164">
        <f t="shared" si="282"/>
        <v>0</v>
      </c>
      <c r="N568" s="131"/>
      <c r="O568" s="107" t="s">
        <v>101</v>
      </c>
      <c r="P568" s="107"/>
      <c r="Q568" s="107"/>
      <c r="R568" s="107"/>
      <c r="S568" s="131"/>
      <c r="T568" s="126" t="str">
        <f t="shared" si="283"/>
        <v>Behandel</v>
      </c>
      <c r="U568" s="126" t="str">
        <f t="shared" si="284"/>
        <v>AQL 3%</v>
      </c>
      <c r="V568" s="131"/>
      <c r="W568" s="113">
        <v>100</v>
      </c>
      <c r="X568" s="131"/>
      <c r="Y568" s="129">
        <f t="shared" si="285"/>
        <v>21.840000000000003</v>
      </c>
      <c r="Z568" s="132">
        <f t="shared" si="286"/>
        <v>0</v>
      </c>
      <c r="AA568" s="131"/>
      <c r="AB568" s="129" t="str">
        <f t="shared" si="287"/>
        <v>_</v>
      </c>
      <c r="AC568" s="132" t="str">
        <f t="shared" si="288"/>
        <v>_</v>
      </c>
      <c r="AD568" s="131"/>
      <c r="AE568" s="129" t="str">
        <f t="shared" si="289"/>
        <v>_</v>
      </c>
      <c r="AF568" s="132" t="str">
        <f t="shared" si="290"/>
        <v>_</v>
      </c>
      <c r="AG568" s="131"/>
      <c r="AH568" s="129" t="str">
        <f t="shared" si="291"/>
        <v>_</v>
      </c>
      <c r="AI568" s="132" t="str">
        <f t="shared" si="292"/>
        <v>_</v>
      </c>
      <c r="AJ568" s="131"/>
      <c r="AK568" s="129">
        <f t="shared" si="293"/>
        <v>21.840000000000003</v>
      </c>
      <c r="AL568" s="132">
        <f t="shared" si="294"/>
        <v>0</v>
      </c>
      <c r="AM568" s="131"/>
      <c r="AQ568" s="137"/>
    </row>
    <row r="569" spans="1:43">
      <c r="A569" s="12">
        <v>47</v>
      </c>
      <c r="B569" s="126" t="str">
        <f>VLOOKUP(A569,'Overzicht locaties'!B:D,2,0)</f>
        <v>Type B</v>
      </c>
      <c r="C569" s="107" t="s">
        <v>337</v>
      </c>
      <c r="D569" s="6">
        <v>4</v>
      </c>
      <c r="E569" s="107" t="s">
        <v>251</v>
      </c>
      <c r="F569" s="107">
        <v>2</v>
      </c>
      <c r="G569" s="127" t="str">
        <f t="shared" si="295"/>
        <v>Sanitaire ruimte</v>
      </c>
      <c r="H569" s="107" t="s">
        <v>6</v>
      </c>
      <c r="I569" s="128">
        <v>1</v>
      </c>
      <c r="J569" s="127" t="str">
        <f t="shared" si="280"/>
        <v>Vloerafwerking met polymeer beschermlaag</v>
      </c>
      <c r="K569" s="130">
        <v>3</v>
      </c>
      <c r="L569" s="129">
        <f t="shared" si="281"/>
        <v>3</v>
      </c>
      <c r="M569" s="164">
        <f t="shared" si="282"/>
        <v>0</v>
      </c>
      <c r="N569" s="131"/>
      <c r="O569" s="107" t="s">
        <v>101</v>
      </c>
      <c r="P569" s="107"/>
      <c r="Q569" s="107"/>
      <c r="R569" s="107"/>
      <c r="S569" s="131"/>
      <c r="T569" s="126" t="str">
        <f t="shared" si="283"/>
        <v>Sanitair</v>
      </c>
      <c r="U569" s="126" t="str">
        <f t="shared" si="284"/>
        <v>AQL 4%</v>
      </c>
      <c r="V569" s="131"/>
      <c r="W569" s="113">
        <v>100</v>
      </c>
      <c r="X569" s="131"/>
      <c r="Y569" s="129">
        <f t="shared" si="285"/>
        <v>4.68</v>
      </c>
      <c r="Z569" s="132">
        <f t="shared" si="286"/>
        <v>0</v>
      </c>
      <c r="AA569" s="131"/>
      <c r="AB569" s="129" t="str">
        <f t="shared" si="287"/>
        <v>_</v>
      </c>
      <c r="AC569" s="132" t="str">
        <f t="shared" si="288"/>
        <v>_</v>
      </c>
      <c r="AD569" s="131"/>
      <c r="AE569" s="129" t="str">
        <f t="shared" si="289"/>
        <v>_</v>
      </c>
      <c r="AF569" s="132" t="str">
        <f t="shared" si="290"/>
        <v>_</v>
      </c>
      <c r="AG569" s="131"/>
      <c r="AH569" s="129" t="str">
        <f t="shared" si="291"/>
        <v>_</v>
      </c>
      <c r="AI569" s="132" t="str">
        <f t="shared" si="292"/>
        <v>_</v>
      </c>
      <c r="AJ569" s="131"/>
      <c r="AK569" s="129">
        <f t="shared" si="293"/>
        <v>4.68</v>
      </c>
      <c r="AL569" s="132">
        <f t="shared" si="294"/>
        <v>0</v>
      </c>
      <c r="AM569" s="131"/>
      <c r="AQ569" s="137"/>
    </row>
    <row r="570" spans="1:43">
      <c r="A570" s="12">
        <v>47</v>
      </c>
      <c r="B570" s="126" t="str">
        <f>VLOOKUP(A570,'Overzicht locaties'!B:D,2,0)</f>
        <v>Type B</v>
      </c>
      <c r="C570" s="107" t="s">
        <v>337</v>
      </c>
      <c r="D570" s="6">
        <v>5</v>
      </c>
      <c r="E570" s="107" t="s">
        <v>147</v>
      </c>
      <c r="F570" s="107">
        <v>3</v>
      </c>
      <c r="G570" s="127" t="str">
        <f t="shared" si="295"/>
        <v>Verkeersruimte / Garderobe / Wachtruimte</v>
      </c>
      <c r="H570" s="107" t="s">
        <v>6</v>
      </c>
      <c r="I570" s="128">
        <v>1</v>
      </c>
      <c r="J570" s="127" t="str">
        <f t="shared" si="280"/>
        <v>Vloerafwerking met polymeer beschermlaag</v>
      </c>
      <c r="K570" s="130">
        <v>6</v>
      </c>
      <c r="L570" s="129">
        <f t="shared" si="281"/>
        <v>6</v>
      </c>
      <c r="M570" s="164">
        <f t="shared" si="282"/>
        <v>0</v>
      </c>
      <c r="N570" s="131"/>
      <c r="O570" s="107" t="s">
        <v>101</v>
      </c>
      <c r="P570" s="107"/>
      <c r="Q570" s="107"/>
      <c r="R570" s="107"/>
      <c r="S570" s="131"/>
      <c r="T570" s="126" t="str">
        <f t="shared" si="283"/>
        <v>Verkeer</v>
      </c>
      <c r="U570" s="126" t="str">
        <f t="shared" si="284"/>
        <v>AQL 7%</v>
      </c>
      <c r="V570" s="131"/>
      <c r="W570" s="113">
        <v>100</v>
      </c>
      <c r="X570" s="131"/>
      <c r="Y570" s="129">
        <f t="shared" si="285"/>
        <v>9.36</v>
      </c>
      <c r="Z570" s="132">
        <f t="shared" si="286"/>
        <v>0</v>
      </c>
      <c r="AA570" s="131"/>
      <c r="AB570" s="129" t="str">
        <f t="shared" si="287"/>
        <v>_</v>
      </c>
      <c r="AC570" s="132" t="str">
        <f t="shared" si="288"/>
        <v>_</v>
      </c>
      <c r="AD570" s="131"/>
      <c r="AE570" s="129" t="str">
        <f t="shared" si="289"/>
        <v>_</v>
      </c>
      <c r="AF570" s="132" t="str">
        <f t="shared" si="290"/>
        <v>_</v>
      </c>
      <c r="AG570" s="131"/>
      <c r="AH570" s="129" t="str">
        <f t="shared" si="291"/>
        <v>_</v>
      </c>
      <c r="AI570" s="132" t="str">
        <f t="shared" si="292"/>
        <v>_</v>
      </c>
      <c r="AJ570" s="131"/>
      <c r="AK570" s="129">
        <f t="shared" si="293"/>
        <v>9.36</v>
      </c>
      <c r="AL570" s="132">
        <f t="shared" si="294"/>
        <v>0</v>
      </c>
      <c r="AM570" s="131"/>
      <c r="AQ570" s="137"/>
    </row>
    <row r="571" spans="1:43">
      <c r="A571" s="12">
        <v>47</v>
      </c>
      <c r="B571" s="126" t="str">
        <f>VLOOKUP(A571,'Overzicht locaties'!B:D,2,0)</f>
        <v>Type B</v>
      </c>
      <c r="C571" s="107" t="s">
        <v>337</v>
      </c>
      <c r="D571" s="6">
        <v>6</v>
      </c>
      <c r="E571" s="107" t="s">
        <v>252</v>
      </c>
      <c r="F571" s="107">
        <v>3</v>
      </c>
      <c r="G571" s="127" t="str">
        <f t="shared" si="295"/>
        <v>Verkeersruimte / Garderobe / Wachtruimte</v>
      </c>
      <c r="H571" s="107" t="s">
        <v>6</v>
      </c>
      <c r="I571" s="128">
        <v>1</v>
      </c>
      <c r="J571" s="127" t="str">
        <f t="shared" si="280"/>
        <v>Vloerafwerking met polymeer beschermlaag</v>
      </c>
      <c r="K571" s="130">
        <v>14</v>
      </c>
      <c r="L571" s="129">
        <f t="shared" si="281"/>
        <v>14</v>
      </c>
      <c r="M571" s="164">
        <f t="shared" si="282"/>
        <v>0</v>
      </c>
      <c r="N571" s="131"/>
      <c r="O571" s="107" t="s">
        <v>101</v>
      </c>
      <c r="P571" s="107"/>
      <c r="Q571" s="107"/>
      <c r="R571" s="107"/>
      <c r="S571" s="131"/>
      <c r="T571" s="126" t="str">
        <f t="shared" si="283"/>
        <v>Verkeer</v>
      </c>
      <c r="U571" s="126" t="str">
        <f t="shared" si="284"/>
        <v>AQL 7%</v>
      </c>
      <c r="V571" s="131"/>
      <c r="W571" s="113">
        <v>100</v>
      </c>
      <c r="X571" s="131"/>
      <c r="Y571" s="129">
        <f t="shared" si="285"/>
        <v>21.840000000000003</v>
      </c>
      <c r="Z571" s="132">
        <f t="shared" si="286"/>
        <v>0</v>
      </c>
      <c r="AA571" s="131"/>
      <c r="AB571" s="129" t="str">
        <f t="shared" si="287"/>
        <v>_</v>
      </c>
      <c r="AC571" s="132" t="str">
        <f t="shared" si="288"/>
        <v>_</v>
      </c>
      <c r="AD571" s="131"/>
      <c r="AE571" s="129" t="str">
        <f t="shared" si="289"/>
        <v>_</v>
      </c>
      <c r="AF571" s="132" t="str">
        <f t="shared" si="290"/>
        <v>_</v>
      </c>
      <c r="AG571" s="131"/>
      <c r="AH571" s="129" t="str">
        <f t="shared" si="291"/>
        <v>_</v>
      </c>
      <c r="AI571" s="132" t="str">
        <f t="shared" si="292"/>
        <v>_</v>
      </c>
      <c r="AJ571" s="131"/>
      <c r="AK571" s="129">
        <f t="shared" si="293"/>
        <v>21.840000000000003</v>
      </c>
      <c r="AL571" s="132">
        <f t="shared" si="294"/>
        <v>0</v>
      </c>
      <c r="AM571" s="131"/>
      <c r="AQ571" s="137"/>
    </row>
    <row r="572" spans="1:43">
      <c r="A572" s="12">
        <v>47</v>
      </c>
      <c r="B572" s="126" t="str">
        <f>VLOOKUP(A572,'Overzicht locaties'!B:D,2,0)</f>
        <v>Type B</v>
      </c>
      <c r="C572" s="107" t="s">
        <v>337</v>
      </c>
      <c r="D572" s="6">
        <v>7</v>
      </c>
      <c r="E572" s="107" t="s">
        <v>253</v>
      </c>
      <c r="F572" s="107">
        <v>3</v>
      </c>
      <c r="G572" s="127" t="str">
        <f t="shared" si="295"/>
        <v>Verkeersruimte / Garderobe / Wachtruimte</v>
      </c>
      <c r="H572" s="107" t="s">
        <v>6</v>
      </c>
      <c r="I572" s="128">
        <v>1</v>
      </c>
      <c r="J572" s="127" t="str">
        <f t="shared" si="280"/>
        <v>Vloerafwerking met polymeer beschermlaag</v>
      </c>
      <c r="K572" s="130">
        <v>1</v>
      </c>
      <c r="L572" s="129">
        <f t="shared" si="281"/>
        <v>1</v>
      </c>
      <c r="M572" s="164">
        <f t="shared" si="282"/>
        <v>0</v>
      </c>
      <c r="N572" s="131"/>
      <c r="O572" s="107" t="s">
        <v>101</v>
      </c>
      <c r="P572" s="107"/>
      <c r="Q572" s="107"/>
      <c r="R572" s="107"/>
      <c r="S572" s="131"/>
      <c r="T572" s="126" t="str">
        <f t="shared" si="283"/>
        <v>Verkeer</v>
      </c>
      <c r="U572" s="126" t="str">
        <f t="shared" si="284"/>
        <v>AQL 7%</v>
      </c>
      <c r="V572" s="131"/>
      <c r="W572" s="113">
        <v>100</v>
      </c>
      <c r="X572" s="131"/>
      <c r="Y572" s="129">
        <f t="shared" si="285"/>
        <v>1.56</v>
      </c>
      <c r="Z572" s="132">
        <f t="shared" si="286"/>
        <v>0</v>
      </c>
      <c r="AA572" s="131"/>
      <c r="AB572" s="129" t="str">
        <f t="shared" si="287"/>
        <v>_</v>
      </c>
      <c r="AC572" s="132" t="str">
        <f t="shared" si="288"/>
        <v>_</v>
      </c>
      <c r="AD572" s="131"/>
      <c r="AE572" s="129" t="str">
        <f t="shared" si="289"/>
        <v>_</v>
      </c>
      <c r="AF572" s="132" t="str">
        <f t="shared" si="290"/>
        <v>_</v>
      </c>
      <c r="AG572" s="131"/>
      <c r="AH572" s="129" t="str">
        <f t="shared" si="291"/>
        <v>_</v>
      </c>
      <c r="AI572" s="132" t="str">
        <f t="shared" si="292"/>
        <v>_</v>
      </c>
      <c r="AJ572" s="131"/>
      <c r="AK572" s="129">
        <f t="shared" si="293"/>
        <v>1.56</v>
      </c>
      <c r="AL572" s="132">
        <f t="shared" si="294"/>
        <v>0</v>
      </c>
      <c r="AM572" s="131"/>
      <c r="AQ572" s="137"/>
    </row>
    <row r="573" spans="1:43">
      <c r="A573" s="12">
        <v>47</v>
      </c>
      <c r="B573" s="126" t="str">
        <f>VLOOKUP(A573,'Overzicht locaties'!B:D,2,0)</f>
        <v>Type B</v>
      </c>
      <c r="C573" s="107" t="s">
        <v>337</v>
      </c>
      <c r="D573" s="6">
        <v>8</v>
      </c>
      <c r="E573" s="107" t="s">
        <v>148</v>
      </c>
      <c r="F573" s="107">
        <v>2</v>
      </c>
      <c r="G573" s="127" t="str">
        <f t="shared" si="295"/>
        <v>Sanitaire ruimte</v>
      </c>
      <c r="H573" s="107" t="s">
        <v>6</v>
      </c>
      <c r="I573" s="128">
        <v>1</v>
      </c>
      <c r="J573" s="127" t="str">
        <f t="shared" si="280"/>
        <v>Vloerafwerking met polymeer beschermlaag</v>
      </c>
      <c r="K573" s="130">
        <v>1</v>
      </c>
      <c r="L573" s="129">
        <f t="shared" si="281"/>
        <v>1</v>
      </c>
      <c r="M573" s="164">
        <f t="shared" si="282"/>
        <v>0</v>
      </c>
      <c r="N573" s="131"/>
      <c r="O573" s="107" t="s">
        <v>101</v>
      </c>
      <c r="P573" s="107"/>
      <c r="Q573" s="107"/>
      <c r="R573" s="107"/>
      <c r="S573" s="131"/>
      <c r="T573" s="126" t="str">
        <f t="shared" si="283"/>
        <v>Sanitair</v>
      </c>
      <c r="U573" s="126" t="str">
        <f t="shared" si="284"/>
        <v>AQL 4%</v>
      </c>
      <c r="V573" s="131"/>
      <c r="W573" s="113">
        <v>100</v>
      </c>
      <c r="X573" s="131"/>
      <c r="Y573" s="129">
        <f t="shared" si="285"/>
        <v>1.56</v>
      </c>
      <c r="Z573" s="132">
        <f t="shared" si="286"/>
        <v>0</v>
      </c>
      <c r="AA573" s="131"/>
      <c r="AB573" s="129" t="str">
        <f t="shared" si="287"/>
        <v>_</v>
      </c>
      <c r="AC573" s="132" t="str">
        <f t="shared" si="288"/>
        <v>_</v>
      </c>
      <c r="AD573" s="131"/>
      <c r="AE573" s="129" t="str">
        <f t="shared" si="289"/>
        <v>_</v>
      </c>
      <c r="AF573" s="132" t="str">
        <f t="shared" si="290"/>
        <v>_</v>
      </c>
      <c r="AG573" s="131"/>
      <c r="AH573" s="129" t="str">
        <f t="shared" si="291"/>
        <v>_</v>
      </c>
      <c r="AI573" s="132" t="str">
        <f t="shared" si="292"/>
        <v>_</v>
      </c>
      <c r="AJ573" s="131"/>
      <c r="AK573" s="129">
        <f t="shared" si="293"/>
        <v>1.56</v>
      </c>
      <c r="AL573" s="132">
        <f t="shared" si="294"/>
        <v>0</v>
      </c>
      <c r="AM573" s="131"/>
      <c r="AQ573" s="137"/>
    </row>
    <row r="574" spans="1:43">
      <c r="A574" s="12">
        <v>47</v>
      </c>
      <c r="B574" s="126" t="str">
        <f>VLOOKUP(A574,'Overzicht locaties'!B:D,2,0)</f>
        <v>Type B</v>
      </c>
      <c r="C574" s="107" t="s">
        <v>337</v>
      </c>
      <c r="D574" s="6">
        <v>9</v>
      </c>
      <c r="E574" s="107" t="s">
        <v>254</v>
      </c>
      <c r="F574" s="107">
        <v>6</v>
      </c>
      <c r="G574" s="127" t="str">
        <f t="shared" si="295"/>
        <v>Overig / Magazijn / Archief / Berging / Technische ruimte</v>
      </c>
      <c r="H574" s="107" t="s">
        <v>6</v>
      </c>
      <c r="I574" s="128">
        <v>1</v>
      </c>
      <c r="J574" s="127" t="str">
        <f t="shared" si="280"/>
        <v>Vloerafwerking met polymeer beschermlaag</v>
      </c>
      <c r="K574" s="130">
        <v>1</v>
      </c>
      <c r="L574" s="129">
        <f t="shared" si="281"/>
        <v>1</v>
      </c>
      <c r="M574" s="164">
        <f t="shared" si="282"/>
        <v>0</v>
      </c>
      <c r="N574" s="131"/>
      <c r="O574" s="107" t="s">
        <v>101</v>
      </c>
      <c r="P574" s="107"/>
      <c r="Q574" s="107"/>
      <c r="R574" s="107"/>
      <c r="S574" s="131"/>
      <c r="T574" s="126" t="str">
        <f t="shared" si="283"/>
        <v>Verkeer</v>
      </c>
      <c r="U574" s="126" t="str">
        <f t="shared" si="284"/>
        <v>AQL 7%</v>
      </c>
      <c r="V574" s="131"/>
      <c r="W574" s="113">
        <v>100</v>
      </c>
      <c r="X574" s="131"/>
      <c r="Y574" s="129">
        <f t="shared" si="285"/>
        <v>1.56</v>
      </c>
      <c r="Z574" s="132">
        <f t="shared" si="286"/>
        <v>0</v>
      </c>
      <c r="AA574" s="131"/>
      <c r="AB574" s="129" t="str">
        <f t="shared" si="287"/>
        <v>_</v>
      </c>
      <c r="AC574" s="132" t="str">
        <f t="shared" si="288"/>
        <v>_</v>
      </c>
      <c r="AD574" s="131"/>
      <c r="AE574" s="129" t="str">
        <f t="shared" si="289"/>
        <v>_</v>
      </c>
      <c r="AF574" s="132" t="str">
        <f t="shared" si="290"/>
        <v>_</v>
      </c>
      <c r="AG574" s="131"/>
      <c r="AH574" s="129" t="str">
        <f t="shared" si="291"/>
        <v>_</v>
      </c>
      <c r="AI574" s="132" t="str">
        <f t="shared" si="292"/>
        <v>_</v>
      </c>
      <c r="AJ574" s="131"/>
      <c r="AK574" s="129">
        <f t="shared" si="293"/>
        <v>1.56</v>
      </c>
      <c r="AL574" s="132">
        <f t="shared" si="294"/>
        <v>0</v>
      </c>
      <c r="AM574" s="131"/>
      <c r="AQ574" s="137"/>
    </row>
    <row r="575" spans="1:43">
      <c r="A575" s="12">
        <v>48</v>
      </c>
      <c r="B575" s="126" t="str">
        <f>VLOOKUP(A575,'Overzicht locaties'!B:D,2,0)</f>
        <v>Type B</v>
      </c>
      <c r="C575" s="107" t="s">
        <v>337</v>
      </c>
      <c r="D575" s="6">
        <v>1</v>
      </c>
      <c r="E575" s="107" t="s">
        <v>248</v>
      </c>
      <c r="F575" s="107">
        <v>1</v>
      </c>
      <c r="G575" s="127" t="str">
        <f t="shared" si="295"/>
        <v xml:space="preserve">Kantoorruimte / vergaderruimte </v>
      </c>
      <c r="H575" s="107" t="s">
        <v>6</v>
      </c>
      <c r="I575" s="128">
        <v>1</v>
      </c>
      <c r="J575" s="127" t="str">
        <f t="shared" si="280"/>
        <v>Vloerafwerking met polymeer beschermlaag</v>
      </c>
      <c r="K575" s="130">
        <v>8</v>
      </c>
      <c r="L575" s="129">
        <f t="shared" si="281"/>
        <v>8</v>
      </c>
      <c r="M575" s="164">
        <f t="shared" si="282"/>
        <v>0</v>
      </c>
      <c r="N575" s="131"/>
      <c r="O575" s="107" t="s">
        <v>101</v>
      </c>
      <c r="P575" s="107"/>
      <c r="Q575" s="107"/>
      <c r="R575" s="107"/>
      <c r="S575" s="131"/>
      <c r="T575" s="126" t="str">
        <f t="shared" si="283"/>
        <v>Bureau</v>
      </c>
      <c r="U575" s="126" t="str">
        <f t="shared" si="284"/>
        <v>AQL 7%</v>
      </c>
      <c r="V575" s="131"/>
      <c r="W575" s="113">
        <v>100</v>
      </c>
      <c r="X575" s="131"/>
      <c r="Y575" s="129">
        <f t="shared" si="285"/>
        <v>12.48</v>
      </c>
      <c r="Z575" s="132">
        <f t="shared" si="286"/>
        <v>0</v>
      </c>
      <c r="AA575" s="131"/>
      <c r="AB575" s="129" t="str">
        <f t="shared" si="287"/>
        <v>_</v>
      </c>
      <c r="AC575" s="132" t="str">
        <f t="shared" si="288"/>
        <v>_</v>
      </c>
      <c r="AD575" s="131"/>
      <c r="AE575" s="129" t="str">
        <f t="shared" si="289"/>
        <v>_</v>
      </c>
      <c r="AF575" s="132" t="str">
        <f t="shared" si="290"/>
        <v>_</v>
      </c>
      <c r="AG575" s="131"/>
      <c r="AH575" s="129" t="str">
        <f t="shared" si="291"/>
        <v>_</v>
      </c>
      <c r="AI575" s="132" t="str">
        <f t="shared" si="292"/>
        <v>_</v>
      </c>
      <c r="AJ575" s="131"/>
      <c r="AK575" s="129">
        <f t="shared" si="293"/>
        <v>12.48</v>
      </c>
      <c r="AL575" s="132">
        <f t="shared" si="294"/>
        <v>0</v>
      </c>
      <c r="AM575" s="131"/>
      <c r="AQ575" s="137"/>
    </row>
    <row r="576" spans="1:43">
      <c r="A576" s="12">
        <v>48</v>
      </c>
      <c r="B576" s="126" t="str">
        <f>VLOOKUP(A576,'Overzicht locaties'!B:D,2,0)</f>
        <v>Type B</v>
      </c>
      <c r="C576" s="107" t="s">
        <v>337</v>
      </c>
      <c r="D576" s="6">
        <v>2</v>
      </c>
      <c r="E576" s="107" t="s">
        <v>249</v>
      </c>
      <c r="F576" s="107">
        <v>4</v>
      </c>
      <c r="G576" s="127" t="str">
        <f t="shared" si="295"/>
        <v>Medische ruimte</v>
      </c>
      <c r="H576" s="107" t="s">
        <v>6</v>
      </c>
      <c r="I576" s="128">
        <v>1</v>
      </c>
      <c r="J576" s="127" t="str">
        <f t="shared" si="280"/>
        <v>Vloerafwerking met polymeer beschermlaag</v>
      </c>
      <c r="K576" s="130">
        <v>5</v>
      </c>
      <c r="L576" s="129">
        <f t="shared" si="281"/>
        <v>5</v>
      </c>
      <c r="M576" s="164">
        <f t="shared" si="282"/>
        <v>0</v>
      </c>
      <c r="N576" s="131"/>
      <c r="O576" s="107" t="s">
        <v>101</v>
      </c>
      <c r="P576" s="107"/>
      <c r="Q576" s="107"/>
      <c r="R576" s="107"/>
      <c r="S576" s="131"/>
      <c r="T576" s="126" t="str">
        <f t="shared" si="283"/>
        <v>Behandel</v>
      </c>
      <c r="U576" s="126" t="str">
        <f t="shared" si="284"/>
        <v>AQL 3%</v>
      </c>
      <c r="V576" s="131"/>
      <c r="W576" s="113">
        <v>100</v>
      </c>
      <c r="X576" s="131"/>
      <c r="Y576" s="129">
        <f t="shared" si="285"/>
        <v>7.8000000000000007</v>
      </c>
      <c r="Z576" s="132">
        <f t="shared" si="286"/>
        <v>0</v>
      </c>
      <c r="AA576" s="131"/>
      <c r="AB576" s="129" t="str">
        <f t="shared" si="287"/>
        <v>_</v>
      </c>
      <c r="AC576" s="132" t="str">
        <f t="shared" si="288"/>
        <v>_</v>
      </c>
      <c r="AD576" s="131"/>
      <c r="AE576" s="129" t="str">
        <f t="shared" si="289"/>
        <v>_</v>
      </c>
      <c r="AF576" s="132" t="str">
        <f t="shared" si="290"/>
        <v>_</v>
      </c>
      <c r="AG576" s="131"/>
      <c r="AH576" s="129" t="str">
        <f t="shared" si="291"/>
        <v>_</v>
      </c>
      <c r="AI576" s="132" t="str">
        <f t="shared" si="292"/>
        <v>_</v>
      </c>
      <c r="AJ576" s="131"/>
      <c r="AK576" s="129">
        <f t="shared" si="293"/>
        <v>7.8000000000000007</v>
      </c>
      <c r="AL576" s="132">
        <f t="shared" si="294"/>
        <v>0</v>
      </c>
      <c r="AM576" s="131"/>
      <c r="AQ576" s="137"/>
    </row>
    <row r="577" spans="1:43">
      <c r="A577" s="12">
        <v>48</v>
      </c>
      <c r="B577" s="126" t="str">
        <f>VLOOKUP(A577,'Overzicht locaties'!B:D,2,0)</f>
        <v>Type B</v>
      </c>
      <c r="C577" s="107" t="s">
        <v>337</v>
      </c>
      <c r="D577" s="6">
        <v>3</v>
      </c>
      <c r="E577" s="107" t="s">
        <v>250</v>
      </c>
      <c r="F577" s="107">
        <v>4</v>
      </c>
      <c r="G577" s="127" t="str">
        <f t="shared" si="295"/>
        <v>Medische ruimte</v>
      </c>
      <c r="H577" s="107" t="s">
        <v>6</v>
      </c>
      <c r="I577" s="128">
        <v>1</v>
      </c>
      <c r="J577" s="127" t="str">
        <f t="shared" si="280"/>
        <v>Vloerafwerking met polymeer beschermlaag</v>
      </c>
      <c r="K577" s="130">
        <v>14</v>
      </c>
      <c r="L577" s="129">
        <f t="shared" si="281"/>
        <v>14</v>
      </c>
      <c r="M577" s="164">
        <f t="shared" si="282"/>
        <v>0</v>
      </c>
      <c r="N577" s="131"/>
      <c r="O577" s="107" t="s">
        <v>101</v>
      </c>
      <c r="P577" s="107"/>
      <c r="Q577" s="107"/>
      <c r="R577" s="107"/>
      <c r="S577" s="131"/>
      <c r="T577" s="126" t="str">
        <f t="shared" si="283"/>
        <v>Behandel</v>
      </c>
      <c r="U577" s="126" t="str">
        <f t="shared" si="284"/>
        <v>AQL 3%</v>
      </c>
      <c r="V577" s="131"/>
      <c r="W577" s="113">
        <v>100</v>
      </c>
      <c r="X577" s="131"/>
      <c r="Y577" s="129">
        <f t="shared" si="285"/>
        <v>21.840000000000003</v>
      </c>
      <c r="Z577" s="132">
        <f t="shared" si="286"/>
        <v>0</v>
      </c>
      <c r="AA577" s="131"/>
      <c r="AB577" s="129" t="str">
        <f t="shared" si="287"/>
        <v>_</v>
      </c>
      <c r="AC577" s="132" t="str">
        <f t="shared" si="288"/>
        <v>_</v>
      </c>
      <c r="AD577" s="131"/>
      <c r="AE577" s="129" t="str">
        <f t="shared" si="289"/>
        <v>_</v>
      </c>
      <c r="AF577" s="132" t="str">
        <f t="shared" si="290"/>
        <v>_</v>
      </c>
      <c r="AG577" s="131"/>
      <c r="AH577" s="129" t="str">
        <f t="shared" si="291"/>
        <v>_</v>
      </c>
      <c r="AI577" s="132" t="str">
        <f t="shared" si="292"/>
        <v>_</v>
      </c>
      <c r="AJ577" s="131"/>
      <c r="AK577" s="129">
        <f t="shared" si="293"/>
        <v>21.840000000000003</v>
      </c>
      <c r="AL577" s="132">
        <f t="shared" si="294"/>
        <v>0</v>
      </c>
      <c r="AM577" s="131"/>
      <c r="AQ577" s="137"/>
    </row>
    <row r="578" spans="1:43">
      <c r="A578" s="12">
        <v>48</v>
      </c>
      <c r="B578" s="126" t="str">
        <f>VLOOKUP(A578,'Overzicht locaties'!B:D,2,0)</f>
        <v>Type B</v>
      </c>
      <c r="C578" s="107" t="s">
        <v>337</v>
      </c>
      <c r="D578" s="6">
        <v>4</v>
      </c>
      <c r="E578" s="107" t="s">
        <v>251</v>
      </c>
      <c r="F578" s="107">
        <v>2</v>
      </c>
      <c r="G578" s="127" t="str">
        <f t="shared" si="295"/>
        <v>Sanitaire ruimte</v>
      </c>
      <c r="H578" s="107" t="s">
        <v>6</v>
      </c>
      <c r="I578" s="128">
        <v>1</v>
      </c>
      <c r="J578" s="127" t="str">
        <f t="shared" si="280"/>
        <v>Vloerafwerking met polymeer beschermlaag</v>
      </c>
      <c r="K578" s="130">
        <v>3</v>
      </c>
      <c r="L578" s="129">
        <f t="shared" si="281"/>
        <v>3</v>
      </c>
      <c r="M578" s="164">
        <f t="shared" si="282"/>
        <v>0</v>
      </c>
      <c r="N578" s="131"/>
      <c r="O578" s="107" t="s">
        <v>101</v>
      </c>
      <c r="P578" s="107"/>
      <c r="Q578" s="107"/>
      <c r="R578" s="107"/>
      <c r="S578" s="131"/>
      <c r="T578" s="126" t="str">
        <f t="shared" si="283"/>
        <v>Sanitair</v>
      </c>
      <c r="U578" s="126" t="str">
        <f t="shared" si="284"/>
        <v>AQL 4%</v>
      </c>
      <c r="V578" s="131"/>
      <c r="W578" s="113">
        <v>100</v>
      </c>
      <c r="X578" s="131"/>
      <c r="Y578" s="129">
        <f t="shared" si="285"/>
        <v>4.68</v>
      </c>
      <c r="Z578" s="132">
        <f t="shared" si="286"/>
        <v>0</v>
      </c>
      <c r="AA578" s="131"/>
      <c r="AB578" s="129" t="str">
        <f t="shared" si="287"/>
        <v>_</v>
      </c>
      <c r="AC578" s="132" t="str">
        <f t="shared" si="288"/>
        <v>_</v>
      </c>
      <c r="AD578" s="131"/>
      <c r="AE578" s="129" t="str">
        <f t="shared" si="289"/>
        <v>_</v>
      </c>
      <c r="AF578" s="132" t="str">
        <f t="shared" si="290"/>
        <v>_</v>
      </c>
      <c r="AG578" s="131"/>
      <c r="AH578" s="129" t="str">
        <f t="shared" si="291"/>
        <v>_</v>
      </c>
      <c r="AI578" s="132" t="str">
        <f t="shared" si="292"/>
        <v>_</v>
      </c>
      <c r="AJ578" s="131"/>
      <c r="AK578" s="129">
        <f t="shared" si="293"/>
        <v>4.68</v>
      </c>
      <c r="AL578" s="132">
        <f t="shared" si="294"/>
        <v>0</v>
      </c>
      <c r="AM578" s="131"/>
      <c r="AQ578" s="137"/>
    </row>
    <row r="579" spans="1:43">
      <c r="A579" s="12">
        <v>48</v>
      </c>
      <c r="B579" s="126" t="str">
        <f>VLOOKUP(A579,'Overzicht locaties'!B:D,2,0)</f>
        <v>Type B</v>
      </c>
      <c r="C579" s="107" t="s">
        <v>337</v>
      </c>
      <c r="D579" s="6">
        <v>5</v>
      </c>
      <c r="E579" s="107" t="s">
        <v>147</v>
      </c>
      <c r="F579" s="107">
        <v>3</v>
      </c>
      <c r="G579" s="127" t="str">
        <f t="shared" si="295"/>
        <v>Verkeersruimte / Garderobe / Wachtruimte</v>
      </c>
      <c r="H579" s="107" t="s">
        <v>6</v>
      </c>
      <c r="I579" s="128">
        <v>1</v>
      </c>
      <c r="J579" s="127" t="str">
        <f t="shared" si="280"/>
        <v>Vloerafwerking met polymeer beschermlaag</v>
      </c>
      <c r="K579" s="130">
        <v>6</v>
      </c>
      <c r="L579" s="129">
        <f t="shared" si="281"/>
        <v>6</v>
      </c>
      <c r="M579" s="164">
        <f t="shared" si="282"/>
        <v>0</v>
      </c>
      <c r="N579" s="131"/>
      <c r="O579" s="107" t="s">
        <v>101</v>
      </c>
      <c r="P579" s="107"/>
      <c r="Q579" s="107"/>
      <c r="R579" s="107"/>
      <c r="S579" s="131"/>
      <c r="T579" s="126" t="str">
        <f t="shared" si="283"/>
        <v>Verkeer</v>
      </c>
      <c r="U579" s="126" t="str">
        <f t="shared" si="284"/>
        <v>AQL 7%</v>
      </c>
      <c r="V579" s="131"/>
      <c r="W579" s="113">
        <v>100</v>
      </c>
      <c r="X579" s="131"/>
      <c r="Y579" s="129">
        <f t="shared" si="285"/>
        <v>9.36</v>
      </c>
      <c r="Z579" s="132">
        <f t="shared" si="286"/>
        <v>0</v>
      </c>
      <c r="AA579" s="131"/>
      <c r="AB579" s="129" t="str">
        <f t="shared" si="287"/>
        <v>_</v>
      </c>
      <c r="AC579" s="132" t="str">
        <f t="shared" si="288"/>
        <v>_</v>
      </c>
      <c r="AD579" s="131"/>
      <c r="AE579" s="129" t="str">
        <f t="shared" si="289"/>
        <v>_</v>
      </c>
      <c r="AF579" s="132" t="str">
        <f t="shared" si="290"/>
        <v>_</v>
      </c>
      <c r="AG579" s="131"/>
      <c r="AH579" s="129" t="str">
        <f t="shared" si="291"/>
        <v>_</v>
      </c>
      <c r="AI579" s="132" t="str">
        <f t="shared" si="292"/>
        <v>_</v>
      </c>
      <c r="AJ579" s="131"/>
      <c r="AK579" s="129">
        <f t="shared" si="293"/>
        <v>9.36</v>
      </c>
      <c r="AL579" s="132">
        <f t="shared" si="294"/>
        <v>0</v>
      </c>
      <c r="AM579" s="131"/>
      <c r="AQ579" s="137"/>
    </row>
    <row r="580" spans="1:43">
      <c r="A580" s="12">
        <v>48</v>
      </c>
      <c r="B580" s="126" t="str">
        <f>VLOOKUP(A580,'Overzicht locaties'!B:D,2,0)</f>
        <v>Type B</v>
      </c>
      <c r="C580" s="107" t="s">
        <v>337</v>
      </c>
      <c r="D580" s="6">
        <v>6</v>
      </c>
      <c r="E580" s="107" t="s">
        <v>252</v>
      </c>
      <c r="F580" s="107">
        <v>3</v>
      </c>
      <c r="G580" s="127" t="str">
        <f t="shared" si="295"/>
        <v>Verkeersruimte / Garderobe / Wachtruimte</v>
      </c>
      <c r="H580" s="107" t="s">
        <v>6</v>
      </c>
      <c r="I580" s="128">
        <v>1</v>
      </c>
      <c r="J580" s="127" t="str">
        <f t="shared" si="280"/>
        <v>Vloerafwerking met polymeer beschermlaag</v>
      </c>
      <c r="K580" s="130">
        <v>14</v>
      </c>
      <c r="L580" s="129">
        <f t="shared" si="281"/>
        <v>14</v>
      </c>
      <c r="M580" s="164">
        <f t="shared" si="282"/>
        <v>0</v>
      </c>
      <c r="N580" s="131"/>
      <c r="O580" s="107" t="s">
        <v>101</v>
      </c>
      <c r="P580" s="107"/>
      <c r="Q580" s="107"/>
      <c r="R580" s="107"/>
      <c r="S580" s="131"/>
      <c r="T580" s="126" t="str">
        <f t="shared" si="283"/>
        <v>Verkeer</v>
      </c>
      <c r="U580" s="126" t="str">
        <f t="shared" si="284"/>
        <v>AQL 7%</v>
      </c>
      <c r="V580" s="131"/>
      <c r="W580" s="113">
        <v>100</v>
      </c>
      <c r="X580" s="131"/>
      <c r="Y580" s="129">
        <f t="shared" si="285"/>
        <v>21.840000000000003</v>
      </c>
      <c r="Z580" s="132">
        <f t="shared" si="286"/>
        <v>0</v>
      </c>
      <c r="AA580" s="131"/>
      <c r="AB580" s="129" t="str">
        <f t="shared" si="287"/>
        <v>_</v>
      </c>
      <c r="AC580" s="132" t="str">
        <f t="shared" si="288"/>
        <v>_</v>
      </c>
      <c r="AD580" s="131"/>
      <c r="AE580" s="129" t="str">
        <f t="shared" si="289"/>
        <v>_</v>
      </c>
      <c r="AF580" s="132" t="str">
        <f t="shared" si="290"/>
        <v>_</v>
      </c>
      <c r="AG580" s="131"/>
      <c r="AH580" s="129" t="str">
        <f t="shared" si="291"/>
        <v>_</v>
      </c>
      <c r="AI580" s="132" t="str">
        <f t="shared" si="292"/>
        <v>_</v>
      </c>
      <c r="AJ580" s="131"/>
      <c r="AK580" s="129">
        <f t="shared" si="293"/>
        <v>21.840000000000003</v>
      </c>
      <c r="AL580" s="132">
        <f t="shared" si="294"/>
        <v>0</v>
      </c>
      <c r="AM580" s="131"/>
      <c r="AQ580" s="137"/>
    </row>
    <row r="581" spans="1:43">
      <c r="A581" s="12">
        <v>48</v>
      </c>
      <c r="B581" s="126" t="str">
        <f>VLOOKUP(A581,'Overzicht locaties'!B:D,2,0)</f>
        <v>Type B</v>
      </c>
      <c r="C581" s="107" t="s">
        <v>337</v>
      </c>
      <c r="D581" s="6">
        <v>7</v>
      </c>
      <c r="E581" s="107" t="s">
        <v>253</v>
      </c>
      <c r="F581" s="107">
        <v>3</v>
      </c>
      <c r="G581" s="127" t="str">
        <f t="shared" si="295"/>
        <v>Verkeersruimte / Garderobe / Wachtruimte</v>
      </c>
      <c r="H581" s="107" t="s">
        <v>6</v>
      </c>
      <c r="I581" s="128">
        <v>1</v>
      </c>
      <c r="J581" s="127" t="str">
        <f t="shared" si="280"/>
        <v>Vloerafwerking met polymeer beschermlaag</v>
      </c>
      <c r="K581" s="130">
        <v>1</v>
      </c>
      <c r="L581" s="129">
        <f t="shared" si="281"/>
        <v>1</v>
      </c>
      <c r="M581" s="164">
        <f t="shared" si="282"/>
        <v>0</v>
      </c>
      <c r="N581" s="131"/>
      <c r="O581" s="107" t="s">
        <v>101</v>
      </c>
      <c r="P581" s="107"/>
      <c r="Q581" s="107"/>
      <c r="R581" s="107"/>
      <c r="S581" s="131"/>
      <c r="T581" s="126" t="str">
        <f t="shared" si="283"/>
        <v>Verkeer</v>
      </c>
      <c r="U581" s="126" t="str">
        <f t="shared" si="284"/>
        <v>AQL 7%</v>
      </c>
      <c r="V581" s="131"/>
      <c r="W581" s="113">
        <v>100</v>
      </c>
      <c r="X581" s="131"/>
      <c r="Y581" s="129">
        <f t="shared" si="285"/>
        <v>1.56</v>
      </c>
      <c r="Z581" s="132">
        <f t="shared" si="286"/>
        <v>0</v>
      </c>
      <c r="AA581" s="131"/>
      <c r="AB581" s="129" t="str">
        <f t="shared" si="287"/>
        <v>_</v>
      </c>
      <c r="AC581" s="132" t="str">
        <f t="shared" si="288"/>
        <v>_</v>
      </c>
      <c r="AD581" s="131"/>
      <c r="AE581" s="129" t="str">
        <f t="shared" si="289"/>
        <v>_</v>
      </c>
      <c r="AF581" s="132" t="str">
        <f t="shared" si="290"/>
        <v>_</v>
      </c>
      <c r="AG581" s="131"/>
      <c r="AH581" s="129" t="str">
        <f t="shared" si="291"/>
        <v>_</v>
      </c>
      <c r="AI581" s="132" t="str">
        <f t="shared" si="292"/>
        <v>_</v>
      </c>
      <c r="AJ581" s="131"/>
      <c r="AK581" s="129">
        <f t="shared" si="293"/>
        <v>1.56</v>
      </c>
      <c r="AL581" s="132">
        <f t="shared" si="294"/>
        <v>0</v>
      </c>
      <c r="AM581" s="131"/>
      <c r="AQ581" s="137"/>
    </row>
    <row r="582" spans="1:43">
      <c r="A582" s="12">
        <v>48</v>
      </c>
      <c r="B582" s="126" t="str">
        <f>VLOOKUP(A582,'Overzicht locaties'!B:D,2,0)</f>
        <v>Type B</v>
      </c>
      <c r="C582" s="107" t="s">
        <v>337</v>
      </c>
      <c r="D582" s="6">
        <v>8</v>
      </c>
      <c r="E582" s="107" t="s">
        <v>148</v>
      </c>
      <c r="F582" s="107">
        <v>2</v>
      </c>
      <c r="G582" s="127" t="str">
        <f t="shared" si="295"/>
        <v>Sanitaire ruimte</v>
      </c>
      <c r="H582" s="107" t="s">
        <v>6</v>
      </c>
      <c r="I582" s="128">
        <v>1</v>
      </c>
      <c r="J582" s="127" t="str">
        <f t="shared" si="280"/>
        <v>Vloerafwerking met polymeer beschermlaag</v>
      </c>
      <c r="K582" s="130">
        <v>1</v>
      </c>
      <c r="L582" s="129">
        <f t="shared" si="281"/>
        <v>1</v>
      </c>
      <c r="M582" s="164">
        <f t="shared" si="282"/>
        <v>0</v>
      </c>
      <c r="N582" s="131"/>
      <c r="O582" s="107" t="s">
        <v>101</v>
      </c>
      <c r="P582" s="107"/>
      <c r="Q582" s="107"/>
      <c r="R582" s="107"/>
      <c r="S582" s="131"/>
      <c r="T582" s="126" t="str">
        <f t="shared" si="283"/>
        <v>Sanitair</v>
      </c>
      <c r="U582" s="126" t="str">
        <f t="shared" si="284"/>
        <v>AQL 4%</v>
      </c>
      <c r="V582" s="131"/>
      <c r="W582" s="113">
        <v>100</v>
      </c>
      <c r="X582" s="131"/>
      <c r="Y582" s="129">
        <f t="shared" si="285"/>
        <v>1.56</v>
      </c>
      <c r="Z582" s="132">
        <f t="shared" si="286"/>
        <v>0</v>
      </c>
      <c r="AA582" s="131"/>
      <c r="AB582" s="129" t="str">
        <f t="shared" si="287"/>
        <v>_</v>
      </c>
      <c r="AC582" s="132" t="str">
        <f t="shared" si="288"/>
        <v>_</v>
      </c>
      <c r="AD582" s="131"/>
      <c r="AE582" s="129" t="str">
        <f t="shared" si="289"/>
        <v>_</v>
      </c>
      <c r="AF582" s="132" t="str">
        <f t="shared" si="290"/>
        <v>_</v>
      </c>
      <c r="AG582" s="131"/>
      <c r="AH582" s="129" t="str">
        <f t="shared" si="291"/>
        <v>_</v>
      </c>
      <c r="AI582" s="132" t="str">
        <f t="shared" si="292"/>
        <v>_</v>
      </c>
      <c r="AJ582" s="131"/>
      <c r="AK582" s="129">
        <f t="shared" si="293"/>
        <v>1.56</v>
      </c>
      <c r="AL582" s="132">
        <f t="shared" si="294"/>
        <v>0</v>
      </c>
      <c r="AM582" s="131"/>
      <c r="AQ582" s="137"/>
    </row>
    <row r="583" spans="1:43">
      <c r="A583" s="12">
        <v>48</v>
      </c>
      <c r="B583" s="126" t="str">
        <f>VLOOKUP(A583,'Overzicht locaties'!B:D,2,0)</f>
        <v>Type B</v>
      </c>
      <c r="C583" s="107" t="s">
        <v>337</v>
      </c>
      <c r="D583" s="6">
        <v>9</v>
      </c>
      <c r="E583" s="107" t="s">
        <v>254</v>
      </c>
      <c r="F583" s="107">
        <v>6</v>
      </c>
      <c r="G583" s="127" t="str">
        <f t="shared" si="295"/>
        <v>Overig / Magazijn / Archief / Berging / Technische ruimte</v>
      </c>
      <c r="H583" s="107" t="s">
        <v>6</v>
      </c>
      <c r="I583" s="128">
        <v>1</v>
      </c>
      <c r="J583" s="127" t="str">
        <f t="shared" si="280"/>
        <v>Vloerafwerking met polymeer beschermlaag</v>
      </c>
      <c r="K583" s="130">
        <v>1</v>
      </c>
      <c r="L583" s="129">
        <f t="shared" si="281"/>
        <v>1</v>
      </c>
      <c r="M583" s="164">
        <f t="shared" si="282"/>
        <v>0</v>
      </c>
      <c r="N583" s="131"/>
      <c r="O583" s="107" t="s">
        <v>101</v>
      </c>
      <c r="P583" s="107"/>
      <c r="Q583" s="107"/>
      <c r="R583" s="107"/>
      <c r="S583" s="131"/>
      <c r="T583" s="126" t="str">
        <f t="shared" si="283"/>
        <v>Verkeer</v>
      </c>
      <c r="U583" s="126" t="str">
        <f t="shared" si="284"/>
        <v>AQL 7%</v>
      </c>
      <c r="V583" s="131"/>
      <c r="W583" s="113">
        <v>100</v>
      </c>
      <c r="X583" s="131"/>
      <c r="Y583" s="129">
        <f t="shared" si="285"/>
        <v>1.56</v>
      </c>
      <c r="Z583" s="132">
        <f t="shared" si="286"/>
        <v>0</v>
      </c>
      <c r="AA583" s="131"/>
      <c r="AB583" s="129" t="str">
        <f t="shared" si="287"/>
        <v>_</v>
      </c>
      <c r="AC583" s="132" t="str">
        <f t="shared" si="288"/>
        <v>_</v>
      </c>
      <c r="AD583" s="131"/>
      <c r="AE583" s="129" t="str">
        <f t="shared" si="289"/>
        <v>_</v>
      </c>
      <c r="AF583" s="132" t="str">
        <f t="shared" si="290"/>
        <v>_</v>
      </c>
      <c r="AG583" s="131"/>
      <c r="AH583" s="129" t="str">
        <f t="shared" si="291"/>
        <v>_</v>
      </c>
      <c r="AI583" s="132" t="str">
        <f t="shared" si="292"/>
        <v>_</v>
      </c>
      <c r="AJ583" s="131"/>
      <c r="AK583" s="129">
        <f t="shared" si="293"/>
        <v>1.56</v>
      </c>
      <c r="AL583" s="132">
        <f t="shared" si="294"/>
        <v>0</v>
      </c>
      <c r="AM583" s="131"/>
      <c r="AQ583" s="137"/>
    </row>
    <row r="584" spans="1:43">
      <c r="A584" s="12">
        <v>49</v>
      </c>
      <c r="B584" s="126" t="str">
        <f>VLOOKUP(A584,'Overzicht locaties'!B:D,2,0)</f>
        <v>Type B</v>
      </c>
      <c r="C584" s="107" t="s">
        <v>337</v>
      </c>
      <c r="D584" s="6">
        <v>1</v>
      </c>
      <c r="E584" s="107" t="s">
        <v>248</v>
      </c>
      <c r="F584" s="107">
        <v>1</v>
      </c>
      <c r="G584" s="127" t="str">
        <f t="shared" si="295"/>
        <v xml:space="preserve">Kantoorruimte / vergaderruimte </v>
      </c>
      <c r="H584" s="107" t="s">
        <v>6</v>
      </c>
      <c r="I584" s="128">
        <v>1</v>
      </c>
      <c r="J584" s="127" t="str">
        <f t="shared" si="280"/>
        <v>Vloerafwerking met polymeer beschermlaag</v>
      </c>
      <c r="K584" s="130">
        <v>8</v>
      </c>
      <c r="L584" s="129">
        <f t="shared" si="281"/>
        <v>8</v>
      </c>
      <c r="M584" s="164">
        <f t="shared" si="282"/>
        <v>0</v>
      </c>
      <c r="N584" s="131"/>
      <c r="O584" s="107" t="s">
        <v>101</v>
      </c>
      <c r="P584" s="107"/>
      <c r="Q584" s="107"/>
      <c r="R584" s="107"/>
      <c r="S584" s="131"/>
      <c r="T584" s="126" t="str">
        <f t="shared" si="283"/>
        <v>Bureau</v>
      </c>
      <c r="U584" s="126" t="str">
        <f t="shared" si="284"/>
        <v>AQL 7%</v>
      </c>
      <c r="V584" s="131"/>
      <c r="W584" s="113">
        <v>100</v>
      </c>
      <c r="X584" s="131"/>
      <c r="Y584" s="129">
        <f t="shared" si="285"/>
        <v>12.48</v>
      </c>
      <c r="Z584" s="132">
        <f t="shared" si="286"/>
        <v>0</v>
      </c>
      <c r="AA584" s="131"/>
      <c r="AB584" s="129" t="str">
        <f t="shared" si="287"/>
        <v>_</v>
      </c>
      <c r="AC584" s="132" t="str">
        <f t="shared" si="288"/>
        <v>_</v>
      </c>
      <c r="AD584" s="131"/>
      <c r="AE584" s="129" t="str">
        <f t="shared" si="289"/>
        <v>_</v>
      </c>
      <c r="AF584" s="132" t="str">
        <f t="shared" si="290"/>
        <v>_</v>
      </c>
      <c r="AG584" s="131"/>
      <c r="AH584" s="129" t="str">
        <f t="shared" si="291"/>
        <v>_</v>
      </c>
      <c r="AI584" s="132" t="str">
        <f t="shared" si="292"/>
        <v>_</v>
      </c>
      <c r="AJ584" s="131"/>
      <c r="AK584" s="129">
        <f t="shared" si="293"/>
        <v>12.48</v>
      </c>
      <c r="AL584" s="132">
        <f t="shared" si="294"/>
        <v>0</v>
      </c>
      <c r="AM584" s="131"/>
      <c r="AQ584" s="137"/>
    </row>
    <row r="585" spans="1:43">
      <c r="A585" s="12">
        <v>49</v>
      </c>
      <c r="B585" s="126" t="str">
        <f>VLOOKUP(A585,'Overzicht locaties'!B:D,2,0)</f>
        <v>Type B</v>
      </c>
      <c r="C585" s="107" t="s">
        <v>337</v>
      </c>
      <c r="D585" s="6">
        <v>2</v>
      </c>
      <c r="E585" s="107" t="s">
        <v>249</v>
      </c>
      <c r="F585" s="107">
        <v>4</v>
      </c>
      <c r="G585" s="127" t="str">
        <f t="shared" si="295"/>
        <v>Medische ruimte</v>
      </c>
      <c r="H585" s="107" t="s">
        <v>6</v>
      </c>
      <c r="I585" s="128">
        <v>1</v>
      </c>
      <c r="J585" s="127" t="str">
        <f t="shared" si="280"/>
        <v>Vloerafwerking met polymeer beschermlaag</v>
      </c>
      <c r="K585" s="130">
        <v>5</v>
      </c>
      <c r="L585" s="129">
        <f t="shared" si="281"/>
        <v>5</v>
      </c>
      <c r="M585" s="164">
        <f t="shared" si="282"/>
        <v>0</v>
      </c>
      <c r="N585" s="131"/>
      <c r="O585" s="107" t="s">
        <v>101</v>
      </c>
      <c r="P585" s="107"/>
      <c r="Q585" s="107"/>
      <c r="R585" s="107"/>
      <c r="S585" s="131"/>
      <c r="T585" s="126" t="str">
        <f t="shared" si="283"/>
        <v>Behandel</v>
      </c>
      <c r="U585" s="126" t="str">
        <f t="shared" si="284"/>
        <v>AQL 3%</v>
      </c>
      <c r="V585" s="131"/>
      <c r="W585" s="113">
        <v>100</v>
      </c>
      <c r="X585" s="131"/>
      <c r="Y585" s="129">
        <f t="shared" si="285"/>
        <v>7.8000000000000007</v>
      </c>
      <c r="Z585" s="132">
        <f t="shared" si="286"/>
        <v>0</v>
      </c>
      <c r="AA585" s="131"/>
      <c r="AB585" s="129" t="str">
        <f t="shared" si="287"/>
        <v>_</v>
      </c>
      <c r="AC585" s="132" t="str">
        <f t="shared" si="288"/>
        <v>_</v>
      </c>
      <c r="AD585" s="131"/>
      <c r="AE585" s="129" t="str">
        <f t="shared" si="289"/>
        <v>_</v>
      </c>
      <c r="AF585" s="132" t="str">
        <f t="shared" si="290"/>
        <v>_</v>
      </c>
      <c r="AG585" s="131"/>
      <c r="AH585" s="129" t="str">
        <f t="shared" si="291"/>
        <v>_</v>
      </c>
      <c r="AI585" s="132" t="str">
        <f t="shared" si="292"/>
        <v>_</v>
      </c>
      <c r="AJ585" s="131"/>
      <c r="AK585" s="129">
        <f t="shared" si="293"/>
        <v>7.8000000000000007</v>
      </c>
      <c r="AL585" s="132">
        <f t="shared" si="294"/>
        <v>0</v>
      </c>
      <c r="AM585" s="131"/>
      <c r="AQ585" s="137"/>
    </row>
    <row r="586" spans="1:43">
      <c r="A586" s="12">
        <v>49</v>
      </c>
      <c r="B586" s="126" t="str">
        <f>VLOOKUP(A586,'Overzicht locaties'!B:D,2,0)</f>
        <v>Type B</v>
      </c>
      <c r="C586" s="107" t="s">
        <v>337</v>
      </c>
      <c r="D586" s="6">
        <v>3</v>
      </c>
      <c r="E586" s="107" t="s">
        <v>250</v>
      </c>
      <c r="F586" s="107">
        <v>4</v>
      </c>
      <c r="G586" s="127" t="str">
        <f t="shared" si="295"/>
        <v>Medische ruimte</v>
      </c>
      <c r="H586" s="107" t="s">
        <v>6</v>
      </c>
      <c r="I586" s="128">
        <v>1</v>
      </c>
      <c r="J586" s="127" t="str">
        <f t="shared" si="280"/>
        <v>Vloerafwerking met polymeer beschermlaag</v>
      </c>
      <c r="K586" s="130">
        <v>14</v>
      </c>
      <c r="L586" s="129">
        <f t="shared" si="281"/>
        <v>14</v>
      </c>
      <c r="M586" s="164">
        <f t="shared" si="282"/>
        <v>0</v>
      </c>
      <c r="N586" s="131"/>
      <c r="O586" s="107" t="s">
        <v>101</v>
      </c>
      <c r="P586" s="107"/>
      <c r="Q586" s="107"/>
      <c r="R586" s="107"/>
      <c r="S586" s="131"/>
      <c r="T586" s="126" t="str">
        <f t="shared" si="283"/>
        <v>Behandel</v>
      </c>
      <c r="U586" s="126" t="str">
        <f t="shared" si="284"/>
        <v>AQL 3%</v>
      </c>
      <c r="V586" s="131"/>
      <c r="W586" s="113">
        <v>100</v>
      </c>
      <c r="X586" s="131"/>
      <c r="Y586" s="129">
        <f t="shared" si="285"/>
        <v>21.840000000000003</v>
      </c>
      <c r="Z586" s="132">
        <f t="shared" si="286"/>
        <v>0</v>
      </c>
      <c r="AA586" s="131"/>
      <c r="AB586" s="129" t="str">
        <f t="shared" si="287"/>
        <v>_</v>
      </c>
      <c r="AC586" s="132" t="str">
        <f t="shared" si="288"/>
        <v>_</v>
      </c>
      <c r="AD586" s="131"/>
      <c r="AE586" s="129" t="str">
        <f t="shared" si="289"/>
        <v>_</v>
      </c>
      <c r="AF586" s="132" t="str">
        <f t="shared" si="290"/>
        <v>_</v>
      </c>
      <c r="AG586" s="131"/>
      <c r="AH586" s="129" t="str">
        <f t="shared" si="291"/>
        <v>_</v>
      </c>
      <c r="AI586" s="132" t="str">
        <f t="shared" si="292"/>
        <v>_</v>
      </c>
      <c r="AJ586" s="131"/>
      <c r="AK586" s="129">
        <f t="shared" si="293"/>
        <v>21.840000000000003</v>
      </c>
      <c r="AL586" s="132">
        <f t="shared" si="294"/>
        <v>0</v>
      </c>
      <c r="AM586" s="131"/>
      <c r="AQ586" s="137"/>
    </row>
    <row r="587" spans="1:43">
      <c r="A587" s="12">
        <v>49</v>
      </c>
      <c r="B587" s="126" t="str">
        <f>VLOOKUP(A587,'Overzicht locaties'!B:D,2,0)</f>
        <v>Type B</v>
      </c>
      <c r="C587" s="107" t="s">
        <v>337</v>
      </c>
      <c r="D587" s="6">
        <v>4</v>
      </c>
      <c r="E587" s="107" t="s">
        <v>251</v>
      </c>
      <c r="F587" s="107">
        <v>2</v>
      </c>
      <c r="G587" s="127" t="str">
        <f t="shared" si="295"/>
        <v>Sanitaire ruimte</v>
      </c>
      <c r="H587" s="107" t="s">
        <v>6</v>
      </c>
      <c r="I587" s="128">
        <v>1</v>
      </c>
      <c r="J587" s="127" t="str">
        <f t="shared" si="280"/>
        <v>Vloerafwerking met polymeer beschermlaag</v>
      </c>
      <c r="K587" s="130">
        <v>3</v>
      </c>
      <c r="L587" s="129">
        <f t="shared" si="281"/>
        <v>3</v>
      </c>
      <c r="M587" s="164">
        <f t="shared" si="282"/>
        <v>0</v>
      </c>
      <c r="N587" s="131"/>
      <c r="O587" s="107" t="s">
        <v>101</v>
      </c>
      <c r="P587" s="107"/>
      <c r="Q587" s="107"/>
      <c r="R587" s="107"/>
      <c r="S587" s="131"/>
      <c r="T587" s="126" t="str">
        <f t="shared" si="283"/>
        <v>Sanitair</v>
      </c>
      <c r="U587" s="126" t="str">
        <f t="shared" si="284"/>
        <v>AQL 4%</v>
      </c>
      <c r="V587" s="131"/>
      <c r="W587" s="113">
        <v>100</v>
      </c>
      <c r="X587" s="131"/>
      <c r="Y587" s="129">
        <f t="shared" si="285"/>
        <v>4.68</v>
      </c>
      <c r="Z587" s="132">
        <f t="shared" si="286"/>
        <v>0</v>
      </c>
      <c r="AA587" s="131"/>
      <c r="AB587" s="129" t="str">
        <f t="shared" si="287"/>
        <v>_</v>
      </c>
      <c r="AC587" s="132" t="str">
        <f t="shared" si="288"/>
        <v>_</v>
      </c>
      <c r="AD587" s="131"/>
      <c r="AE587" s="129" t="str">
        <f t="shared" si="289"/>
        <v>_</v>
      </c>
      <c r="AF587" s="132" t="str">
        <f t="shared" si="290"/>
        <v>_</v>
      </c>
      <c r="AG587" s="131"/>
      <c r="AH587" s="129" t="str">
        <f t="shared" si="291"/>
        <v>_</v>
      </c>
      <c r="AI587" s="132" t="str">
        <f t="shared" si="292"/>
        <v>_</v>
      </c>
      <c r="AJ587" s="131"/>
      <c r="AK587" s="129">
        <f t="shared" si="293"/>
        <v>4.68</v>
      </c>
      <c r="AL587" s="132">
        <f t="shared" si="294"/>
        <v>0</v>
      </c>
      <c r="AM587" s="131"/>
      <c r="AQ587" s="137"/>
    </row>
    <row r="588" spans="1:43">
      <c r="A588" s="12">
        <v>49</v>
      </c>
      <c r="B588" s="126" t="str">
        <f>VLOOKUP(A588,'Overzicht locaties'!B:D,2,0)</f>
        <v>Type B</v>
      </c>
      <c r="C588" s="107" t="s">
        <v>337</v>
      </c>
      <c r="D588" s="6">
        <v>5</v>
      </c>
      <c r="E588" s="107" t="s">
        <v>147</v>
      </c>
      <c r="F588" s="107">
        <v>3</v>
      </c>
      <c r="G588" s="127" t="str">
        <f t="shared" si="295"/>
        <v>Verkeersruimte / Garderobe / Wachtruimte</v>
      </c>
      <c r="H588" s="107" t="s">
        <v>6</v>
      </c>
      <c r="I588" s="128">
        <v>1</v>
      </c>
      <c r="J588" s="127" t="str">
        <f t="shared" si="280"/>
        <v>Vloerafwerking met polymeer beschermlaag</v>
      </c>
      <c r="K588" s="130">
        <v>6</v>
      </c>
      <c r="L588" s="129">
        <f t="shared" si="281"/>
        <v>6</v>
      </c>
      <c r="M588" s="164">
        <f t="shared" si="282"/>
        <v>0</v>
      </c>
      <c r="N588" s="131"/>
      <c r="O588" s="107" t="s">
        <v>101</v>
      </c>
      <c r="P588" s="107"/>
      <c r="Q588" s="107"/>
      <c r="R588" s="107"/>
      <c r="S588" s="131"/>
      <c r="T588" s="126" t="str">
        <f t="shared" si="283"/>
        <v>Verkeer</v>
      </c>
      <c r="U588" s="126" t="str">
        <f t="shared" si="284"/>
        <v>AQL 7%</v>
      </c>
      <c r="V588" s="131"/>
      <c r="W588" s="113">
        <v>100</v>
      </c>
      <c r="X588" s="131"/>
      <c r="Y588" s="129">
        <f t="shared" si="285"/>
        <v>9.36</v>
      </c>
      <c r="Z588" s="132">
        <f t="shared" si="286"/>
        <v>0</v>
      </c>
      <c r="AA588" s="131"/>
      <c r="AB588" s="129" t="str">
        <f t="shared" si="287"/>
        <v>_</v>
      </c>
      <c r="AC588" s="132" t="str">
        <f t="shared" si="288"/>
        <v>_</v>
      </c>
      <c r="AD588" s="131"/>
      <c r="AE588" s="129" t="str">
        <f t="shared" si="289"/>
        <v>_</v>
      </c>
      <c r="AF588" s="132" t="str">
        <f t="shared" si="290"/>
        <v>_</v>
      </c>
      <c r="AG588" s="131"/>
      <c r="AH588" s="129" t="str">
        <f t="shared" si="291"/>
        <v>_</v>
      </c>
      <c r="AI588" s="132" t="str">
        <f t="shared" si="292"/>
        <v>_</v>
      </c>
      <c r="AJ588" s="131"/>
      <c r="AK588" s="129">
        <f t="shared" si="293"/>
        <v>9.36</v>
      </c>
      <c r="AL588" s="132">
        <f t="shared" si="294"/>
        <v>0</v>
      </c>
      <c r="AM588" s="131"/>
      <c r="AQ588" s="137"/>
    </row>
    <row r="589" spans="1:43">
      <c r="A589" s="12">
        <v>49</v>
      </c>
      <c r="B589" s="126" t="str">
        <f>VLOOKUP(A589,'Overzicht locaties'!B:D,2,0)</f>
        <v>Type B</v>
      </c>
      <c r="C589" s="107" t="s">
        <v>337</v>
      </c>
      <c r="D589" s="6">
        <v>6</v>
      </c>
      <c r="E589" s="107" t="s">
        <v>252</v>
      </c>
      <c r="F589" s="107">
        <v>3</v>
      </c>
      <c r="G589" s="127" t="str">
        <f t="shared" si="295"/>
        <v>Verkeersruimte / Garderobe / Wachtruimte</v>
      </c>
      <c r="H589" s="107" t="s">
        <v>6</v>
      </c>
      <c r="I589" s="128">
        <v>1</v>
      </c>
      <c r="J589" s="127" t="str">
        <f t="shared" si="280"/>
        <v>Vloerafwerking met polymeer beschermlaag</v>
      </c>
      <c r="K589" s="130">
        <v>14</v>
      </c>
      <c r="L589" s="129">
        <f t="shared" si="281"/>
        <v>14</v>
      </c>
      <c r="M589" s="164">
        <f t="shared" si="282"/>
        <v>0</v>
      </c>
      <c r="N589" s="131"/>
      <c r="O589" s="107" t="s">
        <v>101</v>
      </c>
      <c r="P589" s="107"/>
      <c r="Q589" s="107"/>
      <c r="R589" s="107"/>
      <c r="S589" s="131"/>
      <c r="T589" s="126" t="str">
        <f t="shared" si="283"/>
        <v>Verkeer</v>
      </c>
      <c r="U589" s="126" t="str">
        <f t="shared" si="284"/>
        <v>AQL 7%</v>
      </c>
      <c r="V589" s="131"/>
      <c r="W589" s="113">
        <v>100</v>
      </c>
      <c r="X589" s="131"/>
      <c r="Y589" s="129">
        <f t="shared" si="285"/>
        <v>21.840000000000003</v>
      </c>
      <c r="Z589" s="132">
        <f t="shared" si="286"/>
        <v>0</v>
      </c>
      <c r="AA589" s="131"/>
      <c r="AB589" s="129" t="str">
        <f t="shared" si="287"/>
        <v>_</v>
      </c>
      <c r="AC589" s="132" t="str">
        <f t="shared" si="288"/>
        <v>_</v>
      </c>
      <c r="AD589" s="131"/>
      <c r="AE589" s="129" t="str">
        <f t="shared" si="289"/>
        <v>_</v>
      </c>
      <c r="AF589" s="132" t="str">
        <f t="shared" si="290"/>
        <v>_</v>
      </c>
      <c r="AG589" s="131"/>
      <c r="AH589" s="129" t="str">
        <f t="shared" si="291"/>
        <v>_</v>
      </c>
      <c r="AI589" s="132" t="str">
        <f t="shared" si="292"/>
        <v>_</v>
      </c>
      <c r="AJ589" s="131"/>
      <c r="AK589" s="129">
        <f t="shared" si="293"/>
        <v>21.840000000000003</v>
      </c>
      <c r="AL589" s="132">
        <f t="shared" si="294"/>
        <v>0</v>
      </c>
      <c r="AM589" s="131"/>
      <c r="AQ589" s="137"/>
    </row>
    <row r="590" spans="1:43">
      <c r="A590" s="12">
        <v>49</v>
      </c>
      <c r="B590" s="126" t="str">
        <f>VLOOKUP(A590,'Overzicht locaties'!B:D,2,0)</f>
        <v>Type B</v>
      </c>
      <c r="C590" s="107" t="s">
        <v>337</v>
      </c>
      <c r="D590" s="6">
        <v>7</v>
      </c>
      <c r="E590" s="107" t="s">
        <v>253</v>
      </c>
      <c r="F590" s="107">
        <v>3</v>
      </c>
      <c r="G590" s="127" t="str">
        <f t="shared" si="295"/>
        <v>Verkeersruimte / Garderobe / Wachtruimte</v>
      </c>
      <c r="H590" s="107" t="s">
        <v>6</v>
      </c>
      <c r="I590" s="128">
        <v>1</v>
      </c>
      <c r="J590" s="127" t="str">
        <f t="shared" si="280"/>
        <v>Vloerafwerking met polymeer beschermlaag</v>
      </c>
      <c r="K590" s="130">
        <v>1</v>
      </c>
      <c r="L590" s="129">
        <f t="shared" si="281"/>
        <v>1</v>
      </c>
      <c r="M590" s="164">
        <f t="shared" si="282"/>
        <v>0</v>
      </c>
      <c r="N590" s="131"/>
      <c r="O590" s="107" t="s">
        <v>101</v>
      </c>
      <c r="P590" s="107"/>
      <c r="Q590" s="107"/>
      <c r="R590" s="107"/>
      <c r="S590" s="131"/>
      <c r="T590" s="126" t="str">
        <f t="shared" si="283"/>
        <v>Verkeer</v>
      </c>
      <c r="U590" s="126" t="str">
        <f t="shared" si="284"/>
        <v>AQL 7%</v>
      </c>
      <c r="V590" s="131"/>
      <c r="W590" s="113">
        <v>100</v>
      </c>
      <c r="X590" s="131"/>
      <c r="Y590" s="129">
        <f t="shared" si="285"/>
        <v>1.56</v>
      </c>
      <c r="Z590" s="132">
        <f t="shared" si="286"/>
        <v>0</v>
      </c>
      <c r="AA590" s="131"/>
      <c r="AB590" s="129" t="str">
        <f t="shared" si="287"/>
        <v>_</v>
      </c>
      <c r="AC590" s="132" t="str">
        <f t="shared" si="288"/>
        <v>_</v>
      </c>
      <c r="AD590" s="131"/>
      <c r="AE590" s="129" t="str">
        <f t="shared" si="289"/>
        <v>_</v>
      </c>
      <c r="AF590" s="132" t="str">
        <f t="shared" si="290"/>
        <v>_</v>
      </c>
      <c r="AG590" s="131"/>
      <c r="AH590" s="129" t="str">
        <f t="shared" si="291"/>
        <v>_</v>
      </c>
      <c r="AI590" s="132" t="str">
        <f t="shared" si="292"/>
        <v>_</v>
      </c>
      <c r="AJ590" s="131"/>
      <c r="AK590" s="129">
        <f t="shared" si="293"/>
        <v>1.56</v>
      </c>
      <c r="AL590" s="132">
        <f t="shared" si="294"/>
        <v>0</v>
      </c>
      <c r="AM590" s="131"/>
      <c r="AQ590" s="137"/>
    </row>
    <row r="591" spans="1:43">
      <c r="A591" s="12">
        <v>49</v>
      </c>
      <c r="B591" s="126" t="str">
        <f>VLOOKUP(A591,'Overzicht locaties'!B:D,2,0)</f>
        <v>Type B</v>
      </c>
      <c r="C591" s="107" t="s">
        <v>337</v>
      </c>
      <c r="D591" s="6">
        <v>8</v>
      </c>
      <c r="E591" s="107" t="s">
        <v>148</v>
      </c>
      <c r="F591" s="107">
        <v>2</v>
      </c>
      <c r="G591" s="127" t="str">
        <f t="shared" si="295"/>
        <v>Sanitaire ruimte</v>
      </c>
      <c r="H591" s="107" t="s">
        <v>6</v>
      </c>
      <c r="I591" s="128">
        <v>1</v>
      </c>
      <c r="J591" s="127" t="str">
        <f t="shared" si="280"/>
        <v>Vloerafwerking met polymeer beschermlaag</v>
      </c>
      <c r="K591" s="130">
        <v>1</v>
      </c>
      <c r="L591" s="129">
        <f t="shared" si="281"/>
        <v>1</v>
      </c>
      <c r="M591" s="164">
        <f t="shared" si="282"/>
        <v>0</v>
      </c>
      <c r="N591" s="131"/>
      <c r="O591" s="107" t="s">
        <v>101</v>
      </c>
      <c r="P591" s="107"/>
      <c r="Q591" s="107"/>
      <c r="R591" s="107"/>
      <c r="S591" s="131"/>
      <c r="T591" s="126" t="str">
        <f t="shared" si="283"/>
        <v>Sanitair</v>
      </c>
      <c r="U591" s="126" t="str">
        <f t="shared" si="284"/>
        <v>AQL 4%</v>
      </c>
      <c r="V591" s="131"/>
      <c r="W591" s="113">
        <v>100</v>
      </c>
      <c r="X591" s="131"/>
      <c r="Y591" s="129">
        <f t="shared" si="285"/>
        <v>1.56</v>
      </c>
      <c r="Z591" s="132">
        <f t="shared" si="286"/>
        <v>0</v>
      </c>
      <c r="AA591" s="131"/>
      <c r="AB591" s="129" t="str">
        <f t="shared" si="287"/>
        <v>_</v>
      </c>
      <c r="AC591" s="132" t="str">
        <f t="shared" si="288"/>
        <v>_</v>
      </c>
      <c r="AD591" s="131"/>
      <c r="AE591" s="129" t="str">
        <f t="shared" si="289"/>
        <v>_</v>
      </c>
      <c r="AF591" s="132" t="str">
        <f t="shared" si="290"/>
        <v>_</v>
      </c>
      <c r="AG591" s="131"/>
      <c r="AH591" s="129" t="str">
        <f t="shared" si="291"/>
        <v>_</v>
      </c>
      <c r="AI591" s="132" t="str">
        <f t="shared" si="292"/>
        <v>_</v>
      </c>
      <c r="AJ591" s="131"/>
      <c r="AK591" s="129">
        <f t="shared" si="293"/>
        <v>1.56</v>
      </c>
      <c r="AL591" s="132">
        <f t="shared" si="294"/>
        <v>0</v>
      </c>
      <c r="AM591" s="131"/>
      <c r="AQ591" s="137"/>
    </row>
    <row r="592" spans="1:43">
      <c r="A592" s="12">
        <v>49</v>
      </c>
      <c r="B592" s="126" t="str">
        <f>VLOOKUP(A592,'Overzicht locaties'!B:D,2,0)</f>
        <v>Type B</v>
      </c>
      <c r="C592" s="107" t="s">
        <v>337</v>
      </c>
      <c r="D592" s="6">
        <v>9</v>
      </c>
      <c r="E592" s="107" t="s">
        <v>254</v>
      </c>
      <c r="F592" s="107">
        <v>6</v>
      </c>
      <c r="G592" s="127" t="str">
        <f t="shared" si="295"/>
        <v>Overig / Magazijn / Archief / Berging / Technische ruimte</v>
      </c>
      <c r="H592" s="107" t="s">
        <v>6</v>
      </c>
      <c r="I592" s="128">
        <v>1</v>
      </c>
      <c r="J592" s="127" t="str">
        <f t="shared" si="280"/>
        <v>Vloerafwerking met polymeer beschermlaag</v>
      </c>
      <c r="K592" s="130">
        <v>1</v>
      </c>
      <c r="L592" s="129">
        <f t="shared" si="281"/>
        <v>1</v>
      </c>
      <c r="M592" s="164">
        <f t="shared" si="282"/>
        <v>0</v>
      </c>
      <c r="N592" s="131"/>
      <c r="O592" s="107" t="s">
        <v>101</v>
      </c>
      <c r="P592" s="107"/>
      <c r="Q592" s="107"/>
      <c r="R592" s="107"/>
      <c r="S592" s="131"/>
      <c r="T592" s="126" t="str">
        <f t="shared" si="283"/>
        <v>Verkeer</v>
      </c>
      <c r="U592" s="126" t="str">
        <f t="shared" si="284"/>
        <v>AQL 7%</v>
      </c>
      <c r="V592" s="131"/>
      <c r="W592" s="113">
        <v>100</v>
      </c>
      <c r="X592" s="131"/>
      <c r="Y592" s="129">
        <f t="shared" si="285"/>
        <v>1.56</v>
      </c>
      <c r="Z592" s="132">
        <f t="shared" si="286"/>
        <v>0</v>
      </c>
      <c r="AA592" s="131"/>
      <c r="AB592" s="129" t="str">
        <f t="shared" si="287"/>
        <v>_</v>
      </c>
      <c r="AC592" s="132" t="str">
        <f t="shared" si="288"/>
        <v>_</v>
      </c>
      <c r="AD592" s="131"/>
      <c r="AE592" s="129" t="str">
        <f t="shared" si="289"/>
        <v>_</v>
      </c>
      <c r="AF592" s="132" t="str">
        <f t="shared" si="290"/>
        <v>_</v>
      </c>
      <c r="AG592" s="131"/>
      <c r="AH592" s="129" t="str">
        <f t="shared" si="291"/>
        <v>_</v>
      </c>
      <c r="AI592" s="132" t="str">
        <f t="shared" si="292"/>
        <v>_</v>
      </c>
      <c r="AJ592" s="131"/>
      <c r="AK592" s="129">
        <f t="shared" si="293"/>
        <v>1.56</v>
      </c>
      <c r="AL592" s="132">
        <f t="shared" si="294"/>
        <v>0</v>
      </c>
      <c r="AM592" s="131"/>
      <c r="AQ592" s="137"/>
    </row>
    <row r="593" spans="1:43">
      <c r="A593" s="12">
        <v>50</v>
      </c>
      <c r="B593" s="126" t="str">
        <f>VLOOKUP(A593,'Overzicht locaties'!B:D,2,0)</f>
        <v>Type B</v>
      </c>
      <c r="C593" s="107" t="s">
        <v>337</v>
      </c>
      <c r="D593" s="6">
        <v>1</v>
      </c>
      <c r="E593" s="107" t="s">
        <v>248</v>
      </c>
      <c r="F593" s="107">
        <v>1</v>
      </c>
      <c r="G593" s="127" t="str">
        <f t="shared" si="295"/>
        <v xml:space="preserve">Kantoorruimte / vergaderruimte </v>
      </c>
      <c r="H593" s="107" t="s">
        <v>6</v>
      </c>
      <c r="I593" s="128">
        <v>1</v>
      </c>
      <c r="J593" s="127" t="str">
        <f t="shared" si="280"/>
        <v>Vloerafwerking met polymeer beschermlaag</v>
      </c>
      <c r="K593" s="130">
        <v>8</v>
      </c>
      <c r="L593" s="129">
        <f t="shared" si="281"/>
        <v>8</v>
      </c>
      <c r="M593" s="164">
        <f t="shared" si="282"/>
        <v>0</v>
      </c>
      <c r="N593" s="131"/>
      <c r="O593" s="107" t="s">
        <v>101</v>
      </c>
      <c r="P593" s="107"/>
      <c r="Q593" s="107"/>
      <c r="R593" s="107"/>
      <c r="S593" s="131"/>
      <c r="T593" s="126" t="str">
        <f t="shared" si="283"/>
        <v>Bureau</v>
      </c>
      <c r="U593" s="126" t="str">
        <f t="shared" si="284"/>
        <v>AQL 7%</v>
      </c>
      <c r="V593" s="131"/>
      <c r="W593" s="113">
        <v>100</v>
      </c>
      <c r="X593" s="131"/>
      <c r="Y593" s="129">
        <f t="shared" si="285"/>
        <v>12.48</v>
      </c>
      <c r="Z593" s="132">
        <f t="shared" si="286"/>
        <v>0</v>
      </c>
      <c r="AA593" s="131"/>
      <c r="AB593" s="129" t="str">
        <f t="shared" si="287"/>
        <v>_</v>
      </c>
      <c r="AC593" s="132" t="str">
        <f t="shared" si="288"/>
        <v>_</v>
      </c>
      <c r="AD593" s="131"/>
      <c r="AE593" s="129" t="str">
        <f t="shared" si="289"/>
        <v>_</v>
      </c>
      <c r="AF593" s="132" t="str">
        <f t="shared" si="290"/>
        <v>_</v>
      </c>
      <c r="AG593" s="131"/>
      <c r="AH593" s="129" t="str">
        <f t="shared" si="291"/>
        <v>_</v>
      </c>
      <c r="AI593" s="132" t="str">
        <f t="shared" si="292"/>
        <v>_</v>
      </c>
      <c r="AJ593" s="131"/>
      <c r="AK593" s="129">
        <f t="shared" si="293"/>
        <v>12.48</v>
      </c>
      <c r="AL593" s="132">
        <f t="shared" si="294"/>
        <v>0</v>
      </c>
      <c r="AM593" s="131"/>
      <c r="AQ593" s="137"/>
    </row>
    <row r="594" spans="1:43">
      <c r="A594" s="12">
        <v>50</v>
      </c>
      <c r="B594" s="126" t="str">
        <f>VLOOKUP(A594,'Overzicht locaties'!B:D,2,0)</f>
        <v>Type B</v>
      </c>
      <c r="C594" s="107" t="s">
        <v>337</v>
      </c>
      <c r="D594" s="6">
        <v>2</v>
      </c>
      <c r="E594" s="107" t="s">
        <v>249</v>
      </c>
      <c r="F594" s="107">
        <v>4</v>
      </c>
      <c r="G594" s="127" t="str">
        <f t="shared" si="295"/>
        <v>Medische ruimte</v>
      </c>
      <c r="H594" s="107" t="s">
        <v>6</v>
      </c>
      <c r="I594" s="128">
        <v>1</v>
      </c>
      <c r="J594" s="127" t="str">
        <f t="shared" si="280"/>
        <v>Vloerafwerking met polymeer beschermlaag</v>
      </c>
      <c r="K594" s="130">
        <v>5</v>
      </c>
      <c r="L594" s="129">
        <f t="shared" si="281"/>
        <v>5</v>
      </c>
      <c r="M594" s="164">
        <f t="shared" si="282"/>
        <v>0</v>
      </c>
      <c r="N594" s="131"/>
      <c r="O594" s="107" t="s">
        <v>101</v>
      </c>
      <c r="P594" s="107"/>
      <c r="Q594" s="107"/>
      <c r="R594" s="107"/>
      <c r="S594" s="131"/>
      <c r="T594" s="126" t="str">
        <f t="shared" si="283"/>
        <v>Behandel</v>
      </c>
      <c r="U594" s="126" t="str">
        <f t="shared" si="284"/>
        <v>AQL 3%</v>
      </c>
      <c r="V594" s="131"/>
      <c r="W594" s="113">
        <v>100</v>
      </c>
      <c r="X594" s="131"/>
      <c r="Y594" s="129">
        <f t="shared" si="285"/>
        <v>7.8000000000000007</v>
      </c>
      <c r="Z594" s="132">
        <f t="shared" si="286"/>
        <v>0</v>
      </c>
      <c r="AA594" s="131"/>
      <c r="AB594" s="129" t="str">
        <f t="shared" si="287"/>
        <v>_</v>
      </c>
      <c r="AC594" s="132" t="str">
        <f t="shared" si="288"/>
        <v>_</v>
      </c>
      <c r="AD594" s="131"/>
      <c r="AE594" s="129" t="str">
        <f t="shared" si="289"/>
        <v>_</v>
      </c>
      <c r="AF594" s="132" t="str">
        <f t="shared" si="290"/>
        <v>_</v>
      </c>
      <c r="AG594" s="131"/>
      <c r="AH594" s="129" t="str">
        <f t="shared" si="291"/>
        <v>_</v>
      </c>
      <c r="AI594" s="132" t="str">
        <f t="shared" si="292"/>
        <v>_</v>
      </c>
      <c r="AJ594" s="131"/>
      <c r="AK594" s="129">
        <f t="shared" si="293"/>
        <v>7.8000000000000007</v>
      </c>
      <c r="AL594" s="132">
        <f t="shared" si="294"/>
        <v>0</v>
      </c>
      <c r="AM594" s="131"/>
      <c r="AQ594" s="137"/>
    </row>
    <row r="595" spans="1:43">
      <c r="A595" s="12">
        <v>50</v>
      </c>
      <c r="B595" s="126" t="str">
        <f>VLOOKUP(A595,'Overzicht locaties'!B:D,2,0)</f>
        <v>Type B</v>
      </c>
      <c r="C595" s="107" t="s">
        <v>337</v>
      </c>
      <c r="D595" s="6">
        <v>3</v>
      </c>
      <c r="E595" s="107" t="s">
        <v>250</v>
      </c>
      <c r="F595" s="107">
        <v>4</v>
      </c>
      <c r="G595" s="127" t="str">
        <f t="shared" si="295"/>
        <v>Medische ruimte</v>
      </c>
      <c r="H595" s="107" t="s">
        <v>6</v>
      </c>
      <c r="I595" s="128">
        <v>1</v>
      </c>
      <c r="J595" s="127" t="str">
        <f t="shared" si="280"/>
        <v>Vloerafwerking met polymeer beschermlaag</v>
      </c>
      <c r="K595" s="130">
        <v>14</v>
      </c>
      <c r="L595" s="129">
        <f t="shared" si="281"/>
        <v>14</v>
      </c>
      <c r="M595" s="164">
        <f t="shared" si="282"/>
        <v>0</v>
      </c>
      <c r="N595" s="131"/>
      <c r="O595" s="107" t="s">
        <v>101</v>
      </c>
      <c r="P595" s="107"/>
      <c r="Q595" s="107"/>
      <c r="R595" s="107"/>
      <c r="S595" s="131"/>
      <c r="T595" s="126" t="str">
        <f t="shared" si="283"/>
        <v>Behandel</v>
      </c>
      <c r="U595" s="126" t="str">
        <f t="shared" si="284"/>
        <v>AQL 3%</v>
      </c>
      <c r="V595" s="131"/>
      <c r="W595" s="113">
        <v>100</v>
      </c>
      <c r="X595" s="131"/>
      <c r="Y595" s="129">
        <f t="shared" si="285"/>
        <v>21.840000000000003</v>
      </c>
      <c r="Z595" s="132">
        <f t="shared" si="286"/>
        <v>0</v>
      </c>
      <c r="AA595" s="131"/>
      <c r="AB595" s="129" t="str">
        <f t="shared" si="287"/>
        <v>_</v>
      </c>
      <c r="AC595" s="132" t="str">
        <f t="shared" si="288"/>
        <v>_</v>
      </c>
      <c r="AD595" s="131"/>
      <c r="AE595" s="129" t="str">
        <f t="shared" si="289"/>
        <v>_</v>
      </c>
      <c r="AF595" s="132" t="str">
        <f t="shared" si="290"/>
        <v>_</v>
      </c>
      <c r="AG595" s="131"/>
      <c r="AH595" s="129" t="str">
        <f t="shared" si="291"/>
        <v>_</v>
      </c>
      <c r="AI595" s="132" t="str">
        <f t="shared" si="292"/>
        <v>_</v>
      </c>
      <c r="AJ595" s="131"/>
      <c r="AK595" s="129">
        <f t="shared" si="293"/>
        <v>21.840000000000003</v>
      </c>
      <c r="AL595" s="132">
        <f t="shared" si="294"/>
        <v>0</v>
      </c>
      <c r="AM595" s="131"/>
      <c r="AQ595" s="137"/>
    </row>
    <row r="596" spans="1:43">
      <c r="A596" s="12">
        <v>50</v>
      </c>
      <c r="B596" s="126" t="str">
        <f>VLOOKUP(A596,'Overzicht locaties'!B:D,2,0)</f>
        <v>Type B</v>
      </c>
      <c r="C596" s="107" t="s">
        <v>337</v>
      </c>
      <c r="D596" s="6">
        <v>4</v>
      </c>
      <c r="E596" s="107" t="s">
        <v>251</v>
      </c>
      <c r="F596" s="107">
        <v>2</v>
      </c>
      <c r="G596" s="127" t="str">
        <f t="shared" si="295"/>
        <v>Sanitaire ruimte</v>
      </c>
      <c r="H596" s="107" t="s">
        <v>6</v>
      </c>
      <c r="I596" s="128">
        <v>1</v>
      </c>
      <c r="J596" s="127" t="str">
        <f t="shared" si="280"/>
        <v>Vloerafwerking met polymeer beschermlaag</v>
      </c>
      <c r="K596" s="130">
        <v>3</v>
      </c>
      <c r="L596" s="129">
        <f t="shared" si="281"/>
        <v>3</v>
      </c>
      <c r="M596" s="164">
        <f t="shared" si="282"/>
        <v>0</v>
      </c>
      <c r="N596" s="131"/>
      <c r="O596" s="107" t="s">
        <v>101</v>
      </c>
      <c r="P596" s="107"/>
      <c r="Q596" s="107"/>
      <c r="R596" s="107"/>
      <c r="S596" s="131"/>
      <c r="T596" s="126" t="str">
        <f t="shared" si="283"/>
        <v>Sanitair</v>
      </c>
      <c r="U596" s="126" t="str">
        <f t="shared" si="284"/>
        <v>AQL 4%</v>
      </c>
      <c r="V596" s="131"/>
      <c r="W596" s="113">
        <v>100</v>
      </c>
      <c r="X596" s="131"/>
      <c r="Y596" s="129">
        <f t="shared" si="285"/>
        <v>4.68</v>
      </c>
      <c r="Z596" s="132">
        <f t="shared" si="286"/>
        <v>0</v>
      </c>
      <c r="AA596" s="131"/>
      <c r="AB596" s="129" t="str">
        <f t="shared" si="287"/>
        <v>_</v>
      </c>
      <c r="AC596" s="132" t="str">
        <f t="shared" si="288"/>
        <v>_</v>
      </c>
      <c r="AD596" s="131"/>
      <c r="AE596" s="129" t="str">
        <f t="shared" si="289"/>
        <v>_</v>
      </c>
      <c r="AF596" s="132" t="str">
        <f t="shared" si="290"/>
        <v>_</v>
      </c>
      <c r="AG596" s="131"/>
      <c r="AH596" s="129" t="str">
        <f t="shared" si="291"/>
        <v>_</v>
      </c>
      <c r="AI596" s="132" t="str">
        <f t="shared" si="292"/>
        <v>_</v>
      </c>
      <c r="AJ596" s="131"/>
      <c r="AK596" s="129">
        <f t="shared" si="293"/>
        <v>4.68</v>
      </c>
      <c r="AL596" s="132">
        <f t="shared" si="294"/>
        <v>0</v>
      </c>
      <c r="AM596" s="131"/>
      <c r="AQ596" s="137"/>
    </row>
    <row r="597" spans="1:43">
      <c r="A597" s="12">
        <v>50</v>
      </c>
      <c r="B597" s="126" t="str">
        <f>VLOOKUP(A597,'Overzicht locaties'!B:D,2,0)</f>
        <v>Type B</v>
      </c>
      <c r="C597" s="107" t="s">
        <v>337</v>
      </c>
      <c r="D597" s="6">
        <v>5</v>
      </c>
      <c r="E597" s="107" t="s">
        <v>147</v>
      </c>
      <c r="F597" s="107">
        <v>3</v>
      </c>
      <c r="G597" s="127" t="str">
        <f t="shared" si="295"/>
        <v>Verkeersruimte / Garderobe / Wachtruimte</v>
      </c>
      <c r="H597" s="107" t="s">
        <v>6</v>
      </c>
      <c r="I597" s="128">
        <v>1</v>
      </c>
      <c r="J597" s="127" t="str">
        <f t="shared" si="280"/>
        <v>Vloerafwerking met polymeer beschermlaag</v>
      </c>
      <c r="K597" s="130">
        <v>6</v>
      </c>
      <c r="L597" s="129">
        <f t="shared" si="281"/>
        <v>6</v>
      </c>
      <c r="M597" s="164">
        <f t="shared" si="282"/>
        <v>0</v>
      </c>
      <c r="N597" s="131"/>
      <c r="O597" s="107" t="s">
        <v>101</v>
      </c>
      <c r="P597" s="107"/>
      <c r="Q597" s="107"/>
      <c r="R597" s="107"/>
      <c r="S597" s="131"/>
      <c r="T597" s="126" t="str">
        <f t="shared" si="283"/>
        <v>Verkeer</v>
      </c>
      <c r="U597" s="126" t="str">
        <f t="shared" si="284"/>
        <v>AQL 7%</v>
      </c>
      <c r="V597" s="131"/>
      <c r="W597" s="113">
        <v>100</v>
      </c>
      <c r="X597" s="131"/>
      <c r="Y597" s="129">
        <f t="shared" si="285"/>
        <v>9.36</v>
      </c>
      <c r="Z597" s="132">
        <f t="shared" si="286"/>
        <v>0</v>
      </c>
      <c r="AA597" s="131"/>
      <c r="AB597" s="129" t="str">
        <f t="shared" si="287"/>
        <v>_</v>
      </c>
      <c r="AC597" s="132" t="str">
        <f t="shared" si="288"/>
        <v>_</v>
      </c>
      <c r="AD597" s="131"/>
      <c r="AE597" s="129" t="str">
        <f t="shared" si="289"/>
        <v>_</v>
      </c>
      <c r="AF597" s="132" t="str">
        <f t="shared" si="290"/>
        <v>_</v>
      </c>
      <c r="AG597" s="131"/>
      <c r="AH597" s="129" t="str">
        <f t="shared" si="291"/>
        <v>_</v>
      </c>
      <c r="AI597" s="132" t="str">
        <f t="shared" si="292"/>
        <v>_</v>
      </c>
      <c r="AJ597" s="131"/>
      <c r="AK597" s="129">
        <f t="shared" si="293"/>
        <v>9.36</v>
      </c>
      <c r="AL597" s="132">
        <f t="shared" si="294"/>
        <v>0</v>
      </c>
      <c r="AM597" s="131"/>
      <c r="AQ597" s="137"/>
    </row>
    <row r="598" spans="1:43">
      <c r="A598" s="12">
        <v>50</v>
      </c>
      <c r="B598" s="126" t="str">
        <f>VLOOKUP(A598,'Overzicht locaties'!B:D,2,0)</f>
        <v>Type B</v>
      </c>
      <c r="C598" s="107" t="s">
        <v>337</v>
      </c>
      <c r="D598" s="6">
        <v>6</v>
      </c>
      <c r="E598" s="107" t="s">
        <v>252</v>
      </c>
      <c r="F598" s="107">
        <v>3</v>
      </c>
      <c r="G598" s="127" t="str">
        <f t="shared" si="295"/>
        <v>Verkeersruimte / Garderobe / Wachtruimte</v>
      </c>
      <c r="H598" s="107" t="s">
        <v>6</v>
      </c>
      <c r="I598" s="128">
        <v>1</v>
      </c>
      <c r="J598" s="127" t="str">
        <f t="shared" si="280"/>
        <v>Vloerafwerking met polymeer beschermlaag</v>
      </c>
      <c r="K598" s="130">
        <v>14</v>
      </c>
      <c r="L598" s="129">
        <f t="shared" si="281"/>
        <v>14</v>
      </c>
      <c r="M598" s="164">
        <f t="shared" si="282"/>
        <v>0</v>
      </c>
      <c r="N598" s="131"/>
      <c r="O598" s="107" t="s">
        <v>101</v>
      </c>
      <c r="P598" s="107"/>
      <c r="Q598" s="107"/>
      <c r="R598" s="107"/>
      <c r="S598" s="131"/>
      <c r="T598" s="126" t="str">
        <f t="shared" si="283"/>
        <v>Verkeer</v>
      </c>
      <c r="U598" s="126" t="str">
        <f t="shared" si="284"/>
        <v>AQL 7%</v>
      </c>
      <c r="V598" s="131"/>
      <c r="W598" s="113">
        <v>100</v>
      </c>
      <c r="X598" s="131"/>
      <c r="Y598" s="129">
        <f t="shared" si="285"/>
        <v>21.840000000000003</v>
      </c>
      <c r="Z598" s="132">
        <f t="shared" si="286"/>
        <v>0</v>
      </c>
      <c r="AA598" s="131"/>
      <c r="AB598" s="129" t="str">
        <f t="shared" si="287"/>
        <v>_</v>
      </c>
      <c r="AC598" s="132" t="str">
        <f t="shared" si="288"/>
        <v>_</v>
      </c>
      <c r="AD598" s="131"/>
      <c r="AE598" s="129" t="str">
        <f t="shared" si="289"/>
        <v>_</v>
      </c>
      <c r="AF598" s="132" t="str">
        <f t="shared" si="290"/>
        <v>_</v>
      </c>
      <c r="AG598" s="131"/>
      <c r="AH598" s="129" t="str">
        <f t="shared" si="291"/>
        <v>_</v>
      </c>
      <c r="AI598" s="132" t="str">
        <f t="shared" si="292"/>
        <v>_</v>
      </c>
      <c r="AJ598" s="131"/>
      <c r="AK598" s="129">
        <f t="shared" si="293"/>
        <v>21.840000000000003</v>
      </c>
      <c r="AL598" s="132">
        <f t="shared" si="294"/>
        <v>0</v>
      </c>
      <c r="AM598" s="131"/>
      <c r="AQ598" s="137"/>
    </row>
    <row r="599" spans="1:43">
      <c r="A599" s="12">
        <v>50</v>
      </c>
      <c r="B599" s="126" t="str">
        <f>VLOOKUP(A599,'Overzicht locaties'!B:D,2,0)</f>
        <v>Type B</v>
      </c>
      <c r="C599" s="107" t="s">
        <v>337</v>
      </c>
      <c r="D599" s="6">
        <v>7</v>
      </c>
      <c r="E599" s="107" t="s">
        <v>253</v>
      </c>
      <c r="F599" s="107">
        <v>3</v>
      </c>
      <c r="G599" s="127" t="str">
        <f t="shared" si="295"/>
        <v>Verkeersruimte / Garderobe / Wachtruimte</v>
      </c>
      <c r="H599" s="107" t="s">
        <v>6</v>
      </c>
      <c r="I599" s="128">
        <v>1</v>
      </c>
      <c r="J599" s="127" t="str">
        <f t="shared" si="280"/>
        <v>Vloerafwerking met polymeer beschermlaag</v>
      </c>
      <c r="K599" s="130">
        <v>1</v>
      </c>
      <c r="L599" s="129">
        <f t="shared" si="281"/>
        <v>1</v>
      </c>
      <c r="M599" s="164">
        <f t="shared" si="282"/>
        <v>0</v>
      </c>
      <c r="N599" s="131"/>
      <c r="O599" s="107" t="s">
        <v>101</v>
      </c>
      <c r="P599" s="107"/>
      <c r="Q599" s="107"/>
      <c r="R599" s="107"/>
      <c r="S599" s="131"/>
      <c r="T599" s="126" t="str">
        <f t="shared" si="283"/>
        <v>Verkeer</v>
      </c>
      <c r="U599" s="126" t="str">
        <f t="shared" si="284"/>
        <v>AQL 7%</v>
      </c>
      <c r="V599" s="131"/>
      <c r="W599" s="113">
        <v>100</v>
      </c>
      <c r="X599" s="131"/>
      <c r="Y599" s="129">
        <f t="shared" si="285"/>
        <v>1.56</v>
      </c>
      <c r="Z599" s="132">
        <f t="shared" si="286"/>
        <v>0</v>
      </c>
      <c r="AA599" s="131"/>
      <c r="AB599" s="129" t="str">
        <f t="shared" si="287"/>
        <v>_</v>
      </c>
      <c r="AC599" s="132" t="str">
        <f t="shared" si="288"/>
        <v>_</v>
      </c>
      <c r="AD599" s="131"/>
      <c r="AE599" s="129" t="str">
        <f t="shared" si="289"/>
        <v>_</v>
      </c>
      <c r="AF599" s="132" t="str">
        <f t="shared" si="290"/>
        <v>_</v>
      </c>
      <c r="AG599" s="131"/>
      <c r="AH599" s="129" t="str">
        <f t="shared" si="291"/>
        <v>_</v>
      </c>
      <c r="AI599" s="132" t="str">
        <f t="shared" si="292"/>
        <v>_</v>
      </c>
      <c r="AJ599" s="131"/>
      <c r="AK599" s="129">
        <f t="shared" si="293"/>
        <v>1.56</v>
      </c>
      <c r="AL599" s="132">
        <f t="shared" si="294"/>
        <v>0</v>
      </c>
      <c r="AM599" s="131"/>
      <c r="AQ599" s="137"/>
    </row>
    <row r="600" spans="1:43">
      <c r="A600" s="12">
        <v>50</v>
      </c>
      <c r="B600" s="126" t="str">
        <f>VLOOKUP(A600,'Overzicht locaties'!B:D,2,0)</f>
        <v>Type B</v>
      </c>
      <c r="C600" s="107" t="s">
        <v>337</v>
      </c>
      <c r="D600" s="6">
        <v>8</v>
      </c>
      <c r="E600" s="107" t="s">
        <v>148</v>
      </c>
      <c r="F600" s="107">
        <v>2</v>
      </c>
      <c r="G600" s="127" t="str">
        <f t="shared" si="295"/>
        <v>Sanitaire ruimte</v>
      </c>
      <c r="H600" s="107" t="s">
        <v>6</v>
      </c>
      <c r="I600" s="128">
        <v>1</v>
      </c>
      <c r="J600" s="127" t="str">
        <f t="shared" si="280"/>
        <v>Vloerafwerking met polymeer beschermlaag</v>
      </c>
      <c r="K600" s="130">
        <v>1</v>
      </c>
      <c r="L600" s="129">
        <f t="shared" si="281"/>
        <v>1</v>
      </c>
      <c r="M600" s="164">
        <f t="shared" si="282"/>
        <v>0</v>
      </c>
      <c r="N600" s="131"/>
      <c r="O600" s="107" t="s">
        <v>101</v>
      </c>
      <c r="P600" s="107"/>
      <c r="Q600" s="107"/>
      <c r="R600" s="107"/>
      <c r="S600" s="131"/>
      <c r="T600" s="126" t="str">
        <f t="shared" si="283"/>
        <v>Sanitair</v>
      </c>
      <c r="U600" s="126" t="str">
        <f t="shared" si="284"/>
        <v>AQL 4%</v>
      </c>
      <c r="V600" s="131"/>
      <c r="W600" s="113">
        <v>100</v>
      </c>
      <c r="X600" s="131"/>
      <c r="Y600" s="129">
        <f t="shared" si="285"/>
        <v>1.56</v>
      </c>
      <c r="Z600" s="132">
        <f t="shared" si="286"/>
        <v>0</v>
      </c>
      <c r="AA600" s="131"/>
      <c r="AB600" s="129" t="str">
        <f t="shared" si="287"/>
        <v>_</v>
      </c>
      <c r="AC600" s="132" t="str">
        <f t="shared" si="288"/>
        <v>_</v>
      </c>
      <c r="AD600" s="131"/>
      <c r="AE600" s="129" t="str">
        <f t="shared" si="289"/>
        <v>_</v>
      </c>
      <c r="AF600" s="132" t="str">
        <f t="shared" si="290"/>
        <v>_</v>
      </c>
      <c r="AG600" s="131"/>
      <c r="AH600" s="129" t="str">
        <f t="shared" si="291"/>
        <v>_</v>
      </c>
      <c r="AI600" s="132" t="str">
        <f t="shared" si="292"/>
        <v>_</v>
      </c>
      <c r="AJ600" s="131"/>
      <c r="AK600" s="129">
        <f t="shared" si="293"/>
        <v>1.56</v>
      </c>
      <c r="AL600" s="132">
        <f t="shared" si="294"/>
        <v>0</v>
      </c>
      <c r="AM600" s="131"/>
      <c r="AQ600" s="137"/>
    </row>
    <row r="601" spans="1:43">
      <c r="A601" s="12">
        <v>50</v>
      </c>
      <c r="B601" s="126" t="str">
        <f>VLOOKUP(A601,'Overzicht locaties'!B:D,2,0)</f>
        <v>Type B</v>
      </c>
      <c r="C601" s="107" t="s">
        <v>337</v>
      </c>
      <c r="D601" s="6">
        <v>9</v>
      </c>
      <c r="E601" s="107" t="s">
        <v>254</v>
      </c>
      <c r="F601" s="107">
        <v>6</v>
      </c>
      <c r="G601" s="127" t="str">
        <f t="shared" si="295"/>
        <v>Overig / Magazijn / Archief / Berging / Technische ruimte</v>
      </c>
      <c r="H601" s="107" t="s">
        <v>6</v>
      </c>
      <c r="I601" s="128">
        <v>1</v>
      </c>
      <c r="J601" s="127" t="str">
        <f t="shared" si="280"/>
        <v>Vloerafwerking met polymeer beschermlaag</v>
      </c>
      <c r="K601" s="130">
        <v>1</v>
      </c>
      <c r="L601" s="129">
        <f t="shared" si="281"/>
        <v>1</v>
      </c>
      <c r="M601" s="164">
        <f t="shared" si="282"/>
        <v>0</v>
      </c>
      <c r="N601" s="131"/>
      <c r="O601" s="107" t="s">
        <v>101</v>
      </c>
      <c r="P601" s="107"/>
      <c r="Q601" s="107"/>
      <c r="R601" s="107"/>
      <c r="S601" s="131"/>
      <c r="T601" s="126" t="str">
        <f t="shared" si="283"/>
        <v>Verkeer</v>
      </c>
      <c r="U601" s="126" t="str">
        <f t="shared" si="284"/>
        <v>AQL 7%</v>
      </c>
      <c r="V601" s="131"/>
      <c r="W601" s="113">
        <v>100</v>
      </c>
      <c r="X601" s="131"/>
      <c r="Y601" s="129">
        <f t="shared" si="285"/>
        <v>1.56</v>
      </c>
      <c r="Z601" s="132">
        <f t="shared" si="286"/>
        <v>0</v>
      </c>
      <c r="AA601" s="131"/>
      <c r="AB601" s="129" t="str">
        <f t="shared" si="287"/>
        <v>_</v>
      </c>
      <c r="AC601" s="132" t="str">
        <f t="shared" si="288"/>
        <v>_</v>
      </c>
      <c r="AD601" s="131"/>
      <c r="AE601" s="129" t="str">
        <f t="shared" si="289"/>
        <v>_</v>
      </c>
      <c r="AF601" s="132" t="str">
        <f t="shared" si="290"/>
        <v>_</v>
      </c>
      <c r="AG601" s="131"/>
      <c r="AH601" s="129" t="str">
        <f t="shared" si="291"/>
        <v>_</v>
      </c>
      <c r="AI601" s="132" t="str">
        <f t="shared" si="292"/>
        <v>_</v>
      </c>
      <c r="AJ601" s="131"/>
      <c r="AK601" s="129">
        <f t="shared" si="293"/>
        <v>1.56</v>
      </c>
      <c r="AL601" s="132">
        <f t="shared" si="294"/>
        <v>0</v>
      </c>
      <c r="AM601" s="131"/>
      <c r="AQ601" s="137"/>
    </row>
    <row r="602" spans="1:43">
      <c r="A602" s="12">
        <v>51</v>
      </c>
      <c r="B602" s="126" t="str">
        <f>VLOOKUP(A602,'Overzicht locaties'!B:D,2,0)</f>
        <v>Type B</v>
      </c>
      <c r="C602" s="107" t="s">
        <v>337</v>
      </c>
      <c r="D602" s="6">
        <v>1</v>
      </c>
      <c r="E602" s="107" t="s">
        <v>248</v>
      </c>
      <c r="F602" s="107">
        <v>1</v>
      </c>
      <c r="G602" s="127" t="str">
        <f t="shared" si="295"/>
        <v xml:space="preserve">Kantoorruimte / vergaderruimte </v>
      </c>
      <c r="H602" s="107" t="s">
        <v>6</v>
      </c>
      <c r="I602" s="128">
        <v>1</v>
      </c>
      <c r="J602" s="127" t="str">
        <f t="shared" si="280"/>
        <v>Vloerafwerking met polymeer beschermlaag</v>
      </c>
      <c r="K602" s="130">
        <v>8</v>
      </c>
      <c r="L602" s="129">
        <f t="shared" si="281"/>
        <v>8</v>
      </c>
      <c r="M602" s="164">
        <f t="shared" si="282"/>
        <v>0</v>
      </c>
      <c r="N602" s="131"/>
      <c r="O602" s="107" t="s">
        <v>101</v>
      </c>
      <c r="P602" s="107"/>
      <c r="Q602" s="107"/>
      <c r="R602" s="107"/>
      <c r="S602" s="131"/>
      <c r="T602" s="126" t="str">
        <f t="shared" si="283"/>
        <v>Bureau</v>
      </c>
      <c r="U602" s="126" t="str">
        <f t="shared" si="284"/>
        <v>AQL 7%</v>
      </c>
      <c r="V602" s="131"/>
      <c r="W602" s="113">
        <v>100</v>
      </c>
      <c r="X602" s="131"/>
      <c r="Y602" s="129">
        <f t="shared" si="285"/>
        <v>12.48</v>
      </c>
      <c r="Z602" s="132">
        <f t="shared" si="286"/>
        <v>0</v>
      </c>
      <c r="AA602" s="131"/>
      <c r="AB602" s="129" t="str">
        <f t="shared" si="287"/>
        <v>_</v>
      </c>
      <c r="AC602" s="132" t="str">
        <f t="shared" si="288"/>
        <v>_</v>
      </c>
      <c r="AD602" s="131"/>
      <c r="AE602" s="129" t="str">
        <f t="shared" si="289"/>
        <v>_</v>
      </c>
      <c r="AF602" s="132" t="str">
        <f t="shared" si="290"/>
        <v>_</v>
      </c>
      <c r="AG602" s="131"/>
      <c r="AH602" s="129" t="str">
        <f t="shared" si="291"/>
        <v>_</v>
      </c>
      <c r="AI602" s="132" t="str">
        <f t="shared" si="292"/>
        <v>_</v>
      </c>
      <c r="AJ602" s="131"/>
      <c r="AK602" s="129">
        <f t="shared" si="293"/>
        <v>12.48</v>
      </c>
      <c r="AL602" s="132">
        <f t="shared" si="294"/>
        <v>0</v>
      </c>
      <c r="AM602" s="131"/>
      <c r="AQ602" s="137"/>
    </row>
    <row r="603" spans="1:43">
      <c r="A603" s="12">
        <v>51</v>
      </c>
      <c r="B603" s="126" t="str">
        <f>VLOOKUP(A603,'Overzicht locaties'!B:D,2,0)</f>
        <v>Type B</v>
      </c>
      <c r="C603" s="107" t="s">
        <v>337</v>
      </c>
      <c r="D603" s="6">
        <v>2</v>
      </c>
      <c r="E603" s="107" t="s">
        <v>249</v>
      </c>
      <c r="F603" s="107">
        <v>4</v>
      </c>
      <c r="G603" s="127" t="str">
        <f t="shared" si="295"/>
        <v>Medische ruimte</v>
      </c>
      <c r="H603" s="107" t="s">
        <v>6</v>
      </c>
      <c r="I603" s="128">
        <v>1</v>
      </c>
      <c r="J603" s="127" t="str">
        <f t="shared" si="280"/>
        <v>Vloerafwerking met polymeer beschermlaag</v>
      </c>
      <c r="K603" s="130">
        <v>5</v>
      </c>
      <c r="L603" s="129">
        <f t="shared" si="281"/>
        <v>5</v>
      </c>
      <c r="M603" s="164">
        <f t="shared" si="282"/>
        <v>0</v>
      </c>
      <c r="N603" s="131"/>
      <c r="O603" s="107" t="s">
        <v>101</v>
      </c>
      <c r="P603" s="107"/>
      <c r="Q603" s="107"/>
      <c r="R603" s="107"/>
      <c r="S603" s="131"/>
      <c r="T603" s="126" t="str">
        <f t="shared" si="283"/>
        <v>Behandel</v>
      </c>
      <c r="U603" s="126" t="str">
        <f t="shared" si="284"/>
        <v>AQL 3%</v>
      </c>
      <c r="V603" s="131"/>
      <c r="W603" s="113">
        <v>100</v>
      </c>
      <c r="X603" s="131"/>
      <c r="Y603" s="129">
        <f t="shared" si="285"/>
        <v>7.8000000000000007</v>
      </c>
      <c r="Z603" s="132">
        <f t="shared" si="286"/>
        <v>0</v>
      </c>
      <c r="AA603" s="131"/>
      <c r="AB603" s="129" t="str">
        <f t="shared" si="287"/>
        <v>_</v>
      </c>
      <c r="AC603" s="132" t="str">
        <f t="shared" si="288"/>
        <v>_</v>
      </c>
      <c r="AD603" s="131"/>
      <c r="AE603" s="129" t="str">
        <f t="shared" si="289"/>
        <v>_</v>
      </c>
      <c r="AF603" s="132" t="str">
        <f t="shared" si="290"/>
        <v>_</v>
      </c>
      <c r="AG603" s="131"/>
      <c r="AH603" s="129" t="str">
        <f t="shared" si="291"/>
        <v>_</v>
      </c>
      <c r="AI603" s="132" t="str">
        <f t="shared" si="292"/>
        <v>_</v>
      </c>
      <c r="AJ603" s="131"/>
      <c r="AK603" s="129">
        <f t="shared" si="293"/>
        <v>7.8000000000000007</v>
      </c>
      <c r="AL603" s="132">
        <f t="shared" si="294"/>
        <v>0</v>
      </c>
      <c r="AM603" s="131"/>
      <c r="AQ603" s="137"/>
    </row>
    <row r="604" spans="1:43">
      <c r="A604" s="12">
        <v>51</v>
      </c>
      <c r="B604" s="126" t="str">
        <f>VLOOKUP(A604,'Overzicht locaties'!B:D,2,0)</f>
        <v>Type B</v>
      </c>
      <c r="C604" s="107" t="s">
        <v>337</v>
      </c>
      <c r="D604" s="6">
        <v>3</v>
      </c>
      <c r="E604" s="107" t="s">
        <v>250</v>
      </c>
      <c r="F604" s="107">
        <v>4</v>
      </c>
      <c r="G604" s="127" t="str">
        <f t="shared" si="295"/>
        <v>Medische ruimte</v>
      </c>
      <c r="H604" s="107" t="s">
        <v>6</v>
      </c>
      <c r="I604" s="128">
        <v>1</v>
      </c>
      <c r="J604" s="127" t="str">
        <f t="shared" si="280"/>
        <v>Vloerafwerking met polymeer beschermlaag</v>
      </c>
      <c r="K604" s="130">
        <v>14</v>
      </c>
      <c r="L604" s="129">
        <f t="shared" si="281"/>
        <v>14</v>
      </c>
      <c r="M604" s="164">
        <f t="shared" si="282"/>
        <v>0</v>
      </c>
      <c r="N604" s="131"/>
      <c r="O604" s="107" t="s">
        <v>101</v>
      </c>
      <c r="P604" s="107"/>
      <c r="Q604" s="107"/>
      <c r="R604" s="107"/>
      <c r="S604" s="131"/>
      <c r="T604" s="126" t="str">
        <f t="shared" si="283"/>
        <v>Behandel</v>
      </c>
      <c r="U604" s="126" t="str">
        <f t="shared" si="284"/>
        <v>AQL 3%</v>
      </c>
      <c r="V604" s="131"/>
      <c r="W604" s="113">
        <v>100</v>
      </c>
      <c r="X604" s="131"/>
      <c r="Y604" s="129">
        <f t="shared" si="285"/>
        <v>21.840000000000003</v>
      </c>
      <c r="Z604" s="132">
        <f t="shared" si="286"/>
        <v>0</v>
      </c>
      <c r="AA604" s="131"/>
      <c r="AB604" s="129" t="str">
        <f t="shared" si="287"/>
        <v>_</v>
      </c>
      <c r="AC604" s="132" t="str">
        <f t="shared" si="288"/>
        <v>_</v>
      </c>
      <c r="AD604" s="131"/>
      <c r="AE604" s="129" t="str">
        <f t="shared" si="289"/>
        <v>_</v>
      </c>
      <c r="AF604" s="132" t="str">
        <f t="shared" si="290"/>
        <v>_</v>
      </c>
      <c r="AG604" s="131"/>
      <c r="AH604" s="129" t="str">
        <f t="shared" si="291"/>
        <v>_</v>
      </c>
      <c r="AI604" s="132" t="str">
        <f t="shared" si="292"/>
        <v>_</v>
      </c>
      <c r="AJ604" s="131"/>
      <c r="AK604" s="129">
        <f t="shared" si="293"/>
        <v>21.840000000000003</v>
      </c>
      <c r="AL604" s="132">
        <f t="shared" si="294"/>
        <v>0</v>
      </c>
      <c r="AM604" s="131"/>
      <c r="AQ604" s="137"/>
    </row>
    <row r="605" spans="1:43">
      <c r="A605" s="12">
        <v>51</v>
      </c>
      <c r="B605" s="126" t="str">
        <f>VLOOKUP(A605,'Overzicht locaties'!B:D,2,0)</f>
        <v>Type B</v>
      </c>
      <c r="C605" s="107" t="s">
        <v>337</v>
      </c>
      <c r="D605" s="6">
        <v>4</v>
      </c>
      <c r="E605" s="107" t="s">
        <v>251</v>
      </c>
      <c r="F605" s="107">
        <v>2</v>
      </c>
      <c r="G605" s="127" t="str">
        <f t="shared" si="295"/>
        <v>Sanitaire ruimte</v>
      </c>
      <c r="H605" s="107" t="s">
        <v>6</v>
      </c>
      <c r="I605" s="128">
        <v>1</v>
      </c>
      <c r="J605" s="127" t="str">
        <f t="shared" si="280"/>
        <v>Vloerafwerking met polymeer beschermlaag</v>
      </c>
      <c r="K605" s="130">
        <v>3</v>
      </c>
      <c r="L605" s="129">
        <f t="shared" si="281"/>
        <v>3</v>
      </c>
      <c r="M605" s="164">
        <f t="shared" si="282"/>
        <v>0</v>
      </c>
      <c r="N605" s="131"/>
      <c r="O605" s="107" t="s">
        <v>101</v>
      </c>
      <c r="P605" s="107"/>
      <c r="Q605" s="107"/>
      <c r="R605" s="107"/>
      <c r="S605" s="131"/>
      <c r="T605" s="126" t="str">
        <f t="shared" si="283"/>
        <v>Sanitair</v>
      </c>
      <c r="U605" s="126" t="str">
        <f t="shared" si="284"/>
        <v>AQL 4%</v>
      </c>
      <c r="V605" s="131"/>
      <c r="W605" s="113">
        <v>100</v>
      </c>
      <c r="X605" s="131"/>
      <c r="Y605" s="129">
        <f t="shared" si="285"/>
        <v>4.68</v>
      </c>
      <c r="Z605" s="132">
        <f t="shared" si="286"/>
        <v>0</v>
      </c>
      <c r="AA605" s="131"/>
      <c r="AB605" s="129" t="str">
        <f t="shared" si="287"/>
        <v>_</v>
      </c>
      <c r="AC605" s="132" t="str">
        <f t="shared" si="288"/>
        <v>_</v>
      </c>
      <c r="AD605" s="131"/>
      <c r="AE605" s="129" t="str">
        <f t="shared" si="289"/>
        <v>_</v>
      </c>
      <c r="AF605" s="132" t="str">
        <f t="shared" si="290"/>
        <v>_</v>
      </c>
      <c r="AG605" s="131"/>
      <c r="AH605" s="129" t="str">
        <f t="shared" si="291"/>
        <v>_</v>
      </c>
      <c r="AI605" s="132" t="str">
        <f t="shared" si="292"/>
        <v>_</v>
      </c>
      <c r="AJ605" s="131"/>
      <c r="AK605" s="129">
        <f t="shared" si="293"/>
        <v>4.68</v>
      </c>
      <c r="AL605" s="132">
        <f t="shared" si="294"/>
        <v>0</v>
      </c>
      <c r="AM605" s="131"/>
      <c r="AQ605" s="137"/>
    </row>
    <row r="606" spans="1:43">
      <c r="A606" s="12">
        <v>51</v>
      </c>
      <c r="B606" s="126" t="str">
        <f>VLOOKUP(A606,'Overzicht locaties'!B:D,2,0)</f>
        <v>Type B</v>
      </c>
      <c r="C606" s="107" t="s">
        <v>337</v>
      </c>
      <c r="D606" s="6">
        <v>5</v>
      </c>
      <c r="E606" s="107" t="s">
        <v>147</v>
      </c>
      <c r="F606" s="107">
        <v>3</v>
      </c>
      <c r="G606" s="127" t="str">
        <f t="shared" si="295"/>
        <v>Verkeersruimte / Garderobe / Wachtruimte</v>
      </c>
      <c r="H606" s="107" t="s">
        <v>6</v>
      </c>
      <c r="I606" s="128">
        <v>1</v>
      </c>
      <c r="J606" s="127" t="str">
        <f t="shared" si="280"/>
        <v>Vloerafwerking met polymeer beschermlaag</v>
      </c>
      <c r="K606" s="130">
        <v>6</v>
      </c>
      <c r="L606" s="129">
        <f t="shared" si="281"/>
        <v>6</v>
      </c>
      <c r="M606" s="164">
        <f t="shared" si="282"/>
        <v>0</v>
      </c>
      <c r="N606" s="131"/>
      <c r="O606" s="107" t="s">
        <v>101</v>
      </c>
      <c r="P606" s="107"/>
      <c r="Q606" s="107"/>
      <c r="R606" s="107"/>
      <c r="S606" s="131"/>
      <c r="T606" s="126" t="str">
        <f t="shared" si="283"/>
        <v>Verkeer</v>
      </c>
      <c r="U606" s="126" t="str">
        <f t="shared" si="284"/>
        <v>AQL 7%</v>
      </c>
      <c r="V606" s="131"/>
      <c r="W606" s="113">
        <v>100</v>
      </c>
      <c r="X606" s="131"/>
      <c r="Y606" s="129">
        <f t="shared" si="285"/>
        <v>9.36</v>
      </c>
      <c r="Z606" s="132">
        <f t="shared" si="286"/>
        <v>0</v>
      </c>
      <c r="AA606" s="131"/>
      <c r="AB606" s="129" t="str">
        <f t="shared" si="287"/>
        <v>_</v>
      </c>
      <c r="AC606" s="132" t="str">
        <f t="shared" si="288"/>
        <v>_</v>
      </c>
      <c r="AD606" s="131"/>
      <c r="AE606" s="129" t="str">
        <f t="shared" si="289"/>
        <v>_</v>
      </c>
      <c r="AF606" s="132" t="str">
        <f t="shared" si="290"/>
        <v>_</v>
      </c>
      <c r="AG606" s="131"/>
      <c r="AH606" s="129" t="str">
        <f t="shared" si="291"/>
        <v>_</v>
      </c>
      <c r="AI606" s="132" t="str">
        <f t="shared" si="292"/>
        <v>_</v>
      </c>
      <c r="AJ606" s="131"/>
      <c r="AK606" s="129">
        <f t="shared" si="293"/>
        <v>9.36</v>
      </c>
      <c r="AL606" s="132">
        <f t="shared" si="294"/>
        <v>0</v>
      </c>
      <c r="AM606" s="131"/>
      <c r="AQ606" s="137"/>
    </row>
    <row r="607" spans="1:43">
      <c r="A607" s="12">
        <v>51</v>
      </c>
      <c r="B607" s="126" t="str">
        <f>VLOOKUP(A607,'Overzicht locaties'!B:D,2,0)</f>
        <v>Type B</v>
      </c>
      <c r="C607" s="107" t="s">
        <v>337</v>
      </c>
      <c r="D607" s="6">
        <v>6</v>
      </c>
      <c r="E607" s="107" t="s">
        <v>252</v>
      </c>
      <c r="F607" s="107">
        <v>3</v>
      </c>
      <c r="G607" s="127" t="str">
        <f t="shared" si="295"/>
        <v>Verkeersruimte / Garderobe / Wachtruimte</v>
      </c>
      <c r="H607" s="107" t="s">
        <v>6</v>
      </c>
      <c r="I607" s="128">
        <v>1</v>
      </c>
      <c r="J607" s="127" t="str">
        <f t="shared" si="280"/>
        <v>Vloerafwerking met polymeer beschermlaag</v>
      </c>
      <c r="K607" s="130">
        <v>14</v>
      </c>
      <c r="L607" s="129">
        <f t="shared" si="281"/>
        <v>14</v>
      </c>
      <c r="M607" s="164">
        <f t="shared" si="282"/>
        <v>0</v>
      </c>
      <c r="N607" s="131"/>
      <c r="O607" s="107" t="s">
        <v>101</v>
      </c>
      <c r="P607" s="107"/>
      <c r="Q607" s="107"/>
      <c r="R607" s="107"/>
      <c r="S607" s="131"/>
      <c r="T607" s="126" t="str">
        <f t="shared" si="283"/>
        <v>Verkeer</v>
      </c>
      <c r="U607" s="126" t="str">
        <f t="shared" si="284"/>
        <v>AQL 7%</v>
      </c>
      <c r="V607" s="131"/>
      <c r="W607" s="113">
        <v>100</v>
      </c>
      <c r="X607" s="131"/>
      <c r="Y607" s="129">
        <f t="shared" si="285"/>
        <v>21.840000000000003</v>
      </c>
      <c r="Z607" s="132">
        <f t="shared" si="286"/>
        <v>0</v>
      </c>
      <c r="AA607" s="131"/>
      <c r="AB607" s="129" t="str">
        <f t="shared" si="287"/>
        <v>_</v>
      </c>
      <c r="AC607" s="132" t="str">
        <f t="shared" si="288"/>
        <v>_</v>
      </c>
      <c r="AD607" s="131"/>
      <c r="AE607" s="129" t="str">
        <f t="shared" si="289"/>
        <v>_</v>
      </c>
      <c r="AF607" s="132" t="str">
        <f t="shared" si="290"/>
        <v>_</v>
      </c>
      <c r="AG607" s="131"/>
      <c r="AH607" s="129" t="str">
        <f t="shared" si="291"/>
        <v>_</v>
      </c>
      <c r="AI607" s="132" t="str">
        <f t="shared" si="292"/>
        <v>_</v>
      </c>
      <c r="AJ607" s="131"/>
      <c r="AK607" s="129">
        <f t="shared" si="293"/>
        <v>21.840000000000003</v>
      </c>
      <c r="AL607" s="132">
        <f t="shared" si="294"/>
        <v>0</v>
      </c>
      <c r="AM607" s="131"/>
      <c r="AQ607" s="137"/>
    </row>
    <row r="608" spans="1:43">
      <c r="A608" s="12">
        <v>51</v>
      </c>
      <c r="B608" s="126" t="str">
        <f>VLOOKUP(A608,'Overzicht locaties'!B:D,2,0)</f>
        <v>Type B</v>
      </c>
      <c r="C608" s="107" t="s">
        <v>337</v>
      </c>
      <c r="D608" s="6">
        <v>7</v>
      </c>
      <c r="E608" s="107" t="s">
        <v>253</v>
      </c>
      <c r="F608" s="107">
        <v>3</v>
      </c>
      <c r="G608" s="127" t="str">
        <f t="shared" si="295"/>
        <v>Verkeersruimte / Garderobe / Wachtruimte</v>
      </c>
      <c r="H608" s="107" t="s">
        <v>6</v>
      </c>
      <c r="I608" s="128">
        <v>1</v>
      </c>
      <c r="J608" s="127" t="str">
        <f t="shared" si="280"/>
        <v>Vloerafwerking met polymeer beschermlaag</v>
      </c>
      <c r="K608" s="130">
        <v>1</v>
      </c>
      <c r="L608" s="129">
        <f t="shared" si="281"/>
        <v>1</v>
      </c>
      <c r="M608" s="164">
        <f t="shared" si="282"/>
        <v>0</v>
      </c>
      <c r="N608" s="131"/>
      <c r="O608" s="107" t="s">
        <v>101</v>
      </c>
      <c r="P608" s="107"/>
      <c r="Q608" s="107"/>
      <c r="R608" s="107"/>
      <c r="S608" s="131"/>
      <c r="T608" s="126" t="str">
        <f t="shared" si="283"/>
        <v>Verkeer</v>
      </c>
      <c r="U608" s="126" t="str">
        <f t="shared" si="284"/>
        <v>AQL 7%</v>
      </c>
      <c r="V608" s="131"/>
      <c r="W608" s="113">
        <v>100</v>
      </c>
      <c r="X608" s="131"/>
      <c r="Y608" s="129">
        <f t="shared" si="285"/>
        <v>1.56</v>
      </c>
      <c r="Z608" s="132">
        <f t="shared" si="286"/>
        <v>0</v>
      </c>
      <c r="AA608" s="131"/>
      <c r="AB608" s="129" t="str">
        <f t="shared" si="287"/>
        <v>_</v>
      </c>
      <c r="AC608" s="132" t="str">
        <f t="shared" si="288"/>
        <v>_</v>
      </c>
      <c r="AD608" s="131"/>
      <c r="AE608" s="129" t="str">
        <f t="shared" si="289"/>
        <v>_</v>
      </c>
      <c r="AF608" s="132" t="str">
        <f t="shared" si="290"/>
        <v>_</v>
      </c>
      <c r="AG608" s="131"/>
      <c r="AH608" s="129" t="str">
        <f t="shared" si="291"/>
        <v>_</v>
      </c>
      <c r="AI608" s="132" t="str">
        <f t="shared" si="292"/>
        <v>_</v>
      </c>
      <c r="AJ608" s="131"/>
      <c r="AK608" s="129">
        <f t="shared" si="293"/>
        <v>1.56</v>
      </c>
      <c r="AL608" s="132">
        <f t="shared" si="294"/>
        <v>0</v>
      </c>
      <c r="AM608" s="131"/>
      <c r="AQ608" s="137"/>
    </row>
    <row r="609" spans="1:43">
      <c r="A609" s="12">
        <v>51</v>
      </c>
      <c r="B609" s="126" t="str">
        <f>VLOOKUP(A609,'Overzicht locaties'!B:D,2,0)</f>
        <v>Type B</v>
      </c>
      <c r="C609" s="107" t="s">
        <v>337</v>
      </c>
      <c r="D609" s="6">
        <v>8</v>
      </c>
      <c r="E609" s="107" t="s">
        <v>148</v>
      </c>
      <c r="F609" s="107">
        <v>2</v>
      </c>
      <c r="G609" s="127" t="str">
        <f t="shared" si="295"/>
        <v>Sanitaire ruimte</v>
      </c>
      <c r="H609" s="107" t="s">
        <v>6</v>
      </c>
      <c r="I609" s="128">
        <v>1</v>
      </c>
      <c r="J609" s="127" t="str">
        <f t="shared" si="280"/>
        <v>Vloerafwerking met polymeer beschermlaag</v>
      </c>
      <c r="K609" s="130">
        <v>1</v>
      </c>
      <c r="L609" s="129">
        <f t="shared" si="281"/>
        <v>1</v>
      </c>
      <c r="M609" s="164">
        <f t="shared" si="282"/>
        <v>0</v>
      </c>
      <c r="N609" s="131"/>
      <c r="O609" s="107" t="s">
        <v>101</v>
      </c>
      <c r="P609" s="107"/>
      <c r="Q609" s="107"/>
      <c r="R609" s="107"/>
      <c r="S609" s="131"/>
      <c r="T609" s="126" t="str">
        <f t="shared" si="283"/>
        <v>Sanitair</v>
      </c>
      <c r="U609" s="126" t="str">
        <f t="shared" si="284"/>
        <v>AQL 4%</v>
      </c>
      <c r="V609" s="131"/>
      <c r="W609" s="113">
        <v>100</v>
      </c>
      <c r="X609" s="131"/>
      <c r="Y609" s="129">
        <f t="shared" si="285"/>
        <v>1.56</v>
      </c>
      <c r="Z609" s="132">
        <f t="shared" si="286"/>
        <v>0</v>
      </c>
      <c r="AA609" s="131"/>
      <c r="AB609" s="129" t="str">
        <f t="shared" si="287"/>
        <v>_</v>
      </c>
      <c r="AC609" s="132" t="str">
        <f t="shared" si="288"/>
        <v>_</v>
      </c>
      <c r="AD609" s="131"/>
      <c r="AE609" s="129" t="str">
        <f t="shared" si="289"/>
        <v>_</v>
      </c>
      <c r="AF609" s="132" t="str">
        <f t="shared" si="290"/>
        <v>_</v>
      </c>
      <c r="AG609" s="131"/>
      <c r="AH609" s="129" t="str">
        <f t="shared" si="291"/>
        <v>_</v>
      </c>
      <c r="AI609" s="132" t="str">
        <f t="shared" si="292"/>
        <v>_</v>
      </c>
      <c r="AJ609" s="131"/>
      <c r="AK609" s="129">
        <f t="shared" si="293"/>
        <v>1.56</v>
      </c>
      <c r="AL609" s="132">
        <f t="shared" si="294"/>
        <v>0</v>
      </c>
      <c r="AM609" s="131"/>
      <c r="AQ609" s="137"/>
    </row>
    <row r="610" spans="1:43">
      <c r="A610" s="12">
        <v>51</v>
      </c>
      <c r="B610" s="126" t="str">
        <f>VLOOKUP(A610,'Overzicht locaties'!B:D,2,0)</f>
        <v>Type B</v>
      </c>
      <c r="C610" s="107" t="s">
        <v>337</v>
      </c>
      <c r="D610" s="6">
        <v>9</v>
      </c>
      <c r="E610" s="107" t="s">
        <v>254</v>
      </c>
      <c r="F610" s="107">
        <v>6</v>
      </c>
      <c r="G610" s="127" t="str">
        <f t="shared" si="295"/>
        <v>Overig / Magazijn / Archief / Berging / Technische ruimte</v>
      </c>
      <c r="H610" s="107" t="s">
        <v>6</v>
      </c>
      <c r="I610" s="128">
        <v>1</v>
      </c>
      <c r="J610" s="127" t="str">
        <f t="shared" si="280"/>
        <v>Vloerafwerking met polymeer beschermlaag</v>
      </c>
      <c r="K610" s="130">
        <v>1</v>
      </c>
      <c r="L610" s="129">
        <f t="shared" si="281"/>
        <v>1</v>
      </c>
      <c r="M610" s="164">
        <f t="shared" si="282"/>
        <v>0</v>
      </c>
      <c r="N610" s="131"/>
      <c r="O610" s="107" t="s">
        <v>101</v>
      </c>
      <c r="P610" s="107"/>
      <c r="Q610" s="107"/>
      <c r="R610" s="107"/>
      <c r="S610" s="131"/>
      <c r="T610" s="126" t="str">
        <f t="shared" si="283"/>
        <v>Verkeer</v>
      </c>
      <c r="U610" s="126" t="str">
        <f t="shared" si="284"/>
        <v>AQL 7%</v>
      </c>
      <c r="V610" s="131"/>
      <c r="W610" s="113">
        <v>100</v>
      </c>
      <c r="X610" s="131"/>
      <c r="Y610" s="129">
        <f t="shared" si="285"/>
        <v>1.56</v>
      </c>
      <c r="Z610" s="132">
        <f t="shared" si="286"/>
        <v>0</v>
      </c>
      <c r="AA610" s="131"/>
      <c r="AB610" s="129" t="str">
        <f t="shared" si="287"/>
        <v>_</v>
      </c>
      <c r="AC610" s="132" t="str">
        <f t="shared" si="288"/>
        <v>_</v>
      </c>
      <c r="AD610" s="131"/>
      <c r="AE610" s="129" t="str">
        <f t="shared" si="289"/>
        <v>_</v>
      </c>
      <c r="AF610" s="132" t="str">
        <f t="shared" si="290"/>
        <v>_</v>
      </c>
      <c r="AG610" s="131"/>
      <c r="AH610" s="129" t="str">
        <f t="shared" si="291"/>
        <v>_</v>
      </c>
      <c r="AI610" s="132" t="str">
        <f t="shared" si="292"/>
        <v>_</v>
      </c>
      <c r="AJ610" s="131"/>
      <c r="AK610" s="129">
        <f t="shared" si="293"/>
        <v>1.56</v>
      </c>
      <c r="AL610" s="132">
        <f t="shared" si="294"/>
        <v>0</v>
      </c>
      <c r="AM610" s="131"/>
      <c r="AQ610" s="137"/>
    </row>
    <row r="611" spans="1:43">
      <c r="A611" s="12">
        <v>52</v>
      </c>
      <c r="B611" s="126" t="str">
        <f>VLOOKUP(A611,'Overzicht locaties'!B:D,2,0)</f>
        <v>Type B</v>
      </c>
      <c r="C611" s="107" t="s">
        <v>337</v>
      </c>
      <c r="D611" s="6">
        <v>1</v>
      </c>
      <c r="E611" s="107" t="s">
        <v>248</v>
      </c>
      <c r="F611" s="107">
        <v>1</v>
      </c>
      <c r="G611" s="127" t="str">
        <f t="shared" si="295"/>
        <v xml:space="preserve">Kantoorruimte / vergaderruimte </v>
      </c>
      <c r="H611" s="107" t="s">
        <v>6</v>
      </c>
      <c r="I611" s="128">
        <v>1</v>
      </c>
      <c r="J611" s="127" t="str">
        <f t="shared" si="280"/>
        <v>Vloerafwerking met polymeer beschermlaag</v>
      </c>
      <c r="K611" s="130">
        <v>8</v>
      </c>
      <c r="L611" s="129">
        <f t="shared" si="281"/>
        <v>8</v>
      </c>
      <c r="M611" s="164">
        <f t="shared" si="282"/>
        <v>0</v>
      </c>
      <c r="N611" s="131"/>
      <c r="O611" s="107" t="s">
        <v>101</v>
      </c>
      <c r="P611" s="107"/>
      <c r="Q611" s="107"/>
      <c r="R611" s="107"/>
      <c r="S611" s="131"/>
      <c r="T611" s="126" t="str">
        <f t="shared" si="283"/>
        <v>Bureau</v>
      </c>
      <c r="U611" s="126" t="str">
        <f t="shared" si="284"/>
        <v>AQL 7%</v>
      </c>
      <c r="V611" s="131"/>
      <c r="W611" s="113">
        <v>100</v>
      </c>
      <c r="X611" s="131"/>
      <c r="Y611" s="129">
        <f t="shared" si="285"/>
        <v>12.48</v>
      </c>
      <c r="Z611" s="132">
        <f t="shared" si="286"/>
        <v>0</v>
      </c>
      <c r="AA611" s="131"/>
      <c r="AB611" s="129" t="str">
        <f t="shared" si="287"/>
        <v>_</v>
      </c>
      <c r="AC611" s="132" t="str">
        <f t="shared" si="288"/>
        <v>_</v>
      </c>
      <c r="AD611" s="131"/>
      <c r="AE611" s="129" t="str">
        <f t="shared" si="289"/>
        <v>_</v>
      </c>
      <c r="AF611" s="132" t="str">
        <f t="shared" si="290"/>
        <v>_</v>
      </c>
      <c r="AG611" s="131"/>
      <c r="AH611" s="129" t="str">
        <f t="shared" si="291"/>
        <v>_</v>
      </c>
      <c r="AI611" s="132" t="str">
        <f t="shared" si="292"/>
        <v>_</v>
      </c>
      <c r="AJ611" s="131"/>
      <c r="AK611" s="129">
        <f t="shared" si="293"/>
        <v>12.48</v>
      </c>
      <c r="AL611" s="132">
        <f t="shared" si="294"/>
        <v>0</v>
      </c>
      <c r="AM611" s="131"/>
      <c r="AQ611" s="137"/>
    </row>
    <row r="612" spans="1:43">
      <c r="A612" s="12">
        <v>52</v>
      </c>
      <c r="B612" s="126" t="str">
        <f>VLOOKUP(A612,'Overzicht locaties'!B:D,2,0)</f>
        <v>Type B</v>
      </c>
      <c r="C612" s="107" t="s">
        <v>337</v>
      </c>
      <c r="D612" s="6">
        <v>2</v>
      </c>
      <c r="E612" s="107" t="s">
        <v>249</v>
      </c>
      <c r="F612" s="107">
        <v>4</v>
      </c>
      <c r="G612" s="127" t="str">
        <f t="shared" si="295"/>
        <v>Medische ruimte</v>
      </c>
      <c r="H612" s="107" t="s">
        <v>6</v>
      </c>
      <c r="I612" s="128">
        <v>1</v>
      </c>
      <c r="J612" s="127" t="str">
        <f t="shared" si="280"/>
        <v>Vloerafwerking met polymeer beschermlaag</v>
      </c>
      <c r="K612" s="130">
        <v>5</v>
      </c>
      <c r="L612" s="129">
        <f t="shared" si="281"/>
        <v>5</v>
      </c>
      <c r="M612" s="164">
        <f t="shared" si="282"/>
        <v>0</v>
      </c>
      <c r="N612" s="131"/>
      <c r="O612" s="107" t="s">
        <v>101</v>
      </c>
      <c r="P612" s="107"/>
      <c r="Q612" s="107"/>
      <c r="R612" s="107"/>
      <c r="S612" s="131"/>
      <c r="T612" s="126" t="str">
        <f t="shared" si="283"/>
        <v>Behandel</v>
      </c>
      <c r="U612" s="126" t="str">
        <f t="shared" si="284"/>
        <v>AQL 3%</v>
      </c>
      <c r="V612" s="131"/>
      <c r="W612" s="113">
        <v>100</v>
      </c>
      <c r="X612" s="131"/>
      <c r="Y612" s="129">
        <f t="shared" si="285"/>
        <v>7.8000000000000007</v>
      </c>
      <c r="Z612" s="132">
        <f t="shared" si="286"/>
        <v>0</v>
      </c>
      <c r="AA612" s="131"/>
      <c r="AB612" s="129" t="str">
        <f t="shared" si="287"/>
        <v>_</v>
      </c>
      <c r="AC612" s="132" t="str">
        <f t="shared" si="288"/>
        <v>_</v>
      </c>
      <c r="AD612" s="131"/>
      <c r="AE612" s="129" t="str">
        <f t="shared" si="289"/>
        <v>_</v>
      </c>
      <c r="AF612" s="132" t="str">
        <f t="shared" si="290"/>
        <v>_</v>
      </c>
      <c r="AG612" s="131"/>
      <c r="AH612" s="129" t="str">
        <f t="shared" si="291"/>
        <v>_</v>
      </c>
      <c r="AI612" s="132" t="str">
        <f t="shared" si="292"/>
        <v>_</v>
      </c>
      <c r="AJ612" s="131"/>
      <c r="AK612" s="129">
        <f t="shared" si="293"/>
        <v>7.8000000000000007</v>
      </c>
      <c r="AL612" s="132">
        <f t="shared" si="294"/>
        <v>0</v>
      </c>
      <c r="AM612" s="131"/>
      <c r="AQ612" s="137"/>
    </row>
    <row r="613" spans="1:43">
      <c r="A613" s="12">
        <v>52</v>
      </c>
      <c r="B613" s="126" t="str">
        <f>VLOOKUP(A613,'Overzicht locaties'!B:D,2,0)</f>
        <v>Type B</v>
      </c>
      <c r="C613" s="107" t="s">
        <v>337</v>
      </c>
      <c r="D613" s="6">
        <v>3</v>
      </c>
      <c r="E613" s="107" t="s">
        <v>250</v>
      </c>
      <c r="F613" s="107">
        <v>4</v>
      </c>
      <c r="G613" s="127" t="str">
        <f t="shared" si="295"/>
        <v>Medische ruimte</v>
      </c>
      <c r="H613" s="107" t="s">
        <v>6</v>
      </c>
      <c r="I613" s="128">
        <v>1</v>
      </c>
      <c r="J613" s="127" t="str">
        <f t="shared" si="280"/>
        <v>Vloerafwerking met polymeer beschermlaag</v>
      </c>
      <c r="K613" s="130">
        <v>14</v>
      </c>
      <c r="L613" s="129">
        <f t="shared" si="281"/>
        <v>14</v>
      </c>
      <c r="M613" s="164">
        <f t="shared" si="282"/>
        <v>0</v>
      </c>
      <c r="N613" s="131"/>
      <c r="O613" s="107" t="s">
        <v>101</v>
      </c>
      <c r="P613" s="107"/>
      <c r="Q613" s="107"/>
      <c r="R613" s="107"/>
      <c r="S613" s="131"/>
      <c r="T613" s="126" t="str">
        <f t="shared" si="283"/>
        <v>Behandel</v>
      </c>
      <c r="U613" s="126" t="str">
        <f t="shared" si="284"/>
        <v>AQL 3%</v>
      </c>
      <c r="V613" s="131"/>
      <c r="W613" s="113">
        <v>100</v>
      </c>
      <c r="X613" s="131"/>
      <c r="Y613" s="129">
        <f t="shared" si="285"/>
        <v>21.840000000000003</v>
      </c>
      <c r="Z613" s="132">
        <f t="shared" si="286"/>
        <v>0</v>
      </c>
      <c r="AA613" s="131"/>
      <c r="AB613" s="129" t="str">
        <f t="shared" si="287"/>
        <v>_</v>
      </c>
      <c r="AC613" s="132" t="str">
        <f t="shared" si="288"/>
        <v>_</v>
      </c>
      <c r="AD613" s="131"/>
      <c r="AE613" s="129" t="str">
        <f t="shared" si="289"/>
        <v>_</v>
      </c>
      <c r="AF613" s="132" t="str">
        <f t="shared" si="290"/>
        <v>_</v>
      </c>
      <c r="AG613" s="131"/>
      <c r="AH613" s="129" t="str">
        <f t="shared" si="291"/>
        <v>_</v>
      </c>
      <c r="AI613" s="132" t="str">
        <f t="shared" si="292"/>
        <v>_</v>
      </c>
      <c r="AJ613" s="131"/>
      <c r="AK613" s="129">
        <f t="shared" si="293"/>
        <v>21.840000000000003</v>
      </c>
      <c r="AL613" s="132">
        <f t="shared" si="294"/>
        <v>0</v>
      </c>
      <c r="AM613" s="131"/>
      <c r="AQ613" s="137"/>
    </row>
    <row r="614" spans="1:43">
      <c r="A614" s="12">
        <v>52</v>
      </c>
      <c r="B614" s="126" t="str">
        <f>VLOOKUP(A614,'Overzicht locaties'!B:D,2,0)</f>
        <v>Type B</v>
      </c>
      <c r="C614" s="107" t="s">
        <v>337</v>
      </c>
      <c r="D614" s="6">
        <v>4</v>
      </c>
      <c r="E614" s="107" t="s">
        <v>251</v>
      </c>
      <c r="F614" s="107">
        <v>2</v>
      </c>
      <c r="G614" s="127" t="str">
        <f t="shared" si="295"/>
        <v>Sanitaire ruimte</v>
      </c>
      <c r="H614" s="107" t="s">
        <v>6</v>
      </c>
      <c r="I614" s="128">
        <v>1</v>
      </c>
      <c r="J614" s="127" t="str">
        <f t="shared" si="280"/>
        <v>Vloerafwerking met polymeer beschermlaag</v>
      </c>
      <c r="K614" s="130">
        <v>3</v>
      </c>
      <c r="L614" s="129">
        <f t="shared" si="281"/>
        <v>3</v>
      </c>
      <c r="M614" s="164">
        <f t="shared" si="282"/>
        <v>0</v>
      </c>
      <c r="N614" s="131"/>
      <c r="O614" s="107" t="s">
        <v>101</v>
      </c>
      <c r="P614" s="107"/>
      <c r="Q614" s="107"/>
      <c r="R614" s="107"/>
      <c r="S614" s="131"/>
      <c r="T614" s="126" t="str">
        <f t="shared" si="283"/>
        <v>Sanitair</v>
      </c>
      <c r="U614" s="126" t="str">
        <f t="shared" si="284"/>
        <v>AQL 4%</v>
      </c>
      <c r="V614" s="131"/>
      <c r="W614" s="113">
        <v>100</v>
      </c>
      <c r="X614" s="131"/>
      <c r="Y614" s="129">
        <f t="shared" si="285"/>
        <v>4.68</v>
      </c>
      <c r="Z614" s="132">
        <f t="shared" si="286"/>
        <v>0</v>
      </c>
      <c r="AA614" s="131"/>
      <c r="AB614" s="129" t="str">
        <f t="shared" si="287"/>
        <v>_</v>
      </c>
      <c r="AC614" s="132" t="str">
        <f t="shared" si="288"/>
        <v>_</v>
      </c>
      <c r="AD614" s="131"/>
      <c r="AE614" s="129" t="str">
        <f t="shared" si="289"/>
        <v>_</v>
      </c>
      <c r="AF614" s="132" t="str">
        <f t="shared" si="290"/>
        <v>_</v>
      </c>
      <c r="AG614" s="131"/>
      <c r="AH614" s="129" t="str">
        <f t="shared" si="291"/>
        <v>_</v>
      </c>
      <c r="AI614" s="132" t="str">
        <f t="shared" si="292"/>
        <v>_</v>
      </c>
      <c r="AJ614" s="131"/>
      <c r="AK614" s="129">
        <f t="shared" si="293"/>
        <v>4.68</v>
      </c>
      <c r="AL614" s="132">
        <f t="shared" si="294"/>
        <v>0</v>
      </c>
      <c r="AM614" s="131"/>
      <c r="AQ614" s="137"/>
    </row>
    <row r="615" spans="1:43">
      <c r="A615" s="12">
        <v>52</v>
      </c>
      <c r="B615" s="126" t="str">
        <f>VLOOKUP(A615,'Overzicht locaties'!B:D,2,0)</f>
        <v>Type B</v>
      </c>
      <c r="C615" s="107" t="s">
        <v>337</v>
      </c>
      <c r="D615" s="6">
        <v>5</v>
      </c>
      <c r="E615" s="107" t="s">
        <v>147</v>
      </c>
      <c r="F615" s="107">
        <v>3</v>
      </c>
      <c r="G615" s="127" t="str">
        <f t="shared" si="295"/>
        <v>Verkeersruimte / Garderobe / Wachtruimte</v>
      </c>
      <c r="H615" s="107" t="s">
        <v>6</v>
      </c>
      <c r="I615" s="128">
        <v>1</v>
      </c>
      <c r="J615" s="127" t="str">
        <f t="shared" si="280"/>
        <v>Vloerafwerking met polymeer beschermlaag</v>
      </c>
      <c r="K615" s="130">
        <v>6</v>
      </c>
      <c r="L615" s="129">
        <f t="shared" si="281"/>
        <v>6</v>
      </c>
      <c r="M615" s="164">
        <f t="shared" si="282"/>
        <v>0</v>
      </c>
      <c r="N615" s="131"/>
      <c r="O615" s="107" t="s">
        <v>101</v>
      </c>
      <c r="P615" s="107"/>
      <c r="Q615" s="107"/>
      <c r="R615" s="107"/>
      <c r="S615" s="131"/>
      <c r="T615" s="126" t="str">
        <f t="shared" si="283"/>
        <v>Verkeer</v>
      </c>
      <c r="U615" s="126" t="str">
        <f t="shared" si="284"/>
        <v>AQL 7%</v>
      </c>
      <c r="V615" s="131"/>
      <c r="W615" s="113">
        <v>100</v>
      </c>
      <c r="X615" s="131"/>
      <c r="Y615" s="129">
        <f t="shared" si="285"/>
        <v>9.36</v>
      </c>
      <c r="Z615" s="132">
        <f t="shared" si="286"/>
        <v>0</v>
      </c>
      <c r="AA615" s="131"/>
      <c r="AB615" s="129" t="str">
        <f t="shared" si="287"/>
        <v>_</v>
      </c>
      <c r="AC615" s="132" t="str">
        <f t="shared" si="288"/>
        <v>_</v>
      </c>
      <c r="AD615" s="131"/>
      <c r="AE615" s="129" t="str">
        <f t="shared" si="289"/>
        <v>_</v>
      </c>
      <c r="AF615" s="132" t="str">
        <f t="shared" si="290"/>
        <v>_</v>
      </c>
      <c r="AG615" s="131"/>
      <c r="AH615" s="129" t="str">
        <f t="shared" si="291"/>
        <v>_</v>
      </c>
      <c r="AI615" s="132" t="str">
        <f t="shared" si="292"/>
        <v>_</v>
      </c>
      <c r="AJ615" s="131"/>
      <c r="AK615" s="129">
        <f t="shared" si="293"/>
        <v>9.36</v>
      </c>
      <c r="AL615" s="132">
        <f t="shared" si="294"/>
        <v>0</v>
      </c>
      <c r="AM615" s="131"/>
      <c r="AQ615" s="137"/>
    </row>
    <row r="616" spans="1:43">
      <c r="A616" s="12">
        <v>52</v>
      </c>
      <c r="B616" s="126" t="str">
        <f>VLOOKUP(A616,'Overzicht locaties'!B:D,2,0)</f>
        <v>Type B</v>
      </c>
      <c r="C616" s="107" t="s">
        <v>337</v>
      </c>
      <c r="D616" s="6">
        <v>6</v>
      </c>
      <c r="E616" s="107" t="s">
        <v>252</v>
      </c>
      <c r="F616" s="107">
        <v>3</v>
      </c>
      <c r="G616" s="127" t="str">
        <f t="shared" si="295"/>
        <v>Verkeersruimte / Garderobe / Wachtruimte</v>
      </c>
      <c r="H616" s="107" t="s">
        <v>6</v>
      </c>
      <c r="I616" s="128">
        <v>1</v>
      </c>
      <c r="J616" s="127" t="str">
        <f t="shared" si="280"/>
        <v>Vloerafwerking met polymeer beschermlaag</v>
      </c>
      <c r="K616" s="130">
        <v>14</v>
      </c>
      <c r="L616" s="129">
        <f t="shared" si="281"/>
        <v>14</v>
      </c>
      <c r="M616" s="164">
        <f t="shared" si="282"/>
        <v>0</v>
      </c>
      <c r="N616" s="131"/>
      <c r="O616" s="107" t="s">
        <v>101</v>
      </c>
      <c r="P616" s="107"/>
      <c r="Q616" s="107"/>
      <c r="R616" s="107"/>
      <c r="S616" s="131"/>
      <c r="T616" s="126" t="str">
        <f t="shared" si="283"/>
        <v>Verkeer</v>
      </c>
      <c r="U616" s="126" t="str">
        <f t="shared" si="284"/>
        <v>AQL 7%</v>
      </c>
      <c r="V616" s="131"/>
      <c r="W616" s="113">
        <v>100</v>
      </c>
      <c r="X616" s="131"/>
      <c r="Y616" s="129">
        <f t="shared" si="285"/>
        <v>21.840000000000003</v>
      </c>
      <c r="Z616" s="132">
        <f t="shared" si="286"/>
        <v>0</v>
      </c>
      <c r="AA616" s="131"/>
      <c r="AB616" s="129" t="str">
        <f t="shared" si="287"/>
        <v>_</v>
      </c>
      <c r="AC616" s="132" t="str">
        <f t="shared" si="288"/>
        <v>_</v>
      </c>
      <c r="AD616" s="131"/>
      <c r="AE616" s="129" t="str">
        <f t="shared" si="289"/>
        <v>_</v>
      </c>
      <c r="AF616" s="132" t="str">
        <f t="shared" si="290"/>
        <v>_</v>
      </c>
      <c r="AG616" s="131"/>
      <c r="AH616" s="129" t="str">
        <f t="shared" si="291"/>
        <v>_</v>
      </c>
      <c r="AI616" s="132" t="str">
        <f t="shared" si="292"/>
        <v>_</v>
      </c>
      <c r="AJ616" s="131"/>
      <c r="AK616" s="129">
        <f t="shared" si="293"/>
        <v>21.840000000000003</v>
      </c>
      <c r="AL616" s="132">
        <f t="shared" si="294"/>
        <v>0</v>
      </c>
      <c r="AM616" s="131"/>
      <c r="AQ616" s="137"/>
    </row>
    <row r="617" spans="1:43">
      <c r="A617" s="12">
        <v>52</v>
      </c>
      <c r="B617" s="126" t="str">
        <f>VLOOKUP(A617,'Overzicht locaties'!B:D,2,0)</f>
        <v>Type B</v>
      </c>
      <c r="C617" s="107" t="s">
        <v>337</v>
      </c>
      <c r="D617" s="6">
        <v>7</v>
      </c>
      <c r="E617" s="107" t="s">
        <v>253</v>
      </c>
      <c r="F617" s="107">
        <v>3</v>
      </c>
      <c r="G617" s="127" t="str">
        <f t="shared" si="295"/>
        <v>Verkeersruimte / Garderobe / Wachtruimte</v>
      </c>
      <c r="H617" s="107" t="s">
        <v>6</v>
      </c>
      <c r="I617" s="128">
        <v>1</v>
      </c>
      <c r="J617" s="127" t="str">
        <f t="shared" si="280"/>
        <v>Vloerafwerking met polymeer beschermlaag</v>
      </c>
      <c r="K617" s="130">
        <v>1</v>
      </c>
      <c r="L617" s="129">
        <f t="shared" si="281"/>
        <v>1</v>
      </c>
      <c r="M617" s="164">
        <f t="shared" si="282"/>
        <v>0</v>
      </c>
      <c r="N617" s="131"/>
      <c r="O617" s="107" t="s">
        <v>101</v>
      </c>
      <c r="P617" s="107"/>
      <c r="Q617" s="107"/>
      <c r="R617" s="107"/>
      <c r="S617" s="131"/>
      <c r="T617" s="126" t="str">
        <f t="shared" si="283"/>
        <v>Verkeer</v>
      </c>
      <c r="U617" s="126" t="str">
        <f t="shared" si="284"/>
        <v>AQL 7%</v>
      </c>
      <c r="V617" s="131"/>
      <c r="W617" s="113">
        <v>100</v>
      </c>
      <c r="X617" s="131"/>
      <c r="Y617" s="129">
        <f t="shared" si="285"/>
        <v>1.56</v>
      </c>
      <c r="Z617" s="132">
        <f t="shared" si="286"/>
        <v>0</v>
      </c>
      <c r="AA617" s="131"/>
      <c r="AB617" s="129" t="str">
        <f t="shared" si="287"/>
        <v>_</v>
      </c>
      <c r="AC617" s="132" t="str">
        <f t="shared" si="288"/>
        <v>_</v>
      </c>
      <c r="AD617" s="131"/>
      <c r="AE617" s="129" t="str">
        <f t="shared" si="289"/>
        <v>_</v>
      </c>
      <c r="AF617" s="132" t="str">
        <f t="shared" si="290"/>
        <v>_</v>
      </c>
      <c r="AG617" s="131"/>
      <c r="AH617" s="129" t="str">
        <f t="shared" si="291"/>
        <v>_</v>
      </c>
      <c r="AI617" s="132" t="str">
        <f t="shared" si="292"/>
        <v>_</v>
      </c>
      <c r="AJ617" s="131"/>
      <c r="AK617" s="129">
        <f t="shared" si="293"/>
        <v>1.56</v>
      </c>
      <c r="AL617" s="132">
        <f t="shared" si="294"/>
        <v>0</v>
      </c>
      <c r="AM617" s="131"/>
      <c r="AQ617" s="137"/>
    </row>
    <row r="618" spans="1:43">
      <c r="A618" s="12">
        <v>52</v>
      </c>
      <c r="B618" s="126" t="str">
        <f>VLOOKUP(A618,'Overzicht locaties'!B:D,2,0)</f>
        <v>Type B</v>
      </c>
      <c r="C618" s="107" t="s">
        <v>337</v>
      </c>
      <c r="D618" s="6">
        <v>8</v>
      </c>
      <c r="E618" s="107" t="s">
        <v>148</v>
      </c>
      <c r="F618" s="107">
        <v>2</v>
      </c>
      <c r="G618" s="127" t="str">
        <f t="shared" si="295"/>
        <v>Sanitaire ruimte</v>
      </c>
      <c r="H618" s="107" t="s">
        <v>6</v>
      </c>
      <c r="I618" s="128">
        <v>1</v>
      </c>
      <c r="J618" s="127" t="str">
        <f t="shared" si="280"/>
        <v>Vloerafwerking met polymeer beschermlaag</v>
      </c>
      <c r="K618" s="130">
        <v>1</v>
      </c>
      <c r="L618" s="129">
        <f t="shared" si="281"/>
        <v>1</v>
      </c>
      <c r="M618" s="164">
        <f t="shared" si="282"/>
        <v>0</v>
      </c>
      <c r="N618" s="131"/>
      <c r="O618" s="107" t="s">
        <v>101</v>
      </c>
      <c r="P618" s="107"/>
      <c r="Q618" s="107"/>
      <c r="R618" s="107"/>
      <c r="S618" s="131"/>
      <c r="T618" s="126" t="str">
        <f t="shared" si="283"/>
        <v>Sanitair</v>
      </c>
      <c r="U618" s="126" t="str">
        <f t="shared" si="284"/>
        <v>AQL 4%</v>
      </c>
      <c r="V618" s="131"/>
      <c r="W618" s="113">
        <v>100</v>
      </c>
      <c r="X618" s="131"/>
      <c r="Y618" s="129">
        <f t="shared" si="285"/>
        <v>1.56</v>
      </c>
      <c r="Z618" s="132">
        <f t="shared" si="286"/>
        <v>0</v>
      </c>
      <c r="AA618" s="131"/>
      <c r="AB618" s="129" t="str">
        <f t="shared" si="287"/>
        <v>_</v>
      </c>
      <c r="AC618" s="132" t="str">
        <f t="shared" si="288"/>
        <v>_</v>
      </c>
      <c r="AD618" s="131"/>
      <c r="AE618" s="129" t="str">
        <f t="shared" si="289"/>
        <v>_</v>
      </c>
      <c r="AF618" s="132" t="str">
        <f t="shared" si="290"/>
        <v>_</v>
      </c>
      <c r="AG618" s="131"/>
      <c r="AH618" s="129" t="str">
        <f t="shared" si="291"/>
        <v>_</v>
      </c>
      <c r="AI618" s="132" t="str">
        <f t="shared" si="292"/>
        <v>_</v>
      </c>
      <c r="AJ618" s="131"/>
      <c r="AK618" s="129">
        <f t="shared" si="293"/>
        <v>1.56</v>
      </c>
      <c r="AL618" s="132">
        <f t="shared" si="294"/>
        <v>0</v>
      </c>
      <c r="AM618" s="131"/>
      <c r="AQ618" s="137"/>
    </row>
    <row r="619" spans="1:43">
      <c r="A619" s="12">
        <v>52</v>
      </c>
      <c r="B619" s="126" t="str">
        <f>VLOOKUP(A619,'Overzicht locaties'!B:D,2,0)</f>
        <v>Type B</v>
      </c>
      <c r="C619" s="107" t="s">
        <v>337</v>
      </c>
      <c r="D619" s="6">
        <v>9</v>
      </c>
      <c r="E619" s="107" t="s">
        <v>254</v>
      </c>
      <c r="F619" s="107">
        <v>6</v>
      </c>
      <c r="G619" s="127" t="str">
        <f t="shared" si="295"/>
        <v>Overig / Magazijn / Archief / Berging / Technische ruimte</v>
      </c>
      <c r="H619" s="107" t="s">
        <v>6</v>
      </c>
      <c r="I619" s="128">
        <v>1</v>
      </c>
      <c r="J619" s="127" t="str">
        <f t="shared" si="280"/>
        <v>Vloerafwerking met polymeer beschermlaag</v>
      </c>
      <c r="K619" s="130">
        <v>1</v>
      </c>
      <c r="L619" s="129">
        <f t="shared" si="281"/>
        <v>1</v>
      </c>
      <c r="M619" s="164">
        <f t="shared" si="282"/>
        <v>0</v>
      </c>
      <c r="N619" s="131"/>
      <c r="O619" s="107" t="s">
        <v>101</v>
      </c>
      <c r="P619" s="107"/>
      <c r="Q619" s="107"/>
      <c r="R619" s="107"/>
      <c r="S619" s="131"/>
      <c r="T619" s="126" t="str">
        <f t="shared" si="283"/>
        <v>Verkeer</v>
      </c>
      <c r="U619" s="126" t="str">
        <f t="shared" si="284"/>
        <v>AQL 7%</v>
      </c>
      <c r="V619" s="131"/>
      <c r="W619" s="113">
        <v>100</v>
      </c>
      <c r="X619" s="131"/>
      <c r="Y619" s="129">
        <f t="shared" si="285"/>
        <v>1.56</v>
      </c>
      <c r="Z619" s="132">
        <f t="shared" si="286"/>
        <v>0</v>
      </c>
      <c r="AA619" s="131"/>
      <c r="AB619" s="129" t="str">
        <f t="shared" si="287"/>
        <v>_</v>
      </c>
      <c r="AC619" s="132" t="str">
        <f t="shared" si="288"/>
        <v>_</v>
      </c>
      <c r="AD619" s="131"/>
      <c r="AE619" s="129" t="str">
        <f t="shared" si="289"/>
        <v>_</v>
      </c>
      <c r="AF619" s="132" t="str">
        <f t="shared" si="290"/>
        <v>_</v>
      </c>
      <c r="AG619" s="131"/>
      <c r="AH619" s="129" t="str">
        <f t="shared" si="291"/>
        <v>_</v>
      </c>
      <c r="AI619" s="132" t="str">
        <f t="shared" si="292"/>
        <v>_</v>
      </c>
      <c r="AJ619" s="131"/>
      <c r="AK619" s="129">
        <f t="shared" si="293"/>
        <v>1.56</v>
      </c>
      <c r="AL619" s="132">
        <f t="shared" si="294"/>
        <v>0</v>
      </c>
      <c r="AM619" s="131"/>
      <c r="AQ619" s="137"/>
    </row>
    <row r="620" spans="1:43">
      <c r="A620" s="12">
        <v>53</v>
      </c>
      <c r="B620" s="126" t="str">
        <f>VLOOKUP(A620,'Overzicht locaties'!B:D,2,0)</f>
        <v>Gro+ SE09</v>
      </c>
      <c r="C620" s="107" t="s">
        <v>573</v>
      </c>
      <c r="D620" s="6">
        <v>1</v>
      </c>
      <c r="E620" s="107" t="s">
        <v>317</v>
      </c>
      <c r="F620" s="107">
        <v>5</v>
      </c>
      <c r="G620" s="127" t="str">
        <f t="shared" si="295"/>
        <v>Pantry / keuken / koffie / restaurant</v>
      </c>
      <c r="H620" s="107" t="s">
        <v>601</v>
      </c>
      <c r="I620" s="128">
        <v>4</v>
      </c>
      <c r="J620" s="127" t="str">
        <f t="shared" si="280"/>
        <v>Tapijt</v>
      </c>
      <c r="K620" s="130">
        <v>29</v>
      </c>
      <c r="L620" s="129">
        <f t="shared" si="281"/>
        <v>29</v>
      </c>
      <c r="M620" s="164">
        <f t="shared" si="282"/>
        <v>0</v>
      </c>
      <c r="N620" s="131"/>
      <c r="O620" s="107" t="s">
        <v>97</v>
      </c>
      <c r="P620" s="107"/>
      <c r="Q620" s="107"/>
      <c r="R620" s="107"/>
      <c r="S620" s="131"/>
      <c r="T620" s="126" t="str">
        <f t="shared" si="283"/>
        <v>Verkeer</v>
      </c>
      <c r="U620" s="126" t="str">
        <f t="shared" si="284"/>
        <v>AQL 7%</v>
      </c>
      <c r="V620" s="131"/>
      <c r="W620" s="113">
        <v>100</v>
      </c>
      <c r="X620" s="131"/>
      <c r="Y620" s="129">
        <f t="shared" si="285"/>
        <v>73.949999999999989</v>
      </c>
      <c r="Z620" s="132">
        <f t="shared" si="286"/>
        <v>0</v>
      </c>
      <c r="AA620" s="131"/>
      <c r="AB620" s="129" t="str">
        <f t="shared" si="287"/>
        <v>_</v>
      </c>
      <c r="AC620" s="132" t="str">
        <f t="shared" si="288"/>
        <v>_</v>
      </c>
      <c r="AD620" s="131"/>
      <c r="AE620" s="129" t="str">
        <f t="shared" si="289"/>
        <v>_</v>
      </c>
      <c r="AF620" s="132" t="str">
        <f t="shared" si="290"/>
        <v>_</v>
      </c>
      <c r="AG620" s="131"/>
      <c r="AH620" s="129" t="str">
        <f t="shared" si="291"/>
        <v>_</v>
      </c>
      <c r="AI620" s="132" t="str">
        <f t="shared" si="292"/>
        <v>_</v>
      </c>
      <c r="AJ620" s="131"/>
      <c r="AK620" s="129">
        <f t="shared" si="293"/>
        <v>73.949999999999989</v>
      </c>
      <c r="AL620" s="132">
        <f t="shared" si="294"/>
        <v>0</v>
      </c>
      <c r="AM620" s="131"/>
      <c r="AQ620" s="137"/>
    </row>
    <row r="621" spans="1:43">
      <c r="A621" s="12">
        <v>53</v>
      </c>
      <c r="B621" s="126" t="str">
        <f>VLOOKUP(A621,'Overzicht locaties'!B:D,2,0)</f>
        <v>Gro+ SE09</v>
      </c>
      <c r="C621" s="107" t="s">
        <v>573</v>
      </c>
      <c r="D621" s="6">
        <v>2</v>
      </c>
      <c r="E621" s="107" t="s">
        <v>226</v>
      </c>
      <c r="F621" s="107">
        <v>1</v>
      </c>
      <c r="G621" s="127" t="str">
        <f t="shared" si="295"/>
        <v xml:space="preserve">Kantoorruimte / vergaderruimte </v>
      </c>
      <c r="H621" s="107" t="s">
        <v>547</v>
      </c>
      <c r="I621" s="128">
        <v>4</v>
      </c>
      <c r="J621" s="127" t="str">
        <f t="shared" si="280"/>
        <v>Tapijt</v>
      </c>
      <c r="K621" s="130">
        <v>23.4</v>
      </c>
      <c r="L621" s="129">
        <f t="shared" si="281"/>
        <v>23.4</v>
      </c>
      <c r="M621" s="164">
        <f t="shared" si="282"/>
        <v>0</v>
      </c>
      <c r="N621" s="131"/>
      <c r="O621" s="107" t="s">
        <v>97</v>
      </c>
      <c r="P621" s="107"/>
      <c r="Q621" s="107"/>
      <c r="R621" s="107"/>
      <c r="S621" s="131"/>
      <c r="T621" s="126" t="str">
        <f t="shared" si="283"/>
        <v>Bureau</v>
      </c>
      <c r="U621" s="126" t="str">
        <f t="shared" si="284"/>
        <v>AQL 7%</v>
      </c>
      <c r="V621" s="131"/>
      <c r="W621" s="113">
        <v>100</v>
      </c>
      <c r="X621" s="131"/>
      <c r="Y621" s="129">
        <f t="shared" si="285"/>
        <v>59.669999999999995</v>
      </c>
      <c r="Z621" s="132">
        <f t="shared" si="286"/>
        <v>0</v>
      </c>
      <c r="AA621" s="131"/>
      <c r="AB621" s="129" t="str">
        <f t="shared" si="287"/>
        <v>_</v>
      </c>
      <c r="AC621" s="132" t="str">
        <f t="shared" si="288"/>
        <v>_</v>
      </c>
      <c r="AD621" s="131"/>
      <c r="AE621" s="129" t="str">
        <f t="shared" si="289"/>
        <v>_</v>
      </c>
      <c r="AF621" s="132" t="str">
        <f t="shared" si="290"/>
        <v>_</v>
      </c>
      <c r="AG621" s="131"/>
      <c r="AH621" s="129" t="str">
        <f t="shared" si="291"/>
        <v>_</v>
      </c>
      <c r="AI621" s="132" t="str">
        <f t="shared" si="292"/>
        <v>_</v>
      </c>
      <c r="AJ621" s="131"/>
      <c r="AK621" s="129">
        <f t="shared" si="293"/>
        <v>59.669999999999995</v>
      </c>
      <c r="AL621" s="132">
        <f t="shared" si="294"/>
        <v>0</v>
      </c>
      <c r="AM621" s="131"/>
      <c r="AQ621" s="137"/>
    </row>
    <row r="622" spans="1:43">
      <c r="A622" s="12">
        <v>53</v>
      </c>
      <c r="B622" s="126" t="str">
        <f>VLOOKUP(A622,'Overzicht locaties'!B:D,2,0)</f>
        <v>Gro+ SE09</v>
      </c>
      <c r="C622" s="107" t="s">
        <v>573</v>
      </c>
      <c r="D622" s="6">
        <v>3</v>
      </c>
      <c r="E622" s="107" t="s">
        <v>314</v>
      </c>
      <c r="F622" s="107">
        <v>1</v>
      </c>
      <c r="G622" s="127" t="str">
        <f t="shared" si="295"/>
        <v xml:space="preserve">Kantoorruimte / vergaderruimte </v>
      </c>
      <c r="H622" s="107" t="s">
        <v>547</v>
      </c>
      <c r="I622" s="128">
        <v>4</v>
      </c>
      <c r="J622" s="127" t="str">
        <f t="shared" si="280"/>
        <v>Tapijt</v>
      </c>
      <c r="K622" s="130">
        <v>40.200000000000003</v>
      </c>
      <c r="L622" s="129">
        <f t="shared" si="281"/>
        <v>40.200000000000003</v>
      </c>
      <c r="M622" s="164">
        <f t="shared" si="282"/>
        <v>0</v>
      </c>
      <c r="N622" s="131"/>
      <c r="O622" s="107" t="s">
        <v>97</v>
      </c>
      <c r="P622" s="107"/>
      <c r="Q622" s="107"/>
      <c r="R622" s="107"/>
      <c r="S622" s="131"/>
      <c r="T622" s="126" t="str">
        <f t="shared" si="283"/>
        <v>Bureau</v>
      </c>
      <c r="U622" s="126" t="str">
        <f t="shared" si="284"/>
        <v>AQL 7%</v>
      </c>
      <c r="V622" s="131"/>
      <c r="W622" s="113">
        <v>100</v>
      </c>
      <c r="X622" s="131"/>
      <c r="Y622" s="129">
        <f t="shared" si="285"/>
        <v>102.51</v>
      </c>
      <c r="Z622" s="132">
        <f t="shared" si="286"/>
        <v>0</v>
      </c>
      <c r="AA622" s="131"/>
      <c r="AB622" s="129" t="str">
        <f t="shared" si="287"/>
        <v>_</v>
      </c>
      <c r="AC622" s="132" t="str">
        <f t="shared" si="288"/>
        <v>_</v>
      </c>
      <c r="AD622" s="131"/>
      <c r="AE622" s="129" t="str">
        <f t="shared" si="289"/>
        <v>_</v>
      </c>
      <c r="AF622" s="132" t="str">
        <f t="shared" si="290"/>
        <v>_</v>
      </c>
      <c r="AG622" s="131"/>
      <c r="AH622" s="129" t="str">
        <f t="shared" si="291"/>
        <v>_</v>
      </c>
      <c r="AI622" s="132" t="str">
        <f t="shared" si="292"/>
        <v>_</v>
      </c>
      <c r="AJ622" s="131"/>
      <c r="AK622" s="129">
        <f t="shared" si="293"/>
        <v>102.51</v>
      </c>
      <c r="AL622" s="132">
        <f t="shared" si="294"/>
        <v>0</v>
      </c>
      <c r="AM622" s="131"/>
      <c r="AQ622" s="137"/>
    </row>
    <row r="623" spans="1:43">
      <c r="A623" s="12">
        <v>53</v>
      </c>
      <c r="B623" s="126" t="str">
        <f>VLOOKUP(A623,'Overzicht locaties'!B:D,2,0)</f>
        <v>Gro+ SE09</v>
      </c>
      <c r="C623" s="107" t="s">
        <v>573</v>
      </c>
      <c r="D623" s="6">
        <v>4</v>
      </c>
      <c r="E623" s="107" t="s">
        <v>574</v>
      </c>
      <c r="F623" s="107">
        <v>1</v>
      </c>
      <c r="G623" s="127" t="str">
        <f t="shared" si="295"/>
        <v xml:space="preserve">Kantoorruimte / vergaderruimte </v>
      </c>
      <c r="H623" s="107" t="s">
        <v>547</v>
      </c>
      <c r="I623" s="128">
        <v>4</v>
      </c>
      <c r="J623" s="127" t="str">
        <f t="shared" si="280"/>
        <v>Tapijt</v>
      </c>
      <c r="K623" s="130">
        <v>18.899999999999999</v>
      </c>
      <c r="L623" s="129">
        <f t="shared" si="281"/>
        <v>18.899999999999999</v>
      </c>
      <c r="M623" s="164">
        <f t="shared" si="282"/>
        <v>0</v>
      </c>
      <c r="N623" s="131"/>
      <c r="O623" s="107" t="s">
        <v>97</v>
      </c>
      <c r="P623" s="107"/>
      <c r="Q623" s="107"/>
      <c r="R623" s="107"/>
      <c r="S623" s="131"/>
      <c r="T623" s="126" t="str">
        <f t="shared" si="283"/>
        <v>Bureau</v>
      </c>
      <c r="U623" s="126" t="str">
        <f t="shared" si="284"/>
        <v>AQL 7%</v>
      </c>
      <c r="V623" s="131"/>
      <c r="W623" s="113">
        <v>100</v>
      </c>
      <c r="X623" s="131"/>
      <c r="Y623" s="129">
        <f t="shared" si="285"/>
        <v>48.194999999999993</v>
      </c>
      <c r="Z623" s="132">
        <f t="shared" si="286"/>
        <v>0</v>
      </c>
      <c r="AA623" s="131"/>
      <c r="AB623" s="129" t="str">
        <f t="shared" si="287"/>
        <v>_</v>
      </c>
      <c r="AC623" s="132" t="str">
        <f t="shared" si="288"/>
        <v>_</v>
      </c>
      <c r="AD623" s="131"/>
      <c r="AE623" s="129" t="str">
        <f t="shared" si="289"/>
        <v>_</v>
      </c>
      <c r="AF623" s="132" t="str">
        <f t="shared" si="290"/>
        <v>_</v>
      </c>
      <c r="AG623" s="131"/>
      <c r="AH623" s="129" t="str">
        <f t="shared" si="291"/>
        <v>_</v>
      </c>
      <c r="AI623" s="132" t="str">
        <f t="shared" si="292"/>
        <v>_</v>
      </c>
      <c r="AJ623" s="131"/>
      <c r="AK623" s="129">
        <f t="shared" si="293"/>
        <v>48.194999999999993</v>
      </c>
      <c r="AL623" s="132">
        <f t="shared" si="294"/>
        <v>0</v>
      </c>
      <c r="AM623" s="131"/>
      <c r="AQ623" s="137"/>
    </row>
    <row r="624" spans="1:43">
      <c r="A624" s="12">
        <v>53</v>
      </c>
      <c r="B624" s="126" t="str">
        <f>VLOOKUP(A624,'Overzicht locaties'!B:D,2,0)</f>
        <v>Gro+ SE09</v>
      </c>
      <c r="C624" s="107" t="s">
        <v>573</v>
      </c>
      <c r="D624" s="6">
        <v>5</v>
      </c>
      <c r="E624" s="107" t="s">
        <v>575</v>
      </c>
      <c r="F624" s="107">
        <v>1</v>
      </c>
      <c r="G624" s="127" t="str">
        <f t="shared" si="295"/>
        <v xml:space="preserve">Kantoorruimte / vergaderruimte </v>
      </c>
      <c r="H624" s="107" t="s">
        <v>547</v>
      </c>
      <c r="I624" s="128">
        <v>4</v>
      </c>
      <c r="J624" s="127" t="str">
        <f t="shared" si="280"/>
        <v>Tapijt</v>
      </c>
      <c r="K624" s="130">
        <v>27</v>
      </c>
      <c r="L624" s="129">
        <f t="shared" si="281"/>
        <v>27</v>
      </c>
      <c r="M624" s="164">
        <f t="shared" si="282"/>
        <v>0</v>
      </c>
      <c r="N624" s="131"/>
      <c r="O624" s="107" t="s">
        <v>97</v>
      </c>
      <c r="P624" s="107"/>
      <c r="Q624" s="107"/>
      <c r="R624" s="107"/>
      <c r="S624" s="131"/>
      <c r="T624" s="126" t="str">
        <f t="shared" si="283"/>
        <v>Bureau</v>
      </c>
      <c r="U624" s="126" t="str">
        <f t="shared" si="284"/>
        <v>AQL 7%</v>
      </c>
      <c r="V624" s="131"/>
      <c r="W624" s="113">
        <v>100</v>
      </c>
      <c r="X624" s="131"/>
      <c r="Y624" s="129">
        <f t="shared" si="285"/>
        <v>68.850000000000009</v>
      </c>
      <c r="Z624" s="132">
        <f t="shared" si="286"/>
        <v>0</v>
      </c>
      <c r="AA624" s="131"/>
      <c r="AB624" s="129" t="str">
        <f t="shared" si="287"/>
        <v>_</v>
      </c>
      <c r="AC624" s="132" t="str">
        <f t="shared" si="288"/>
        <v>_</v>
      </c>
      <c r="AD624" s="131"/>
      <c r="AE624" s="129" t="str">
        <f t="shared" si="289"/>
        <v>_</v>
      </c>
      <c r="AF624" s="132" t="str">
        <f t="shared" si="290"/>
        <v>_</v>
      </c>
      <c r="AG624" s="131"/>
      <c r="AH624" s="129" t="str">
        <f t="shared" si="291"/>
        <v>_</v>
      </c>
      <c r="AI624" s="132" t="str">
        <f t="shared" si="292"/>
        <v>_</v>
      </c>
      <c r="AJ624" s="131"/>
      <c r="AK624" s="129">
        <f t="shared" si="293"/>
        <v>68.850000000000009</v>
      </c>
      <c r="AL624" s="132">
        <f t="shared" si="294"/>
        <v>0</v>
      </c>
      <c r="AM624" s="131"/>
      <c r="AQ624" s="137"/>
    </row>
    <row r="625" spans="1:43">
      <c r="A625" s="12">
        <v>53</v>
      </c>
      <c r="B625" s="126" t="str">
        <f>VLOOKUP(A625,'Overzicht locaties'!B:D,2,0)</f>
        <v>Gro+ SE09</v>
      </c>
      <c r="C625" s="107" t="s">
        <v>573</v>
      </c>
      <c r="D625" s="6">
        <v>6</v>
      </c>
      <c r="E625" s="107" t="s">
        <v>576</v>
      </c>
      <c r="F625" s="107">
        <v>6</v>
      </c>
      <c r="G625" s="127" t="str">
        <f t="shared" si="295"/>
        <v>Overig / Magazijn / Archief / Berging / Technische ruimte</v>
      </c>
      <c r="H625" s="107" t="s">
        <v>547</v>
      </c>
      <c r="I625" s="128">
        <v>4</v>
      </c>
      <c r="J625" s="127" t="str">
        <f t="shared" si="280"/>
        <v>Tapijt</v>
      </c>
      <c r="K625" s="130">
        <v>11</v>
      </c>
      <c r="L625" s="129">
        <f t="shared" si="281"/>
        <v>11</v>
      </c>
      <c r="M625" s="164">
        <f t="shared" si="282"/>
        <v>0</v>
      </c>
      <c r="N625" s="131"/>
      <c r="O625" s="107" t="s">
        <v>97</v>
      </c>
      <c r="P625" s="107"/>
      <c r="Q625" s="107"/>
      <c r="R625" s="107"/>
      <c r="S625" s="131"/>
      <c r="T625" s="126" t="str">
        <f t="shared" si="283"/>
        <v>Verkeer</v>
      </c>
      <c r="U625" s="126" t="str">
        <f t="shared" si="284"/>
        <v>AQL 7%</v>
      </c>
      <c r="V625" s="131"/>
      <c r="W625" s="113">
        <v>100</v>
      </c>
      <c r="X625" s="131"/>
      <c r="Y625" s="129">
        <f t="shared" si="285"/>
        <v>28.05</v>
      </c>
      <c r="Z625" s="132">
        <f t="shared" si="286"/>
        <v>0</v>
      </c>
      <c r="AA625" s="131"/>
      <c r="AB625" s="129" t="str">
        <f t="shared" si="287"/>
        <v>_</v>
      </c>
      <c r="AC625" s="132" t="str">
        <f t="shared" si="288"/>
        <v>_</v>
      </c>
      <c r="AD625" s="131"/>
      <c r="AE625" s="129" t="str">
        <f t="shared" si="289"/>
        <v>_</v>
      </c>
      <c r="AF625" s="132" t="str">
        <f t="shared" si="290"/>
        <v>_</v>
      </c>
      <c r="AG625" s="131"/>
      <c r="AH625" s="129" t="str">
        <f t="shared" si="291"/>
        <v>_</v>
      </c>
      <c r="AI625" s="132" t="str">
        <f t="shared" si="292"/>
        <v>_</v>
      </c>
      <c r="AJ625" s="131"/>
      <c r="AK625" s="129">
        <f t="shared" si="293"/>
        <v>28.05</v>
      </c>
      <c r="AL625" s="132">
        <f t="shared" si="294"/>
        <v>0</v>
      </c>
      <c r="AM625" s="131"/>
      <c r="AQ625" s="137"/>
    </row>
    <row r="626" spans="1:43">
      <c r="A626" s="12">
        <v>53</v>
      </c>
      <c r="B626" s="126" t="str">
        <f>VLOOKUP(A626,'Overzicht locaties'!B:D,2,0)</f>
        <v>Gro+ SE09</v>
      </c>
      <c r="C626" s="107" t="s">
        <v>573</v>
      </c>
      <c r="D626" s="6">
        <v>7</v>
      </c>
      <c r="E626" s="107" t="s">
        <v>577</v>
      </c>
      <c r="F626" s="107">
        <v>1</v>
      </c>
      <c r="G626" s="127" t="str">
        <f t="shared" si="295"/>
        <v xml:space="preserve">Kantoorruimte / vergaderruimte </v>
      </c>
      <c r="H626" s="107" t="s">
        <v>547</v>
      </c>
      <c r="I626" s="128">
        <v>4</v>
      </c>
      <c r="J626" s="127" t="str">
        <f t="shared" si="280"/>
        <v>Tapijt</v>
      </c>
      <c r="K626" s="130">
        <v>47.1</v>
      </c>
      <c r="L626" s="129">
        <f t="shared" si="281"/>
        <v>47.1</v>
      </c>
      <c r="M626" s="164">
        <f t="shared" si="282"/>
        <v>0</v>
      </c>
      <c r="N626" s="131"/>
      <c r="O626" s="107" t="s">
        <v>97</v>
      </c>
      <c r="P626" s="107"/>
      <c r="Q626" s="107"/>
      <c r="R626" s="107"/>
      <c r="S626" s="131"/>
      <c r="T626" s="126" t="str">
        <f t="shared" si="283"/>
        <v>Bureau</v>
      </c>
      <c r="U626" s="126" t="str">
        <f t="shared" si="284"/>
        <v>AQL 7%</v>
      </c>
      <c r="V626" s="131"/>
      <c r="W626" s="113">
        <v>100</v>
      </c>
      <c r="X626" s="131"/>
      <c r="Y626" s="129">
        <f t="shared" si="285"/>
        <v>120.105</v>
      </c>
      <c r="Z626" s="132">
        <f t="shared" si="286"/>
        <v>0</v>
      </c>
      <c r="AA626" s="131"/>
      <c r="AB626" s="129" t="str">
        <f t="shared" si="287"/>
        <v>_</v>
      </c>
      <c r="AC626" s="132" t="str">
        <f t="shared" si="288"/>
        <v>_</v>
      </c>
      <c r="AD626" s="131"/>
      <c r="AE626" s="129" t="str">
        <f t="shared" si="289"/>
        <v>_</v>
      </c>
      <c r="AF626" s="132" t="str">
        <f t="shared" si="290"/>
        <v>_</v>
      </c>
      <c r="AG626" s="131"/>
      <c r="AH626" s="129" t="str">
        <f t="shared" si="291"/>
        <v>_</v>
      </c>
      <c r="AI626" s="132" t="str">
        <f t="shared" si="292"/>
        <v>_</v>
      </c>
      <c r="AJ626" s="131"/>
      <c r="AK626" s="129">
        <f t="shared" si="293"/>
        <v>120.105</v>
      </c>
      <c r="AL626" s="132">
        <f t="shared" si="294"/>
        <v>0</v>
      </c>
      <c r="AM626" s="131"/>
      <c r="AQ626" s="137"/>
    </row>
    <row r="627" spans="1:43">
      <c r="A627" s="12">
        <v>53</v>
      </c>
      <c r="B627" s="126" t="str">
        <f>VLOOKUP(A627,'Overzicht locaties'!B:D,2,0)</f>
        <v>Gro+ SE09</v>
      </c>
      <c r="C627" s="107" t="s">
        <v>573</v>
      </c>
      <c r="D627" s="6">
        <v>8</v>
      </c>
      <c r="E627" s="107" t="s">
        <v>578</v>
      </c>
      <c r="F627" s="107">
        <v>1</v>
      </c>
      <c r="G627" s="127" t="str">
        <f t="shared" si="295"/>
        <v xml:space="preserve">Kantoorruimte / vergaderruimte </v>
      </c>
      <c r="H627" s="107" t="s">
        <v>547</v>
      </c>
      <c r="I627" s="128">
        <v>4</v>
      </c>
      <c r="J627" s="127" t="str">
        <f t="shared" si="280"/>
        <v>Tapijt</v>
      </c>
      <c r="K627" s="130">
        <v>23.2</v>
      </c>
      <c r="L627" s="129">
        <f t="shared" si="281"/>
        <v>23.2</v>
      </c>
      <c r="M627" s="164">
        <f t="shared" si="282"/>
        <v>0</v>
      </c>
      <c r="N627" s="131"/>
      <c r="O627" s="107" t="s">
        <v>97</v>
      </c>
      <c r="P627" s="107"/>
      <c r="Q627" s="107"/>
      <c r="R627" s="107"/>
      <c r="S627" s="131"/>
      <c r="T627" s="126" t="str">
        <f t="shared" si="283"/>
        <v>Bureau</v>
      </c>
      <c r="U627" s="126" t="str">
        <f t="shared" si="284"/>
        <v>AQL 7%</v>
      </c>
      <c r="V627" s="131"/>
      <c r="W627" s="113">
        <v>100</v>
      </c>
      <c r="X627" s="131"/>
      <c r="Y627" s="129">
        <f t="shared" si="285"/>
        <v>59.16</v>
      </c>
      <c r="Z627" s="132">
        <f t="shared" si="286"/>
        <v>0</v>
      </c>
      <c r="AA627" s="131"/>
      <c r="AB627" s="129" t="str">
        <f t="shared" si="287"/>
        <v>_</v>
      </c>
      <c r="AC627" s="132" t="str">
        <f t="shared" si="288"/>
        <v>_</v>
      </c>
      <c r="AD627" s="131"/>
      <c r="AE627" s="129" t="str">
        <f t="shared" si="289"/>
        <v>_</v>
      </c>
      <c r="AF627" s="132" t="str">
        <f t="shared" si="290"/>
        <v>_</v>
      </c>
      <c r="AG627" s="131"/>
      <c r="AH627" s="129" t="str">
        <f t="shared" si="291"/>
        <v>_</v>
      </c>
      <c r="AI627" s="132" t="str">
        <f t="shared" si="292"/>
        <v>_</v>
      </c>
      <c r="AJ627" s="131"/>
      <c r="AK627" s="129">
        <f t="shared" si="293"/>
        <v>59.16</v>
      </c>
      <c r="AL627" s="132">
        <f t="shared" si="294"/>
        <v>0</v>
      </c>
      <c r="AM627" s="131"/>
      <c r="AQ627" s="137"/>
    </row>
    <row r="628" spans="1:43">
      <c r="A628" s="12">
        <v>53</v>
      </c>
      <c r="B628" s="126" t="str">
        <f>VLOOKUP(A628,'Overzicht locaties'!B:D,2,0)</f>
        <v>Gro+ SE09</v>
      </c>
      <c r="C628" s="107" t="s">
        <v>573</v>
      </c>
      <c r="D628" s="6">
        <v>9</v>
      </c>
      <c r="E628" s="107" t="s">
        <v>579</v>
      </c>
      <c r="F628" s="107">
        <v>1</v>
      </c>
      <c r="G628" s="127" t="str">
        <f t="shared" si="295"/>
        <v xml:space="preserve">Kantoorruimte / vergaderruimte </v>
      </c>
      <c r="H628" s="107" t="s">
        <v>547</v>
      </c>
      <c r="I628" s="128">
        <v>4</v>
      </c>
      <c r="J628" s="127" t="str">
        <f t="shared" si="280"/>
        <v>Tapijt</v>
      </c>
      <c r="K628" s="130">
        <v>26.2</v>
      </c>
      <c r="L628" s="129">
        <f t="shared" si="281"/>
        <v>26.2</v>
      </c>
      <c r="M628" s="164">
        <f t="shared" si="282"/>
        <v>0</v>
      </c>
      <c r="N628" s="131"/>
      <c r="O628" s="107" t="s">
        <v>97</v>
      </c>
      <c r="P628" s="107"/>
      <c r="Q628" s="107"/>
      <c r="R628" s="107"/>
      <c r="S628" s="131"/>
      <c r="T628" s="126" t="str">
        <f t="shared" si="283"/>
        <v>Bureau</v>
      </c>
      <c r="U628" s="126" t="str">
        <f t="shared" si="284"/>
        <v>AQL 7%</v>
      </c>
      <c r="V628" s="131"/>
      <c r="W628" s="113">
        <v>100</v>
      </c>
      <c r="X628" s="131"/>
      <c r="Y628" s="129">
        <f t="shared" si="285"/>
        <v>66.81</v>
      </c>
      <c r="Z628" s="132">
        <f t="shared" si="286"/>
        <v>0</v>
      </c>
      <c r="AA628" s="131"/>
      <c r="AB628" s="129" t="str">
        <f t="shared" si="287"/>
        <v>_</v>
      </c>
      <c r="AC628" s="132" t="str">
        <f t="shared" si="288"/>
        <v>_</v>
      </c>
      <c r="AD628" s="131"/>
      <c r="AE628" s="129" t="str">
        <f t="shared" si="289"/>
        <v>_</v>
      </c>
      <c r="AF628" s="132" t="str">
        <f t="shared" si="290"/>
        <v>_</v>
      </c>
      <c r="AG628" s="131"/>
      <c r="AH628" s="129" t="str">
        <f t="shared" si="291"/>
        <v>_</v>
      </c>
      <c r="AI628" s="132" t="str">
        <f t="shared" si="292"/>
        <v>_</v>
      </c>
      <c r="AJ628" s="131"/>
      <c r="AK628" s="129">
        <f t="shared" si="293"/>
        <v>66.81</v>
      </c>
      <c r="AL628" s="132">
        <f t="shared" si="294"/>
        <v>0</v>
      </c>
      <c r="AM628" s="131"/>
      <c r="AQ628" s="137"/>
    </row>
    <row r="629" spans="1:43">
      <c r="A629" s="12">
        <v>53</v>
      </c>
      <c r="B629" s="126" t="str">
        <f>VLOOKUP(A629,'Overzicht locaties'!B:D,2,0)</f>
        <v>Gro+ SE09</v>
      </c>
      <c r="C629" s="107" t="s">
        <v>573</v>
      </c>
      <c r="D629" s="6">
        <v>10</v>
      </c>
      <c r="E629" s="107" t="s">
        <v>580</v>
      </c>
      <c r="F629" s="107">
        <v>1</v>
      </c>
      <c r="G629" s="127" t="str">
        <f t="shared" si="295"/>
        <v xml:space="preserve">Kantoorruimte / vergaderruimte </v>
      </c>
      <c r="H629" s="107" t="s">
        <v>547</v>
      </c>
      <c r="I629" s="128">
        <v>4</v>
      </c>
      <c r="J629" s="127" t="str">
        <f t="shared" si="280"/>
        <v>Tapijt</v>
      </c>
      <c r="K629" s="130">
        <v>53.8</v>
      </c>
      <c r="L629" s="129">
        <f t="shared" si="281"/>
        <v>53.8</v>
      </c>
      <c r="M629" s="164">
        <f t="shared" si="282"/>
        <v>0</v>
      </c>
      <c r="N629" s="131"/>
      <c r="O629" s="107" t="s">
        <v>97</v>
      </c>
      <c r="P629" s="107"/>
      <c r="Q629" s="107"/>
      <c r="R629" s="107"/>
      <c r="S629" s="131"/>
      <c r="T629" s="126" t="str">
        <f t="shared" si="283"/>
        <v>Bureau</v>
      </c>
      <c r="U629" s="126" t="str">
        <f t="shared" si="284"/>
        <v>AQL 7%</v>
      </c>
      <c r="V629" s="131"/>
      <c r="W629" s="113">
        <v>100</v>
      </c>
      <c r="X629" s="131"/>
      <c r="Y629" s="129">
        <f t="shared" si="285"/>
        <v>137.18999999999997</v>
      </c>
      <c r="Z629" s="132">
        <f t="shared" si="286"/>
        <v>0</v>
      </c>
      <c r="AA629" s="131"/>
      <c r="AB629" s="129" t="str">
        <f t="shared" si="287"/>
        <v>_</v>
      </c>
      <c r="AC629" s="132" t="str">
        <f t="shared" si="288"/>
        <v>_</v>
      </c>
      <c r="AD629" s="131"/>
      <c r="AE629" s="129" t="str">
        <f t="shared" si="289"/>
        <v>_</v>
      </c>
      <c r="AF629" s="132" t="str">
        <f t="shared" si="290"/>
        <v>_</v>
      </c>
      <c r="AG629" s="131"/>
      <c r="AH629" s="129" t="str">
        <f t="shared" si="291"/>
        <v>_</v>
      </c>
      <c r="AI629" s="132" t="str">
        <f t="shared" si="292"/>
        <v>_</v>
      </c>
      <c r="AJ629" s="131"/>
      <c r="AK629" s="129">
        <f t="shared" si="293"/>
        <v>137.18999999999997</v>
      </c>
      <c r="AL629" s="132">
        <f t="shared" si="294"/>
        <v>0</v>
      </c>
      <c r="AM629" s="131"/>
      <c r="AQ629" s="137"/>
    </row>
    <row r="630" spans="1:43">
      <c r="A630" s="12">
        <v>53</v>
      </c>
      <c r="B630" s="126" t="str">
        <f>VLOOKUP(A630,'Overzicht locaties'!B:D,2,0)</f>
        <v>Gro+ SE09</v>
      </c>
      <c r="C630" s="107" t="s">
        <v>573</v>
      </c>
      <c r="D630" s="6">
        <v>11</v>
      </c>
      <c r="E630" s="107" t="s">
        <v>579</v>
      </c>
      <c r="F630" s="107">
        <v>1</v>
      </c>
      <c r="G630" s="127" t="str">
        <f t="shared" si="295"/>
        <v xml:space="preserve">Kantoorruimte / vergaderruimte </v>
      </c>
      <c r="H630" s="107" t="s">
        <v>547</v>
      </c>
      <c r="I630" s="128">
        <v>4</v>
      </c>
      <c r="J630" s="127" t="str">
        <f t="shared" si="280"/>
        <v>Tapijt</v>
      </c>
      <c r="K630" s="130">
        <v>17.100000000000001</v>
      </c>
      <c r="L630" s="129">
        <f t="shared" si="281"/>
        <v>17.100000000000001</v>
      </c>
      <c r="M630" s="164">
        <f t="shared" si="282"/>
        <v>0</v>
      </c>
      <c r="N630" s="131"/>
      <c r="O630" s="107" t="s">
        <v>97</v>
      </c>
      <c r="P630" s="107"/>
      <c r="Q630" s="107"/>
      <c r="R630" s="107"/>
      <c r="S630" s="131"/>
      <c r="T630" s="126" t="str">
        <f t="shared" si="283"/>
        <v>Bureau</v>
      </c>
      <c r="U630" s="126" t="str">
        <f t="shared" si="284"/>
        <v>AQL 7%</v>
      </c>
      <c r="V630" s="131"/>
      <c r="W630" s="113">
        <v>100</v>
      </c>
      <c r="X630" s="131"/>
      <c r="Y630" s="129">
        <f t="shared" si="285"/>
        <v>43.605000000000004</v>
      </c>
      <c r="Z630" s="132">
        <f t="shared" si="286"/>
        <v>0</v>
      </c>
      <c r="AA630" s="131"/>
      <c r="AB630" s="129" t="str">
        <f t="shared" si="287"/>
        <v>_</v>
      </c>
      <c r="AC630" s="132" t="str">
        <f t="shared" si="288"/>
        <v>_</v>
      </c>
      <c r="AD630" s="131"/>
      <c r="AE630" s="129" t="str">
        <f t="shared" si="289"/>
        <v>_</v>
      </c>
      <c r="AF630" s="132" t="str">
        <f t="shared" si="290"/>
        <v>_</v>
      </c>
      <c r="AG630" s="131"/>
      <c r="AH630" s="129" t="str">
        <f t="shared" si="291"/>
        <v>_</v>
      </c>
      <c r="AI630" s="132" t="str">
        <f t="shared" si="292"/>
        <v>_</v>
      </c>
      <c r="AJ630" s="131"/>
      <c r="AK630" s="129">
        <f t="shared" si="293"/>
        <v>43.605000000000004</v>
      </c>
      <c r="AL630" s="132">
        <f t="shared" si="294"/>
        <v>0</v>
      </c>
      <c r="AM630" s="131"/>
      <c r="AQ630" s="137"/>
    </row>
    <row r="631" spans="1:43">
      <c r="A631" s="12">
        <v>53</v>
      </c>
      <c r="B631" s="126" t="str">
        <f>VLOOKUP(A631,'Overzicht locaties'!B:D,2,0)</f>
        <v>Gro+ SE09</v>
      </c>
      <c r="C631" s="107" t="s">
        <v>573</v>
      </c>
      <c r="D631" s="6">
        <v>12</v>
      </c>
      <c r="E631" s="107" t="s">
        <v>579</v>
      </c>
      <c r="F631" s="107">
        <v>1</v>
      </c>
      <c r="G631" s="127" t="str">
        <f t="shared" si="295"/>
        <v xml:space="preserve">Kantoorruimte / vergaderruimte </v>
      </c>
      <c r="H631" s="107" t="s">
        <v>547</v>
      </c>
      <c r="I631" s="128">
        <v>4</v>
      </c>
      <c r="J631" s="127" t="str">
        <f t="shared" ref="J631:J690" si="296">VLOOKUP(I631,Legenda_vloerafwerking,2,0)</f>
        <v>Tapijt</v>
      </c>
      <c r="K631" s="130">
        <v>16.5</v>
      </c>
      <c r="L631" s="129">
        <f t="shared" ref="L631:L690" si="297">K631-M631</f>
        <v>16.5</v>
      </c>
      <c r="M631" s="164">
        <f t="shared" ref="M631:M690" si="298">IF(F631="nio",K631,0)</f>
        <v>0</v>
      </c>
      <c r="N631" s="131"/>
      <c r="O631" s="107" t="s">
        <v>97</v>
      </c>
      <c r="P631" s="107"/>
      <c r="Q631" s="107"/>
      <c r="R631" s="107"/>
      <c r="S631" s="131"/>
      <c r="T631" s="126" t="str">
        <f t="shared" ref="T631:T690" si="299">IF(F631="nio","_",VLOOKUP(F631,cat_omschrijving,3,0))</f>
        <v>Bureau</v>
      </c>
      <c r="U631" s="126" t="str">
        <f t="shared" ref="U631:U690" si="300">IF(F631="nio","_",VLOOKUP(F631,cat_omschrijving,4,0))</f>
        <v>AQL 7%</v>
      </c>
      <c r="V631" s="131"/>
      <c r="W631" s="113">
        <v>100</v>
      </c>
      <c r="X631" s="131"/>
      <c r="Y631" s="129">
        <f t="shared" ref="Y631:Y690" si="301">IF(F631="nio","_",(L631/W631)*VLOOKUP(O631,Aanpassing_frequenties,3,0))</f>
        <v>42.075000000000003</v>
      </c>
      <c r="Z631" s="132">
        <f t="shared" ref="Z631:Z690" si="302">IF(F631="nio","_",Y631*Rekentarief)</f>
        <v>0</v>
      </c>
      <c r="AA631" s="131"/>
      <c r="AB631" s="129" t="str">
        <f t="shared" ref="AB631:AB690" si="303">IF(OR($F631="nio",P631=""),"_",($L631/$W631)*VLOOKUP(P631,Aanpassing_frequenties,3,0))</f>
        <v>_</v>
      </c>
      <c r="AC631" s="132" t="str">
        <f t="shared" ref="AC631:AC690" si="304">IF(OR($F631="nio",P631=""),"_",AB631*Rekentarief30)</f>
        <v>_</v>
      </c>
      <c r="AD631" s="131"/>
      <c r="AE631" s="129" t="str">
        <f t="shared" ref="AE631:AE690" si="305">IF(OR($F631="nio",Q631=""),"_",($L631/$W631)*VLOOKUP(Q631,Aanpassing_frequenties,3,0))</f>
        <v>_</v>
      </c>
      <c r="AF631" s="132" t="str">
        <f t="shared" ref="AF631:AF690" si="306">IF(OR($F631="nio",Q631=""),"_",AE631*Rekentarief50)</f>
        <v>_</v>
      </c>
      <c r="AG631" s="131"/>
      <c r="AH631" s="129" t="str">
        <f t="shared" ref="AH631:AH690" si="307">IF(OR($F631="nio",R631=""),"_",($L631/$W631)*VLOOKUP(R631,Aanpassing_frequenties,3,0))</f>
        <v>_</v>
      </c>
      <c r="AI631" s="132" t="str">
        <f t="shared" ref="AI631:AI690" si="308">IF(OR($F631="nio",R631=""),"_",AH631*rekentarief150)</f>
        <v>_</v>
      </c>
      <c r="AJ631" s="131"/>
      <c r="AK631" s="129">
        <f t="shared" ref="AK631:AK690" si="309">IF(F631="nio","_",SUM(Y631,AB631,AE631,AH631))</f>
        <v>42.075000000000003</v>
      </c>
      <c r="AL631" s="132">
        <f t="shared" ref="AL631:AL690" si="310">IF(F631="nio","_",SUM(Z631,AC631,AF631,AI631))</f>
        <v>0</v>
      </c>
      <c r="AM631" s="131"/>
      <c r="AQ631" s="137"/>
    </row>
    <row r="632" spans="1:43">
      <c r="A632" s="12">
        <v>53</v>
      </c>
      <c r="B632" s="126" t="str">
        <f>VLOOKUP(A632,'Overzicht locaties'!B:D,2,0)</f>
        <v>Gro+ SE09</v>
      </c>
      <c r="C632" s="107" t="s">
        <v>573</v>
      </c>
      <c r="D632" s="6">
        <v>13</v>
      </c>
      <c r="E632" s="107" t="s">
        <v>581</v>
      </c>
      <c r="F632" s="107">
        <v>1</v>
      </c>
      <c r="G632" s="127" t="str">
        <f t="shared" ref="G632:G691" si="311">VLOOKUP(F632,cat_omschrijving,2,0)</f>
        <v xml:space="preserve">Kantoorruimte / vergaderruimte </v>
      </c>
      <c r="H632" s="107" t="s">
        <v>547</v>
      </c>
      <c r="I632" s="128">
        <v>4</v>
      </c>
      <c r="J632" s="127" t="str">
        <f t="shared" si="296"/>
        <v>Tapijt</v>
      </c>
      <c r="K632" s="130">
        <v>28.1</v>
      </c>
      <c r="L632" s="129">
        <f t="shared" si="297"/>
        <v>28.1</v>
      </c>
      <c r="M632" s="164">
        <f t="shared" si="298"/>
        <v>0</v>
      </c>
      <c r="N632" s="131"/>
      <c r="O632" s="107" t="s">
        <v>97</v>
      </c>
      <c r="P632" s="107"/>
      <c r="Q632" s="107"/>
      <c r="R632" s="107"/>
      <c r="S632" s="131"/>
      <c r="T632" s="126" t="str">
        <f t="shared" si="299"/>
        <v>Bureau</v>
      </c>
      <c r="U632" s="126" t="str">
        <f t="shared" si="300"/>
        <v>AQL 7%</v>
      </c>
      <c r="V632" s="131"/>
      <c r="W632" s="113">
        <v>100</v>
      </c>
      <c r="X632" s="131"/>
      <c r="Y632" s="129">
        <f t="shared" si="301"/>
        <v>71.655000000000001</v>
      </c>
      <c r="Z632" s="132">
        <f t="shared" si="302"/>
        <v>0</v>
      </c>
      <c r="AA632" s="131"/>
      <c r="AB632" s="129" t="str">
        <f t="shared" si="303"/>
        <v>_</v>
      </c>
      <c r="AC632" s="132" t="str">
        <f t="shared" si="304"/>
        <v>_</v>
      </c>
      <c r="AD632" s="131"/>
      <c r="AE632" s="129" t="str">
        <f t="shared" si="305"/>
        <v>_</v>
      </c>
      <c r="AF632" s="132" t="str">
        <f t="shared" si="306"/>
        <v>_</v>
      </c>
      <c r="AG632" s="131"/>
      <c r="AH632" s="129" t="str">
        <f t="shared" si="307"/>
        <v>_</v>
      </c>
      <c r="AI632" s="132" t="str">
        <f t="shared" si="308"/>
        <v>_</v>
      </c>
      <c r="AJ632" s="131"/>
      <c r="AK632" s="129">
        <f t="shared" si="309"/>
        <v>71.655000000000001</v>
      </c>
      <c r="AL632" s="132">
        <f t="shared" si="310"/>
        <v>0</v>
      </c>
      <c r="AM632" s="131"/>
      <c r="AQ632" s="137"/>
    </row>
    <row r="633" spans="1:43">
      <c r="A633" s="12">
        <v>53</v>
      </c>
      <c r="B633" s="126" t="str">
        <f>VLOOKUP(A633,'Overzicht locaties'!B:D,2,0)</f>
        <v>Gro+ SE09</v>
      </c>
      <c r="C633" s="107" t="s">
        <v>573</v>
      </c>
      <c r="D633" s="6">
        <v>14</v>
      </c>
      <c r="E633" s="107" t="s">
        <v>579</v>
      </c>
      <c r="F633" s="107">
        <v>1</v>
      </c>
      <c r="G633" s="127" t="str">
        <f t="shared" si="311"/>
        <v xml:space="preserve">Kantoorruimte / vergaderruimte </v>
      </c>
      <c r="H633" s="107" t="s">
        <v>547</v>
      </c>
      <c r="I633" s="128">
        <v>4</v>
      </c>
      <c r="J633" s="127" t="str">
        <f t="shared" si="296"/>
        <v>Tapijt</v>
      </c>
      <c r="K633" s="130">
        <v>21.4</v>
      </c>
      <c r="L633" s="129">
        <f t="shared" si="297"/>
        <v>21.4</v>
      </c>
      <c r="M633" s="164">
        <f t="shared" si="298"/>
        <v>0</v>
      </c>
      <c r="N633" s="131"/>
      <c r="O633" s="107" t="s">
        <v>97</v>
      </c>
      <c r="P633" s="107"/>
      <c r="Q633" s="107"/>
      <c r="R633" s="107"/>
      <c r="S633" s="131"/>
      <c r="T633" s="126" t="str">
        <f t="shared" si="299"/>
        <v>Bureau</v>
      </c>
      <c r="U633" s="126" t="str">
        <f t="shared" si="300"/>
        <v>AQL 7%</v>
      </c>
      <c r="V633" s="131"/>
      <c r="W633" s="113">
        <v>100</v>
      </c>
      <c r="X633" s="131"/>
      <c r="Y633" s="129">
        <f t="shared" si="301"/>
        <v>54.57</v>
      </c>
      <c r="Z633" s="132">
        <f t="shared" si="302"/>
        <v>0</v>
      </c>
      <c r="AA633" s="131"/>
      <c r="AB633" s="129" t="str">
        <f t="shared" si="303"/>
        <v>_</v>
      </c>
      <c r="AC633" s="132" t="str">
        <f t="shared" si="304"/>
        <v>_</v>
      </c>
      <c r="AD633" s="131"/>
      <c r="AE633" s="129" t="str">
        <f t="shared" si="305"/>
        <v>_</v>
      </c>
      <c r="AF633" s="132" t="str">
        <f t="shared" si="306"/>
        <v>_</v>
      </c>
      <c r="AG633" s="131"/>
      <c r="AH633" s="129" t="str">
        <f t="shared" si="307"/>
        <v>_</v>
      </c>
      <c r="AI633" s="132" t="str">
        <f t="shared" si="308"/>
        <v>_</v>
      </c>
      <c r="AJ633" s="131"/>
      <c r="AK633" s="129">
        <f t="shared" si="309"/>
        <v>54.57</v>
      </c>
      <c r="AL633" s="132">
        <f t="shared" si="310"/>
        <v>0</v>
      </c>
      <c r="AM633" s="131"/>
      <c r="AQ633" s="137"/>
    </row>
    <row r="634" spans="1:43">
      <c r="A634" s="12">
        <v>53</v>
      </c>
      <c r="B634" s="126" t="str">
        <f>VLOOKUP(A634,'Overzicht locaties'!B:D,2,0)</f>
        <v>Gro+ SE09</v>
      </c>
      <c r="C634" s="107" t="s">
        <v>573</v>
      </c>
      <c r="D634" s="6">
        <v>15</v>
      </c>
      <c r="E634" s="107" t="s">
        <v>546</v>
      </c>
      <c r="F634" s="107">
        <v>2</v>
      </c>
      <c r="G634" s="127" t="str">
        <f t="shared" si="311"/>
        <v>Sanitaire ruimte</v>
      </c>
      <c r="H634" s="107" t="s">
        <v>527</v>
      </c>
      <c r="I634" s="128">
        <v>3</v>
      </c>
      <c r="J634" s="127" t="str">
        <f t="shared" si="296"/>
        <v>Harde vloer zonder polymeer beschermlaag, met behandeling</v>
      </c>
      <c r="K634" s="130">
        <v>15.9</v>
      </c>
      <c r="L634" s="129">
        <f t="shared" si="297"/>
        <v>15.9</v>
      </c>
      <c r="M634" s="164">
        <f t="shared" si="298"/>
        <v>0</v>
      </c>
      <c r="N634" s="131"/>
      <c r="O634" s="107" t="s">
        <v>97</v>
      </c>
      <c r="P634" s="107"/>
      <c r="Q634" s="107"/>
      <c r="R634" s="107"/>
      <c r="S634" s="131"/>
      <c r="T634" s="126" t="str">
        <f t="shared" si="299"/>
        <v>Sanitair</v>
      </c>
      <c r="U634" s="126" t="str">
        <f t="shared" si="300"/>
        <v>AQL 4%</v>
      </c>
      <c r="V634" s="131"/>
      <c r="W634" s="113">
        <v>100</v>
      </c>
      <c r="X634" s="131"/>
      <c r="Y634" s="129">
        <f t="shared" si="301"/>
        <v>40.545000000000002</v>
      </c>
      <c r="Z634" s="132">
        <f t="shared" si="302"/>
        <v>0</v>
      </c>
      <c r="AA634" s="131"/>
      <c r="AB634" s="129" t="str">
        <f t="shared" si="303"/>
        <v>_</v>
      </c>
      <c r="AC634" s="132" t="str">
        <f t="shared" si="304"/>
        <v>_</v>
      </c>
      <c r="AD634" s="131"/>
      <c r="AE634" s="129" t="str">
        <f t="shared" si="305"/>
        <v>_</v>
      </c>
      <c r="AF634" s="132" t="str">
        <f t="shared" si="306"/>
        <v>_</v>
      </c>
      <c r="AG634" s="131"/>
      <c r="AH634" s="129" t="str">
        <f t="shared" si="307"/>
        <v>_</v>
      </c>
      <c r="AI634" s="132" t="str">
        <f t="shared" si="308"/>
        <v>_</v>
      </c>
      <c r="AJ634" s="131"/>
      <c r="AK634" s="129">
        <f t="shared" si="309"/>
        <v>40.545000000000002</v>
      </c>
      <c r="AL634" s="132">
        <f t="shared" si="310"/>
        <v>0</v>
      </c>
      <c r="AM634" s="131"/>
      <c r="AQ634" s="137"/>
    </row>
    <row r="635" spans="1:43">
      <c r="A635" s="12">
        <v>53</v>
      </c>
      <c r="B635" s="126" t="str">
        <f>VLOOKUP(A635,'Overzicht locaties'!B:D,2,0)</f>
        <v>Gro+ SE09</v>
      </c>
      <c r="C635" s="107" t="s">
        <v>573</v>
      </c>
      <c r="D635" s="6">
        <v>16</v>
      </c>
      <c r="E635" s="107" t="s">
        <v>582</v>
      </c>
      <c r="F635" s="107">
        <v>1</v>
      </c>
      <c r="G635" s="127" t="str">
        <f t="shared" si="311"/>
        <v xml:space="preserve">Kantoorruimte / vergaderruimte </v>
      </c>
      <c r="H635" s="107" t="s">
        <v>602</v>
      </c>
      <c r="I635" s="128">
        <v>4</v>
      </c>
      <c r="J635" s="127" t="str">
        <f t="shared" si="296"/>
        <v>Tapijt</v>
      </c>
      <c r="K635" s="130">
        <v>17</v>
      </c>
      <c r="L635" s="129">
        <f t="shared" si="297"/>
        <v>17</v>
      </c>
      <c r="M635" s="164">
        <f t="shared" si="298"/>
        <v>0</v>
      </c>
      <c r="N635" s="131"/>
      <c r="O635" s="107" t="s">
        <v>97</v>
      </c>
      <c r="P635" s="107"/>
      <c r="Q635" s="107"/>
      <c r="R635" s="107"/>
      <c r="S635" s="131"/>
      <c r="T635" s="126" t="str">
        <f t="shared" si="299"/>
        <v>Bureau</v>
      </c>
      <c r="U635" s="126" t="str">
        <f t="shared" si="300"/>
        <v>AQL 7%</v>
      </c>
      <c r="V635" s="131"/>
      <c r="W635" s="113">
        <v>100</v>
      </c>
      <c r="X635" s="131"/>
      <c r="Y635" s="129">
        <f t="shared" si="301"/>
        <v>43.35</v>
      </c>
      <c r="Z635" s="132">
        <f t="shared" si="302"/>
        <v>0</v>
      </c>
      <c r="AA635" s="131"/>
      <c r="AB635" s="129" t="str">
        <f t="shared" si="303"/>
        <v>_</v>
      </c>
      <c r="AC635" s="132" t="str">
        <f t="shared" si="304"/>
        <v>_</v>
      </c>
      <c r="AD635" s="131"/>
      <c r="AE635" s="129" t="str">
        <f t="shared" si="305"/>
        <v>_</v>
      </c>
      <c r="AF635" s="132" t="str">
        <f t="shared" si="306"/>
        <v>_</v>
      </c>
      <c r="AG635" s="131"/>
      <c r="AH635" s="129" t="str">
        <f t="shared" si="307"/>
        <v>_</v>
      </c>
      <c r="AI635" s="132" t="str">
        <f t="shared" si="308"/>
        <v>_</v>
      </c>
      <c r="AJ635" s="131"/>
      <c r="AK635" s="129">
        <f t="shared" si="309"/>
        <v>43.35</v>
      </c>
      <c r="AL635" s="132">
        <f t="shared" si="310"/>
        <v>0</v>
      </c>
      <c r="AM635" s="131"/>
      <c r="AQ635" s="137"/>
    </row>
    <row r="636" spans="1:43">
      <c r="A636" s="12">
        <v>53</v>
      </c>
      <c r="B636" s="126" t="str">
        <f>VLOOKUP(A636,'Overzicht locaties'!B:D,2,0)</f>
        <v>Gro+ SE09</v>
      </c>
      <c r="C636" s="107" t="s">
        <v>573</v>
      </c>
      <c r="D636" s="6">
        <v>17</v>
      </c>
      <c r="E636" s="107" t="s">
        <v>579</v>
      </c>
      <c r="F636" s="107">
        <v>1</v>
      </c>
      <c r="G636" s="127" t="str">
        <f t="shared" si="311"/>
        <v xml:space="preserve">Kantoorruimte / vergaderruimte </v>
      </c>
      <c r="H636" s="107" t="s">
        <v>602</v>
      </c>
      <c r="I636" s="128">
        <v>4</v>
      </c>
      <c r="J636" s="127" t="str">
        <f t="shared" si="296"/>
        <v>Tapijt</v>
      </c>
      <c r="K636" s="130">
        <v>16.2</v>
      </c>
      <c r="L636" s="129">
        <f t="shared" si="297"/>
        <v>16.2</v>
      </c>
      <c r="M636" s="164">
        <f t="shared" si="298"/>
        <v>0</v>
      </c>
      <c r="N636" s="131"/>
      <c r="O636" s="107" t="s">
        <v>97</v>
      </c>
      <c r="P636" s="107"/>
      <c r="Q636" s="107"/>
      <c r="R636" s="107"/>
      <c r="S636" s="131"/>
      <c r="T636" s="126" t="str">
        <f t="shared" si="299"/>
        <v>Bureau</v>
      </c>
      <c r="U636" s="126" t="str">
        <f t="shared" si="300"/>
        <v>AQL 7%</v>
      </c>
      <c r="V636" s="131"/>
      <c r="W636" s="113">
        <v>100</v>
      </c>
      <c r="X636" s="131"/>
      <c r="Y636" s="129">
        <f t="shared" si="301"/>
        <v>41.31</v>
      </c>
      <c r="Z636" s="132">
        <f t="shared" si="302"/>
        <v>0</v>
      </c>
      <c r="AA636" s="131"/>
      <c r="AB636" s="129" t="str">
        <f t="shared" si="303"/>
        <v>_</v>
      </c>
      <c r="AC636" s="132" t="str">
        <f t="shared" si="304"/>
        <v>_</v>
      </c>
      <c r="AD636" s="131"/>
      <c r="AE636" s="129" t="str">
        <f t="shared" si="305"/>
        <v>_</v>
      </c>
      <c r="AF636" s="132" t="str">
        <f t="shared" si="306"/>
        <v>_</v>
      </c>
      <c r="AG636" s="131"/>
      <c r="AH636" s="129" t="str">
        <f t="shared" si="307"/>
        <v>_</v>
      </c>
      <c r="AI636" s="132" t="str">
        <f t="shared" si="308"/>
        <v>_</v>
      </c>
      <c r="AJ636" s="131"/>
      <c r="AK636" s="129">
        <f t="shared" si="309"/>
        <v>41.31</v>
      </c>
      <c r="AL636" s="132">
        <f t="shared" si="310"/>
        <v>0</v>
      </c>
      <c r="AM636" s="131"/>
      <c r="AQ636" s="137"/>
    </row>
    <row r="637" spans="1:43">
      <c r="A637" s="12">
        <v>53</v>
      </c>
      <c r="B637" s="126" t="str">
        <f>VLOOKUP(A637,'Overzicht locaties'!B:D,2,0)</f>
        <v>Gro+ SE09</v>
      </c>
      <c r="C637" s="107" t="s">
        <v>573</v>
      </c>
      <c r="D637" s="6">
        <v>18</v>
      </c>
      <c r="E637" s="107" t="s">
        <v>583</v>
      </c>
      <c r="F637" s="107">
        <v>1</v>
      </c>
      <c r="G637" s="127" t="str">
        <f t="shared" si="311"/>
        <v xml:space="preserve">Kantoorruimte / vergaderruimte </v>
      </c>
      <c r="H637" s="107" t="s">
        <v>602</v>
      </c>
      <c r="I637" s="128">
        <v>4</v>
      </c>
      <c r="J637" s="127" t="str">
        <f t="shared" si="296"/>
        <v>Tapijt</v>
      </c>
      <c r="K637" s="130">
        <v>16.3</v>
      </c>
      <c r="L637" s="129">
        <f t="shared" si="297"/>
        <v>16.3</v>
      </c>
      <c r="M637" s="164">
        <f t="shared" si="298"/>
        <v>0</v>
      </c>
      <c r="N637" s="131"/>
      <c r="O637" s="107" t="s">
        <v>97</v>
      </c>
      <c r="P637" s="107"/>
      <c r="Q637" s="107"/>
      <c r="R637" s="107"/>
      <c r="S637" s="131"/>
      <c r="T637" s="126" t="str">
        <f t="shared" si="299"/>
        <v>Bureau</v>
      </c>
      <c r="U637" s="126" t="str">
        <f t="shared" si="300"/>
        <v>AQL 7%</v>
      </c>
      <c r="V637" s="131"/>
      <c r="W637" s="113">
        <v>100</v>
      </c>
      <c r="X637" s="131"/>
      <c r="Y637" s="129">
        <f t="shared" si="301"/>
        <v>41.565000000000005</v>
      </c>
      <c r="Z637" s="132">
        <f t="shared" si="302"/>
        <v>0</v>
      </c>
      <c r="AA637" s="131"/>
      <c r="AB637" s="129" t="str">
        <f t="shared" si="303"/>
        <v>_</v>
      </c>
      <c r="AC637" s="132" t="str">
        <f t="shared" si="304"/>
        <v>_</v>
      </c>
      <c r="AD637" s="131"/>
      <c r="AE637" s="129" t="str">
        <f t="shared" si="305"/>
        <v>_</v>
      </c>
      <c r="AF637" s="132" t="str">
        <f t="shared" si="306"/>
        <v>_</v>
      </c>
      <c r="AG637" s="131"/>
      <c r="AH637" s="129" t="str">
        <f t="shared" si="307"/>
        <v>_</v>
      </c>
      <c r="AI637" s="132" t="str">
        <f t="shared" si="308"/>
        <v>_</v>
      </c>
      <c r="AJ637" s="131"/>
      <c r="AK637" s="129">
        <f t="shared" si="309"/>
        <v>41.565000000000005</v>
      </c>
      <c r="AL637" s="132">
        <f t="shared" si="310"/>
        <v>0</v>
      </c>
      <c r="AM637" s="131"/>
      <c r="AQ637" s="137"/>
    </row>
    <row r="638" spans="1:43">
      <c r="A638" s="12">
        <v>53</v>
      </c>
      <c r="B638" s="126" t="str">
        <f>VLOOKUP(A638,'Overzicht locaties'!B:D,2,0)</f>
        <v>Gro+ SE09</v>
      </c>
      <c r="C638" s="107" t="s">
        <v>573</v>
      </c>
      <c r="D638" s="6">
        <v>19</v>
      </c>
      <c r="E638" s="107" t="s">
        <v>584</v>
      </c>
      <c r="F638" s="107">
        <v>1</v>
      </c>
      <c r="G638" s="127" t="str">
        <f t="shared" si="311"/>
        <v xml:space="preserve">Kantoorruimte / vergaderruimte </v>
      </c>
      <c r="H638" s="107" t="s">
        <v>602</v>
      </c>
      <c r="I638" s="128">
        <v>4</v>
      </c>
      <c r="J638" s="127" t="str">
        <f t="shared" si="296"/>
        <v>Tapijt</v>
      </c>
      <c r="K638" s="130">
        <v>27</v>
      </c>
      <c r="L638" s="129">
        <f t="shared" si="297"/>
        <v>27</v>
      </c>
      <c r="M638" s="164">
        <f t="shared" si="298"/>
        <v>0</v>
      </c>
      <c r="N638" s="131"/>
      <c r="O638" s="107" t="s">
        <v>97</v>
      </c>
      <c r="P638" s="107"/>
      <c r="Q638" s="107"/>
      <c r="R638" s="107"/>
      <c r="S638" s="131"/>
      <c r="T638" s="126" t="str">
        <f t="shared" si="299"/>
        <v>Bureau</v>
      </c>
      <c r="U638" s="126" t="str">
        <f t="shared" si="300"/>
        <v>AQL 7%</v>
      </c>
      <c r="V638" s="131"/>
      <c r="W638" s="113">
        <v>100</v>
      </c>
      <c r="X638" s="131"/>
      <c r="Y638" s="129">
        <f t="shared" si="301"/>
        <v>68.850000000000009</v>
      </c>
      <c r="Z638" s="132">
        <f t="shared" si="302"/>
        <v>0</v>
      </c>
      <c r="AA638" s="131"/>
      <c r="AB638" s="129" t="str">
        <f t="shared" si="303"/>
        <v>_</v>
      </c>
      <c r="AC638" s="132" t="str">
        <f t="shared" si="304"/>
        <v>_</v>
      </c>
      <c r="AD638" s="131"/>
      <c r="AE638" s="129" t="str">
        <f t="shared" si="305"/>
        <v>_</v>
      </c>
      <c r="AF638" s="132" t="str">
        <f t="shared" si="306"/>
        <v>_</v>
      </c>
      <c r="AG638" s="131"/>
      <c r="AH638" s="129" t="str">
        <f t="shared" si="307"/>
        <v>_</v>
      </c>
      <c r="AI638" s="132" t="str">
        <f t="shared" si="308"/>
        <v>_</v>
      </c>
      <c r="AJ638" s="131"/>
      <c r="AK638" s="129">
        <f t="shared" si="309"/>
        <v>68.850000000000009</v>
      </c>
      <c r="AL638" s="132">
        <f t="shared" si="310"/>
        <v>0</v>
      </c>
      <c r="AM638" s="131"/>
      <c r="AQ638" s="137"/>
    </row>
    <row r="639" spans="1:43">
      <c r="A639" s="12">
        <v>53</v>
      </c>
      <c r="B639" s="126" t="str">
        <f>VLOOKUP(A639,'Overzicht locaties'!B:D,2,0)</f>
        <v>Gro+ SE09</v>
      </c>
      <c r="C639" s="107" t="s">
        <v>573</v>
      </c>
      <c r="D639" s="6">
        <v>20</v>
      </c>
      <c r="E639" s="107" t="s">
        <v>525</v>
      </c>
      <c r="F639" s="107" t="s">
        <v>79</v>
      </c>
      <c r="G639" s="127" t="str">
        <f t="shared" si="311"/>
        <v>niet in onderhoud</v>
      </c>
      <c r="H639" s="107" t="s">
        <v>602</v>
      </c>
      <c r="I639" s="128">
        <v>4</v>
      </c>
      <c r="J639" s="127" t="str">
        <f t="shared" si="296"/>
        <v>Tapijt</v>
      </c>
      <c r="K639" s="130">
        <v>0</v>
      </c>
      <c r="L639" s="129">
        <f t="shared" si="297"/>
        <v>0</v>
      </c>
      <c r="M639" s="164">
        <f t="shared" si="298"/>
        <v>0</v>
      </c>
      <c r="N639" s="131"/>
      <c r="O639" s="107" t="s">
        <v>97</v>
      </c>
      <c r="P639" s="107"/>
      <c r="Q639" s="107"/>
      <c r="R639" s="107"/>
      <c r="S639" s="131"/>
      <c r="T639" s="126" t="str">
        <f t="shared" si="299"/>
        <v>_</v>
      </c>
      <c r="U639" s="126" t="str">
        <f t="shared" si="300"/>
        <v>_</v>
      </c>
      <c r="V639" s="131"/>
      <c r="W639" s="113">
        <v>100</v>
      </c>
      <c r="X639" s="131"/>
      <c r="Y639" s="129" t="str">
        <f t="shared" si="301"/>
        <v>_</v>
      </c>
      <c r="Z639" s="132" t="str">
        <f t="shared" si="302"/>
        <v>_</v>
      </c>
      <c r="AA639" s="131"/>
      <c r="AB639" s="129" t="str">
        <f t="shared" si="303"/>
        <v>_</v>
      </c>
      <c r="AC639" s="132" t="str">
        <f t="shared" si="304"/>
        <v>_</v>
      </c>
      <c r="AD639" s="131"/>
      <c r="AE639" s="129" t="str">
        <f t="shared" si="305"/>
        <v>_</v>
      </c>
      <c r="AF639" s="132" t="str">
        <f t="shared" si="306"/>
        <v>_</v>
      </c>
      <c r="AG639" s="131"/>
      <c r="AH639" s="129" t="str">
        <f t="shared" si="307"/>
        <v>_</v>
      </c>
      <c r="AI639" s="132" t="str">
        <f t="shared" si="308"/>
        <v>_</v>
      </c>
      <c r="AJ639" s="131"/>
      <c r="AK639" s="129" t="str">
        <f t="shared" si="309"/>
        <v>_</v>
      </c>
      <c r="AL639" s="132" t="str">
        <f t="shared" si="310"/>
        <v>_</v>
      </c>
      <c r="AM639" s="131"/>
      <c r="AQ639" s="137"/>
    </row>
    <row r="640" spans="1:43">
      <c r="A640" s="12">
        <v>53</v>
      </c>
      <c r="B640" s="126" t="str">
        <f>VLOOKUP(A640,'Overzicht locaties'!B:D,2,0)</f>
        <v>Gro+ SE09</v>
      </c>
      <c r="C640" s="107" t="s">
        <v>573</v>
      </c>
      <c r="D640" s="6">
        <v>21</v>
      </c>
      <c r="E640" s="107" t="s">
        <v>585</v>
      </c>
      <c r="F640" s="107" t="s">
        <v>79</v>
      </c>
      <c r="G640" s="127" t="str">
        <f t="shared" si="311"/>
        <v>niet in onderhoud</v>
      </c>
      <c r="H640" s="107" t="s">
        <v>474</v>
      </c>
      <c r="I640" s="128">
        <v>1</v>
      </c>
      <c r="J640" s="127" t="str">
        <f t="shared" si="296"/>
        <v>Vloerafwerking met polymeer beschermlaag</v>
      </c>
      <c r="K640" s="130">
        <v>0</v>
      </c>
      <c r="L640" s="129">
        <f t="shared" si="297"/>
        <v>0</v>
      </c>
      <c r="M640" s="164">
        <f t="shared" si="298"/>
        <v>0</v>
      </c>
      <c r="N640" s="131"/>
      <c r="O640" s="107" t="s">
        <v>97</v>
      </c>
      <c r="P640" s="107"/>
      <c r="Q640" s="107"/>
      <c r="R640" s="107"/>
      <c r="S640" s="131"/>
      <c r="T640" s="126" t="str">
        <f t="shared" si="299"/>
        <v>_</v>
      </c>
      <c r="U640" s="126" t="str">
        <f t="shared" si="300"/>
        <v>_</v>
      </c>
      <c r="V640" s="131"/>
      <c r="W640" s="113">
        <v>100</v>
      </c>
      <c r="X640" s="131"/>
      <c r="Y640" s="129" t="str">
        <f t="shared" si="301"/>
        <v>_</v>
      </c>
      <c r="Z640" s="132" t="str">
        <f t="shared" si="302"/>
        <v>_</v>
      </c>
      <c r="AA640" s="131"/>
      <c r="AB640" s="129" t="str">
        <f t="shared" si="303"/>
        <v>_</v>
      </c>
      <c r="AC640" s="132" t="str">
        <f t="shared" si="304"/>
        <v>_</v>
      </c>
      <c r="AD640" s="131"/>
      <c r="AE640" s="129" t="str">
        <f t="shared" si="305"/>
        <v>_</v>
      </c>
      <c r="AF640" s="132" t="str">
        <f t="shared" si="306"/>
        <v>_</v>
      </c>
      <c r="AG640" s="131"/>
      <c r="AH640" s="129" t="str">
        <f t="shared" si="307"/>
        <v>_</v>
      </c>
      <c r="AI640" s="132" t="str">
        <f t="shared" si="308"/>
        <v>_</v>
      </c>
      <c r="AJ640" s="131"/>
      <c r="AK640" s="129" t="str">
        <f t="shared" si="309"/>
        <v>_</v>
      </c>
      <c r="AL640" s="132" t="str">
        <f t="shared" si="310"/>
        <v>_</v>
      </c>
      <c r="AM640" s="131"/>
      <c r="AQ640" s="137"/>
    </row>
    <row r="641" spans="1:43">
      <c r="A641" s="12">
        <v>53</v>
      </c>
      <c r="B641" s="126" t="str">
        <f>VLOOKUP(A641,'Overzicht locaties'!B:D,2,0)</f>
        <v>Gro+ SE09</v>
      </c>
      <c r="C641" s="107" t="s">
        <v>573</v>
      </c>
      <c r="D641" s="6">
        <v>22</v>
      </c>
      <c r="E641" s="107" t="s">
        <v>546</v>
      </c>
      <c r="F641" s="107">
        <v>2</v>
      </c>
      <c r="G641" s="127" t="str">
        <f t="shared" si="311"/>
        <v>Sanitaire ruimte</v>
      </c>
      <c r="H641" s="107" t="s">
        <v>527</v>
      </c>
      <c r="I641" s="128">
        <v>3</v>
      </c>
      <c r="J641" s="127" t="str">
        <f t="shared" si="296"/>
        <v>Harde vloer zonder polymeer beschermlaag, met behandeling</v>
      </c>
      <c r="K641" s="130">
        <v>13.8</v>
      </c>
      <c r="L641" s="129">
        <f t="shared" si="297"/>
        <v>13.8</v>
      </c>
      <c r="M641" s="164">
        <f t="shared" si="298"/>
        <v>0</v>
      </c>
      <c r="N641" s="131"/>
      <c r="O641" s="107" t="s">
        <v>97</v>
      </c>
      <c r="P641" s="107"/>
      <c r="Q641" s="107"/>
      <c r="R641" s="107"/>
      <c r="S641" s="131"/>
      <c r="T641" s="126" t="str">
        <f t="shared" si="299"/>
        <v>Sanitair</v>
      </c>
      <c r="U641" s="126" t="str">
        <f t="shared" si="300"/>
        <v>AQL 4%</v>
      </c>
      <c r="V641" s="131"/>
      <c r="W641" s="113">
        <v>100</v>
      </c>
      <c r="X641" s="131"/>
      <c r="Y641" s="129">
        <f t="shared" si="301"/>
        <v>35.190000000000005</v>
      </c>
      <c r="Z641" s="132">
        <f t="shared" si="302"/>
        <v>0</v>
      </c>
      <c r="AA641" s="131"/>
      <c r="AB641" s="129" t="str">
        <f t="shared" si="303"/>
        <v>_</v>
      </c>
      <c r="AC641" s="132" t="str">
        <f t="shared" si="304"/>
        <v>_</v>
      </c>
      <c r="AD641" s="131"/>
      <c r="AE641" s="129" t="str">
        <f t="shared" si="305"/>
        <v>_</v>
      </c>
      <c r="AF641" s="132" t="str">
        <f t="shared" si="306"/>
        <v>_</v>
      </c>
      <c r="AG641" s="131"/>
      <c r="AH641" s="129" t="str">
        <f t="shared" si="307"/>
        <v>_</v>
      </c>
      <c r="AI641" s="132" t="str">
        <f t="shared" si="308"/>
        <v>_</v>
      </c>
      <c r="AJ641" s="131"/>
      <c r="AK641" s="129">
        <f t="shared" si="309"/>
        <v>35.190000000000005</v>
      </c>
      <c r="AL641" s="132">
        <f t="shared" si="310"/>
        <v>0</v>
      </c>
      <c r="AM641" s="131"/>
      <c r="AQ641" s="137"/>
    </row>
    <row r="642" spans="1:43">
      <c r="A642" s="12">
        <v>53</v>
      </c>
      <c r="B642" s="126" t="str">
        <f>VLOOKUP(A642,'Overzicht locaties'!B:D,2,0)</f>
        <v>Gro+ SE09</v>
      </c>
      <c r="C642" s="107" t="s">
        <v>573</v>
      </c>
      <c r="D642" s="6">
        <v>23</v>
      </c>
      <c r="E642" s="107" t="s">
        <v>586</v>
      </c>
      <c r="F642" s="107">
        <v>1</v>
      </c>
      <c r="G642" s="127" t="str">
        <f t="shared" si="311"/>
        <v xml:space="preserve">Kantoorruimte / vergaderruimte </v>
      </c>
      <c r="H642" s="107" t="s">
        <v>602</v>
      </c>
      <c r="I642" s="128">
        <v>4</v>
      </c>
      <c r="J642" s="127" t="str">
        <f t="shared" si="296"/>
        <v>Tapijt</v>
      </c>
      <c r="K642" s="130">
        <v>10.9</v>
      </c>
      <c r="L642" s="129">
        <f t="shared" si="297"/>
        <v>10.9</v>
      </c>
      <c r="M642" s="164">
        <f t="shared" si="298"/>
        <v>0</v>
      </c>
      <c r="N642" s="131"/>
      <c r="O642" s="107" t="s">
        <v>97</v>
      </c>
      <c r="P642" s="107"/>
      <c r="Q642" s="107"/>
      <c r="R642" s="107"/>
      <c r="S642" s="131"/>
      <c r="T642" s="126" t="str">
        <f t="shared" si="299"/>
        <v>Bureau</v>
      </c>
      <c r="U642" s="126" t="str">
        <f t="shared" si="300"/>
        <v>AQL 7%</v>
      </c>
      <c r="V642" s="131"/>
      <c r="W642" s="113">
        <v>100</v>
      </c>
      <c r="X642" s="131"/>
      <c r="Y642" s="129">
        <f t="shared" si="301"/>
        <v>27.794999999999998</v>
      </c>
      <c r="Z642" s="132">
        <f t="shared" si="302"/>
        <v>0</v>
      </c>
      <c r="AA642" s="131"/>
      <c r="AB642" s="129" t="str">
        <f t="shared" si="303"/>
        <v>_</v>
      </c>
      <c r="AC642" s="132" t="str">
        <f t="shared" si="304"/>
        <v>_</v>
      </c>
      <c r="AD642" s="131"/>
      <c r="AE642" s="129" t="str">
        <f t="shared" si="305"/>
        <v>_</v>
      </c>
      <c r="AF642" s="132" t="str">
        <f t="shared" si="306"/>
        <v>_</v>
      </c>
      <c r="AG642" s="131"/>
      <c r="AH642" s="129" t="str">
        <f t="shared" si="307"/>
        <v>_</v>
      </c>
      <c r="AI642" s="132" t="str">
        <f t="shared" si="308"/>
        <v>_</v>
      </c>
      <c r="AJ642" s="131"/>
      <c r="AK642" s="129">
        <f t="shared" si="309"/>
        <v>27.794999999999998</v>
      </c>
      <c r="AL642" s="132">
        <f t="shared" si="310"/>
        <v>0</v>
      </c>
      <c r="AM642" s="131"/>
      <c r="AQ642" s="137"/>
    </row>
    <row r="643" spans="1:43">
      <c r="A643" s="12">
        <v>53</v>
      </c>
      <c r="B643" s="126" t="str">
        <f>VLOOKUP(A643,'Overzicht locaties'!B:D,2,0)</f>
        <v>Gro+ SE09</v>
      </c>
      <c r="C643" s="107" t="s">
        <v>573</v>
      </c>
      <c r="D643" s="6">
        <v>24</v>
      </c>
      <c r="E643" s="107" t="s">
        <v>579</v>
      </c>
      <c r="F643" s="107">
        <v>1</v>
      </c>
      <c r="G643" s="127" t="str">
        <f t="shared" si="311"/>
        <v xml:space="preserve">Kantoorruimte / vergaderruimte </v>
      </c>
      <c r="H643" s="107" t="s">
        <v>602</v>
      </c>
      <c r="I643" s="128">
        <v>4</v>
      </c>
      <c r="J643" s="127" t="str">
        <f t="shared" si="296"/>
        <v>Tapijt</v>
      </c>
      <c r="K643" s="130">
        <v>16.399999999999999</v>
      </c>
      <c r="L643" s="129">
        <f t="shared" si="297"/>
        <v>16.399999999999999</v>
      </c>
      <c r="M643" s="164">
        <f t="shared" si="298"/>
        <v>0</v>
      </c>
      <c r="N643" s="131"/>
      <c r="O643" s="107" t="s">
        <v>97</v>
      </c>
      <c r="P643" s="107"/>
      <c r="Q643" s="107"/>
      <c r="R643" s="107"/>
      <c r="S643" s="131"/>
      <c r="T643" s="126" t="str">
        <f t="shared" si="299"/>
        <v>Bureau</v>
      </c>
      <c r="U643" s="126" t="str">
        <f t="shared" si="300"/>
        <v>AQL 7%</v>
      </c>
      <c r="V643" s="131"/>
      <c r="W643" s="113">
        <v>100</v>
      </c>
      <c r="X643" s="131"/>
      <c r="Y643" s="129">
        <f t="shared" si="301"/>
        <v>41.819999999999993</v>
      </c>
      <c r="Z643" s="132">
        <f t="shared" si="302"/>
        <v>0</v>
      </c>
      <c r="AA643" s="131"/>
      <c r="AB643" s="129" t="str">
        <f t="shared" si="303"/>
        <v>_</v>
      </c>
      <c r="AC643" s="132" t="str">
        <f t="shared" si="304"/>
        <v>_</v>
      </c>
      <c r="AD643" s="131"/>
      <c r="AE643" s="129" t="str">
        <f t="shared" si="305"/>
        <v>_</v>
      </c>
      <c r="AF643" s="132" t="str">
        <f t="shared" si="306"/>
        <v>_</v>
      </c>
      <c r="AG643" s="131"/>
      <c r="AH643" s="129" t="str">
        <f t="shared" si="307"/>
        <v>_</v>
      </c>
      <c r="AI643" s="132" t="str">
        <f t="shared" si="308"/>
        <v>_</v>
      </c>
      <c r="AJ643" s="131"/>
      <c r="AK643" s="129">
        <f t="shared" si="309"/>
        <v>41.819999999999993</v>
      </c>
      <c r="AL643" s="132">
        <f t="shared" si="310"/>
        <v>0</v>
      </c>
      <c r="AM643" s="131"/>
      <c r="AQ643" s="137"/>
    </row>
    <row r="644" spans="1:43">
      <c r="A644" s="12">
        <v>53</v>
      </c>
      <c r="B644" s="126" t="str">
        <f>VLOOKUP(A644,'Overzicht locaties'!B:D,2,0)</f>
        <v>Gro+ SE09</v>
      </c>
      <c r="C644" s="107" t="s">
        <v>573</v>
      </c>
      <c r="D644" s="6">
        <v>25</v>
      </c>
      <c r="E644" s="107" t="s">
        <v>579</v>
      </c>
      <c r="F644" s="107">
        <v>1</v>
      </c>
      <c r="G644" s="127" t="str">
        <f t="shared" si="311"/>
        <v xml:space="preserve">Kantoorruimte / vergaderruimte </v>
      </c>
      <c r="H644" s="107" t="s">
        <v>602</v>
      </c>
      <c r="I644" s="128">
        <v>4</v>
      </c>
      <c r="J644" s="127" t="str">
        <f t="shared" si="296"/>
        <v>Tapijt</v>
      </c>
      <c r="K644" s="130">
        <v>16.3</v>
      </c>
      <c r="L644" s="129">
        <f t="shared" si="297"/>
        <v>16.3</v>
      </c>
      <c r="M644" s="164">
        <f t="shared" si="298"/>
        <v>0</v>
      </c>
      <c r="N644" s="131"/>
      <c r="O644" s="107" t="s">
        <v>97</v>
      </c>
      <c r="P644" s="107"/>
      <c r="Q644" s="107"/>
      <c r="R644" s="107"/>
      <c r="S644" s="131"/>
      <c r="T644" s="126" t="str">
        <f t="shared" si="299"/>
        <v>Bureau</v>
      </c>
      <c r="U644" s="126" t="str">
        <f t="shared" si="300"/>
        <v>AQL 7%</v>
      </c>
      <c r="V644" s="131"/>
      <c r="W644" s="113">
        <v>100</v>
      </c>
      <c r="X644" s="131"/>
      <c r="Y644" s="129">
        <f t="shared" si="301"/>
        <v>41.565000000000005</v>
      </c>
      <c r="Z644" s="132">
        <f t="shared" si="302"/>
        <v>0</v>
      </c>
      <c r="AA644" s="131"/>
      <c r="AB644" s="129" t="str">
        <f t="shared" si="303"/>
        <v>_</v>
      </c>
      <c r="AC644" s="132" t="str">
        <f t="shared" si="304"/>
        <v>_</v>
      </c>
      <c r="AD644" s="131"/>
      <c r="AE644" s="129" t="str">
        <f t="shared" si="305"/>
        <v>_</v>
      </c>
      <c r="AF644" s="132" t="str">
        <f t="shared" si="306"/>
        <v>_</v>
      </c>
      <c r="AG644" s="131"/>
      <c r="AH644" s="129" t="str">
        <f t="shared" si="307"/>
        <v>_</v>
      </c>
      <c r="AI644" s="132" t="str">
        <f t="shared" si="308"/>
        <v>_</v>
      </c>
      <c r="AJ644" s="131"/>
      <c r="AK644" s="129">
        <f t="shared" si="309"/>
        <v>41.565000000000005</v>
      </c>
      <c r="AL644" s="132">
        <f t="shared" si="310"/>
        <v>0</v>
      </c>
      <c r="AM644" s="131"/>
      <c r="AQ644" s="137"/>
    </row>
    <row r="645" spans="1:43">
      <c r="A645" s="12">
        <v>53</v>
      </c>
      <c r="B645" s="126" t="str">
        <f>VLOOKUP(A645,'Overzicht locaties'!B:D,2,0)</f>
        <v>Gro+ SE09</v>
      </c>
      <c r="C645" s="107" t="s">
        <v>573</v>
      </c>
      <c r="D645" s="6">
        <v>26</v>
      </c>
      <c r="E645" s="107" t="s">
        <v>579</v>
      </c>
      <c r="F645" s="107">
        <v>1</v>
      </c>
      <c r="G645" s="127" t="str">
        <f t="shared" si="311"/>
        <v xml:space="preserve">Kantoorruimte / vergaderruimte </v>
      </c>
      <c r="H645" s="107" t="s">
        <v>602</v>
      </c>
      <c r="I645" s="128">
        <v>4</v>
      </c>
      <c r="J645" s="127" t="str">
        <f t="shared" si="296"/>
        <v>Tapijt</v>
      </c>
      <c r="K645" s="130">
        <v>16.899999999999999</v>
      </c>
      <c r="L645" s="129">
        <f t="shared" si="297"/>
        <v>16.899999999999999</v>
      </c>
      <c r="M645" s="164">
        <f t="shared" si="298"/>
        <v>0</v>
      </c>
      <c r="N645" s="131"/>
      <c r="O645" s="107" t="s">
        <v>97</v>
      </c>
      <c r="P645" s="107"/>
      <c r="Q645" s="107"/>
      <c r="R645" s="107"/>
      <c r="S645" s="131"/>
      <c r="T645" s="126" t="str">
        <f t="shared" si="299"/>
        <v>Bureau</v>
      </c>
      <c r="U645" s="126" t="str">
        <f t="shared" si="300"/>
        <v>AQL 7%</v>
      </c>
      <c r="V645" s="131"/>
      <c r="W645" s="113">
        <v>100</v>
      </c>
      <c r="X645" s="131"/>
      <c r="Y645" s="129">
        <f t="shared" si="301"/>
        <v>43.094999999999999</v>
      </c>
      <c r="Z645" s="132">
        <f t="shared" si="302"/>
        <v>0</v>
      </c>
      <c r="AA645" s="131"/>
      <c r="AB645" s="129" t="str">
        <f t="shared" si="303"/>
        <v>_</v>
      </c>
      <c r="AC645" s="132" t="str">
        <f t="shared" si="304"/>
        <v>_</v>
      </c>
      <c r="AD645" s="131"/>
      <c r="AE645" s="129" t="str">
        <f t="shared" si="305"/>
        <v>_</v>
      </c>
      <c r="AF645" s="132" t="str">
        <f t="shared" si="306"/>
        <v>_</v>
      </c>
      <c r="AG645" s="131"/>
      <c r="AH645" s="129" t="str">
        <f t="shared" si="307"/>
        <v>_</v>
      </c>
      <c r="AI645" s="132" t="str">
        <f t="shared" si="308"/>
        <v>_</v>
      </c>
      <c r="AJ645" s="131"/>
      <c r="AK645" s="129">
        <f t="shared" si="309"/>
        <v>43.094999999999999</v>
      </c>
      <c r="AL645" s="132">
        <f t="shared" si="310"/>
        <v>0</v>
      </c>
      <c r="AM645" s="131"/>
      <c r="AQ645" s="137"/>
    </row>
    <row r="646" spans="1:43">
      <c r="A646" s="12">
        <v>53</v>
      </c>
      <c r="B646" s="126" t="str">
        <f>VLOOKUP(A646,'Overzicht locaties'!B:D,2,0)</f>
        <v>Gro+ SE09</v>
      </c>
      <c r="C646" s="107" t="s">
        <v>573</v>
      </c>
      <c r="D646" s="6">
        <v>27</v>
      </c>
      <c r="E646" s="107" t="s">
        <v>587</v>
      </c>
      <c r="F646" s="107">
        <v>1</v>
      </c>
      <c r="G646" s="127" t="str">
        <f t="shared" si="311"/>
        <v xml:space="preserve">Kantoorruimte / vergaderruimte </v>
      </c>
      <c r="H646" s="107" t="s">
        <v>602</v>
      </c>
      <c r="I646" s="128">
        <v>4</v>
      </c>
      <c r="J646" s="127" t="str">
        <f t="shared" si="296"/>
        <v>Tapijt</v>
      </c>
      <c r="K646" s="130">
        <v>38.200000000000003</v>
      </c>
      <c r="L646" s="129">
        <f t="shared" si="297"/>
        <v>38.200000000000003</v>
      </c>
      <c r="M646" s="164">
        <f t="shared" si="298"/>
        <v>0</v>
      </c>
      <c r="N646" s="131"/>
      <c r="O646" s="107" t="s">
        <v>97</v>
      </c>
      <c r="P646" s="107"/>
      <c r="Q646" s="107"/>
      <c r="R646" s="107"/>
      <c r="S646" s="131"/>
      <c r="T646" s="126" t="str">
        <f t="shared" si="299"/>
        <v>Bureau</v>
      </c>
      <c r="U646" s="126" t="str">
        <f t="shared" si="300"/>
        <v>AQL 7%</v>
      </c>
      <c r="V646" s="131"/>
      <c r="W646" s="113">
        <v>100</v>
      </c>
      <c r="X646" s="131"/>
      <c r="Y646" s="129">
        <f t="shared" si="301"/>
        <v>97.41</v>
      </c>
      <c r="Z646" s="132">
        <f t="shared" si="302"/>
        <v>0</v>
      </c>
      <c r="AA646" s="131"/>
      <c r="AB646" s="129" t="str">
        <f t="shared" si="303"/>
        <v>_</v>
      </c>
      <c r="AC646" s="132" t="str">
        <f t="shared" si="304"/>
        <v>_</v>
      </c>
      <c r="AD646" s="131"/>
      <c r="AE646" s="129" t="str">
        <f t="shared" si="305"/>
        <v>_</v>
      </c>
      <c r="AF646" s="132" t="str">
        <f t="shared" si="306"/>
        <v>_</v>
      </c>
      <c r="AG646" s="131"/>
      <c r="AH646" s="129" t="str">
        <f t="shared" si="307"/>
        <v>_</v>
      </c>
      <c r="AI646" s="132" t="str">
        <f t="shared" si="308"/>
        <v>_</v>
      </c>
      <c r="AJ646" s="131"/>
      <c r="AK646" s="129">
        <f t="shared" si="309"/>
        <v>97.41</v>
      </c>
      <c r="AL646" s="132">
        <f t="shared" si="310"/>
        <v>0</v>
      </c>
      <c r="AM646" s="131"/>
      <c r="AQ646" s="137"/>
    </row>
    <row r="647" spans="1:43">
      <c r="A647" s="12">
        <v>53</v>
      </c>
      <c r="B647" s="126" t="str">
        <f>VLOOKUP(A647,'Overzicht locaties'!B:D,2,0)</f>
        <v>Gro+ SE09</v>
      </c>
      <c r="C647" s="107" t="s">
        <v>573</v>
      </c>
      <c r="D647" s="6">
        <v>28</v>
      </c>
      <c r="E647" s="107" t="s">
        <v>588</v>
      </c>
      <c r="F647" s="107">
        <v>1</v>
      </c>
      <c r="G647" s="127" t="str">
        <f t="shared" si="311"/>
        <v xml:space="preserve">Kantoorruimte / vergaderruimte </v>
      </c>
      <c r="H647" s="107" t="s">
        <v>602</v>
      </c>
      <c r="I647" s="128">
        <v>4</v>
      </c>
      <c r="J647" s="127" t="str">
        <f t="shared" si="296"/>
        <v>Tapijt</v>
      </c>
      <c r="K647" s="130">
        <v>52</v>
      </c>
      <c r="L647" s="129">
        <f t="shared" si="297"/>
        <v>52</v>
      </c>
      <c r="M647" s="164">
        <f t="shared" si="298"/>
        <v>0</v>
      </c>
      <c r="N647" s="131"/>
      <c r="O647" s="107" t="s">
        <v>97</v>
      </c>
      <c r="P647" s="107"/>
      <c r="Q647" s="107"/>
      <c r="R647" s="107"/>
      <c r="S647" s="131"/>
      <c r="T647" s="126" t="str">
        <f t="shared" si="299"/>
        <v>Bureau</v>
      </c>
      <c r="U647" s="126" t="str">
        <f t="shared" si="300"/>
        <v>AQL 7%</v>
      </c>
      <c r="V647" s="131"/>
      <c r="W647" s="113">
        <v>100</v>
      </c>
      <c r="X647" s="131"/>
      <c r="Y647" s="129">
        <f t="shared" si="301"/>
        <v>132.6</v>
      </c>
      <c r="Z647" s="132">
        <f t="shared" si="302"/>
        <v>0</v>
      </c>
      <c r="AA647" s="131"/>
      <c r="AB647" s="129" t="str">
        <f t="shared" si="303"/>
        <v>_</v>
      </c>
      <c r="AC647" s="132" t="str">
        <f t="shared" si="304"/>
        <v>_</v>
      </c>
      <c r="AD647" s="131"/>
      <c r="AE647" s="129" t="str">
        <f t="shared" si="305"/>
        <v>_</v>
      </c>
      <c r="AF647" s="132" t="str">
        <f t="shared" si="306"/>
        <v>_</v>
      </c>
      <c r="AG647" s="131"/>
      <c r="AH647" s="129" t="str">
        <f t="shared" si="307"/>
        <v>_</v>
      </c>
      <c r="AI647" s="132" t="str">
        <f t="shared" si="308"/>
        <v>_</v>
      </c>
      <c r="AJ647" s="131"/>
      <c r="AK647" s="129">
        <f t="shared" si="309"/>
        <v>132.6</v>
      </c>
      <c r="AL647" s="132">
        <f t="shared" si="310"/>
        <v>0</v>
      </c>
      <c r="AM647" s="131"/>
      <c r="AQ647" s="137"/>
    </row>
    <row r="648" spans="1:43">
      <c r="A648" s="12">
        <v>53</v>
      </c>
      <c r="B648" s="126" t="str">
        <f>VLOOKUP(A648,'Overzicht locaties'!B:D,2,0)</f>
        <v>Gro+ SE09</v>
      </c>
      <c r="C648" s="107" t="s">
        <v>573</v>
      </c>
      <c r="D648" s="6">
        <v>29</v>
      </c>
      <c r="E648" s="107" t="s">
        <v>589</v>
      </c>
      <c r="F648" s="107">
        <v>1</v>
      </c>
      <c r="G648" s="127" t="str">
        <f t="shared" si="311"/>
        <v xml:space="preserve">Kantoorruimte / vergaderruimte </v>
      </c>
      <c r="H648" s="107" t="s">
        <v>602</v>
      </c>
      <c r="I648" s="128">
        <v>4</v>
      </c>
      <c r="J648" s="127" t="str">
        <f t="shared" si="296"/>
        <v>Tapijt</v>
      </c>
      <c r="K648" s="130">
        <v>23</v>
      </c>
      <c r="L648" s="129">
        <f t="shared" si="297"/>
        <v>23</v>
      </c>
      <c r="M648" s="164">
        <f t="shared" si="298"/>
        <v>0</v>
      </c>
      <c r="N648" s="131"/>
      <c r="O648" s="107" t="s">
        <v>97</v>
      </c>
      <c r="P648" s="107"/>
      <c r="Q648" s="107"/>
      <c r="R648" s="107"/>
      <c r="S648" s="131"/>
      <c r="T648" s="126" t="str">
        <f t="shared" si="299"/>
        <v>Bureau</v>
      </c>
      <c r="U648" s="126" t="str">
        <f t="shared" si="300"/>
        <v>AQL 7%</v>
      </c>
      <c r="V648" s="131"/>
      <c r="W648" s="113">
        <v>100</v>
      </c>
      <c r="X648" s="131"/>
      <c r="Y648" s="129">
        <f t="shared" si="301"/>
        <v>58.650000000000006</v>
      </c>
      <c r="Z648" s="132">
        <f t="shared" si="302"/>
        <v>0</v>
      </c>
      <c r="AA648" s="131"/>
      <c r="AB648" s="129" t="str">
        <f t="shared" si="303"/>
        <v>_</v>
      </c>
      <c r="AC648" s="132" t="str">
        <f t="shared" si="304"/>
        <v>_</v>
      </c>
      <c r="AD648" s="131"/>
      <c r="AE648" s="129" t="str">
        <f t="shared" si="305"/>
        <v>_</v>
      </c>
      <c r="AF648" s="132" t="str">
        <f t="shared" si="306"/>
        <v>_</v>
      </c>
      <c r="AG648" s="131"/>
      <c r="AH648" s="129" t="str">
        <f t="shared" si="307"/>
        <v>_</v>
      </c>
      <c r="AI648" s="132" t="str">
        <f t="shared" si="308"/>
        <v>_</v>
      </c>
      <c r="AJ648" s="131"/>
      <c r="AK648" s="129">
        <f t="shared" si="309"/>
        <v>58.650000000000006</v>
      </c>
      <c r="AL648" s="132">
        <f t="shared" si="310"/>
        <v>0</v>
      </c>
      <c r="AM648" s="131"/>
      <c r="AQ648" s="137"/>
    </row>
    <row r="649" spans="1:43">
      <c r="A649" s="12">
        <v>53</v>
      </c>
      <c r="B649" s="126" t="str">
        <f>VLOOKUP(A649,'Overzicht locaties'!B:D,2,0)</f>
        <v>Gro+ SE09</v>
      </c>
      <c r="C649" s="107" t="s">
        <v>573</v>
      </c>
      <c r="D649" s="6">
        <v>30</v>
      </c>
      <c r="E649" s="107" t="s">
        <v>587</v>
      </c>
      <c r="F649" s="107">
        <v>1</v>
      </c>
      <c r="G649" s="127" t="str">
        <f t="shared" si="311"/>
        <v xml:space="preserve">Kantoorruimte / vergaderruimte </v>
      </c>
      <c r="H649" s="107" t="s">
        <v>602</v>
      </c>
      <c r="I649" s="128">
        <v>4</v>
      </c>
      <c r="J649" s="127" t="str">
        <f t="shared" si="296"/>
        <v>Tapijt</v>
      </c>
      <c r="K649" s="130">
        <v>30</v>
      </c>
      <c r="L649" s="129">
        <f t="shared" si="297"/>
        <v>30</v>
      </c>
      <c r="M649" s="164">
        <f t="shared" si="298"/>
        <v>0</v>
      </c>
      <c r="N649" s="131"/>
      <c r="O649" s="107" t="s">
        <v>97</v>
      </c>
      <c r="P649" s="107"/>
      <c r="Q649" s="107"/>
      <c r="R649" s="107"/>
      <c r="S649" s="131"/>
      <c r="T649" s="126" t="str">
        <f t="shared" si="299"/>
        <v>Bureau</v>
      </c>
      <c r="U649" s="126" t="str">
        <f t="shared" si="300"/>
        <v>AQL 7%</v>
      </c>
      <c r="V649" s="131"/>
      <c r="W649" s="113">
        <v>100</v>
      </c>
      <c r="X649" s="131"/>
      <c r="Y649" s="129">
        <f t="shared" si="301"/>
        <v>76.5</v>
      </c>
      <c r="Z649" s="132">
        <f t="shared" si="302"/>
        <v>0</v>
      </c>
      <c r="AA649" s="131"/>
      <c r="AB649" s="129" t="str">
        <f t="shared" si="303"/>
        <v>_</v>
      </c>
      <c r="AC649" s="132" t="str">
        <f t="shared" si="304"/>
        <v>_</v>
      </c>
      <c r="AD649" s="131"/>
      <c r="AE649" s="129" t="str">
        <f t="shared" si="305"/>
        <v>_</v>
      </c>
      <c r="AF649" s="132" t="str">
        <f t="shared" si="306"/>
        <v>_</v>
      </c>
      <c r="AG649" s="131"/>
      <c r="AH649" s="129" t="str">
        <f t="shared" si="307"/>
        <v>_</v>
      </c>
      <c r="AI649" s="132" t="str">
        <f t="shared" si="308"/>
        <v>_</v>
      </c>
      <c r="AJ649" s="131"/>
      <c r="AK649" s="129">
        <f t="shared" si="309"/>
        <v>76.5</v>
      </c>
      <c r="AL649" s="132">
        <f t="shared" si="310"/>
        <v>0</v>
      </c>
      <c r="AM649" s="131"/>
      <c r="AQ649" s="137"/>
    </row>
    <row r="650" spans="1:43">
      <c r="A650" s="12">
        <v>53</v>
      </c>
      <c r="B650" s="126" t="str">
        <f>VLOOKUP(A650,'Overzicht locaties'!B:D,2,0)</f>
        <v>Gro+ SE09</v>
      </c>
      <c r="C650" s="107" t="s">
        <v>573</v>
      </c>
      <c r="D650" s="6">
        <v>31</v>
      </c>
      <c r="E650" s="107" t="s">
        <v>590</v>
      </c>
      <c r="F650" s="107">
        <v>1</v>
      </c>
      <c r="G650" s="127" t="str">
        <f t="shared" si="311"/>
        <v xml:space="preserve">Kantoorruimte / vergaderruimte </v>
      </c>
      <c r="H650" s="107" t="s">
        <v>527</v>
      </c>
      <c r="I650" s="128">
        <v>3</v>
      </c>
      <c r="J650" s="127" t="str">
        <f t="shared" si="296"/>
        <v>Harde vloer zonder polymeer beschermlaag, met behandeling</v>
      </c>
      <c r="K650" s="130">
        <v>12</v>
      </c>
      <c r="L650" s="129">
        <f t="shared" si="297"/>
        <v>12</v>
      </c>
      <c r="M650" s="164">
        <f t="shared" si="298"/>
        <v>0</v>
      </c>
      <c r="N650" s="131"/>
      <c r="O650" s="107" t="s">
        <v>97</v>
      </c>
      <c r="P650" s="107"/>
      <c r="Q650" s="107"/>
      <c r="R650" s="107"/>
      <c r="S650" s="131"/>
      <c r="T650" s="126" t="str">
        <f t="shared" si="299"/>
        <v>Bureau</v>
      </c>
      <c r="U650" s="126" t="str">
        <f t="shared" si="300"/>
        <v>AQL 7%</v>
      </c>
      <c r="V650" s="131"/>
      <c r="W650" s="113">
        <v>100</v>
      </c>
      <c r="X650" s="131"/>
      <c r="Y650" s="129">
        <f t="shared" si="301"/>
        <v>30.599999999999998</v>
      </c>
      <c r="Z650" s="132">
        <f t="shared" si="302"/>
        <v>0</v>
      </c>
      <c r="AA650" s="131"/>
      <c r="AB650" s="129" t="str">
        <f t="shared" si="303"/>
        <v>_</v>
      </c>
      <c r="AC650" s="132" t="str">
        <f t="shared" si="304"/>
        <v>_</v>
      </c>
      <c r="AD650" s="131"/>
      <c r="AE650" s="129" t="str">
        <f t="shared" si="305"/>
        <v>_</v>
      </c>
      <c r="AF650" s="132" t="str">
        <f t="shared" si="306"/>
        <v>_</v>
      </c>
      <c r="AG650" s="131"/>
      <c r="AH650" s="129" t="str">
        <f t="shared" si="307"/>
        <v>_</v>
      </c>
      <c r="AI650" s="132" t="str">
        <f t="shared" si="308"/>
        <v>_</v>
      </c>
      <c r="AJ650" s="131"/>
      <c r="AK650" s="129">
        <f t="shared" si="309"/>
        <v>30.599999999999998</v>
      </c>
      <c r="AL650" s="132">
        <f t="shared" si="310"/>
        <v>0</v>
      </c>
      <c r="AM650" s="131"/>
      <c r="AQ650" s="137"/>
    </row>
    <row r="651" spans="1:43">
      <c r="A651" s="12">
        <v>53</v>
      </c>
      <c r="B651" s="126" t="str">
        <f>VLOOKUP(A651,'Overzicht locaties'!B:D,2,0)</f>
        <v>Gro+ SE09</v>
      </c>
      <c r="C651" s="107" t="s">
        <v>573</v>
      </c>
      <c r="D651" s="6">
        <v>32</v>
      </c>
      <c r="E651" s="107" t="s">
        <v>543</v>
      </c>
      <c r="F651" s="107">
        <v>1</v>
      </c>
      <c r="G651" s="127" t="str">
        <f t="shared" si="311"/>
        <v xml:space="preserve">Kantoorruimte / vergaderruimte </v>
      </c>
      <c r="H651" s="107" t="s">
        <v>474</v>
      </c>
      <c r="I651" s="128">
        <v>1</v>
      </c>
      <c r="J651" s="127" t="str">
        <f t="shared" si="296"/>
        <v>Vloerafwerking met polymeer beschermlaag</v>
      </c>
      <c r="K651" s="130">
        <v>3.1</v>
      </c>
      <c r="L651" s="129">
        <f t="shared" si="297"/>
        <v>3.1</v>
      </c>
      <c r="M651" s="164">
        <f t="shared" si="298"/>
        <v>0</v>
      </c>
      <c r="N651" s="131"/>
      <c r="O651" s="107" t="s">
        <v>97</v>
      </c>
      <c r="P651" s="107"/>
      <c r="Q651" s="107"/>
      <c r="R651" s="107"/>
      <c r="S651" s="131"/>
      <c r="T651" s="126" t="str">
        <f t="shared" si="299"/>
        <v>Bureau</v>
      </c>
      <c r="U651" s="126" t="str">
        <f t="shared" si="300"/>
        <v>AQL 7%</v>
      </c>
      <c r="V651" s="131"/>
      <c r="W651" s="113">
        <v>100</v>
      </c>
      <c r="X651" s="131"/>
      <c r="Y651" s="129">
        <f t="shared" si="301"/>
        <v>7.9050000000000002</v>
      </c>
      <c r="Z651" s="132">
        <f t="shared" si="302"/>
        <v>0</v>
      </c>
      <c r="AA651" s="131"/>
      <c r="AB651" s="129" t="str">
        <f t="shared" si="303"/>
        <v>_</v>
      </c>
      <c r="AC651" s="132" t="str">
        <f t="shared" si="304"/>
        <v>_</v>
      </c>
      <c r="AD651" s="131"/>
      <c r="AE651" s="129" t="str">
        <f t="shared" si="305"/>
        <v>_</v>
      </c>
      <c r="AF651" s="132" t="str">
        <f t="shared" si="306"/>
        <v>_</v>
      </c>
      <c r="AG651" s="131"/>
      <c r="AH651" s="129" t="str">
        <f t="shared" si="307"/>
        <v>_</v>
      </c>
      <c r="AI651" s="132" t="str">
        <f t="shared" si="308"/>
        <v>_</v>
      </c>
      <c r="AJ651" s="131"/>
      <c r="AK651" s="129">
        <f t="shared" si="309"/>
        <v>7.9050000000000002</v>
      </c>
      <c r="AL651" s="132">
        <f t="shared" si="310"/>
        <v>0</v>
      </c>
      <c r="AM651" s="131"/>
      <c r="AQ651" s="137"/>
    </row>
    <row r="652" spans="1:43">
      <c r="A652" s="12">
        <v>53</v>
      </c>
      <c r="B652" s="126" t="str">
        <f>VLOOKUP(A652,'Overzicht locaties'!B:D,2,0)</f>
        <v>Gro+ SE09</v>
      </c>
      <c r="C652" s="107" t="s">
        <v>573</v>
      </c>
      <c r="D652" s="6"/>
      <c r="E652" s="107" t="s">
        <v>591</v>
      </c>
      <c r="F652" s="107">
        <v>3</v>
      </c>
      <c r="G652" s="127" t="str">
        <f t="shared" si="311"/>
        <v>Verkeersruimte / Garderobe / Wachtruimte</v>
      </c>
      <c r="H652" s="107" t="s">
        <v>547</v>
      </c>
      <c r="I652" s="128">
        <v>4</v>
      </c>
      <c r="J652" s="127" t="str">
        <f t="shared" si="296"/>
        <v>Tapijt</v>
      </c>
      <c r="K652" s="130">
        <v>182</v>
      </c>
      <c r="L652" s="129">
        <f t="shared" si="297"/>
        <v>182</v>
      </c>
      <c r="M652" s="164">
        <f t="shared" si="298"/>
        <v>0</v>
      </c>
      <c r="N652" s="131"/>
      <c r="O652" s="107" t="s">
        <v>97</v>
      </c>
      <c r="P652" s="107"/>
      <c r="Q652" s="107"/>
      <c r="R652" s="107"/>
      <c r="S652" s="131"/>
      <c r="T652" s="126" t="str">
        <f t="shared" si="299"/>
        <v>Verkeer</v>
      </c>
      <c r="U652" s="126" t="str">
        <f t="shared" si="300"/>
        <v>AQL 7%</v>
      </c>
      <c r="V652" s="131"/>
      <c r="W652" s="113">
        <v>100</v>
      </c>
      <c r="X652" s="131"/>
      <c r="Y652" s="129">
        <f t="shared" si="301"/>
        <v>464.1</v>
      </c>
      <c r="Z652" s="132">
        <f t="shared" si="302"/>
        <v>0</v>
      </c>
      <c r="AA652" s="131"/>
      <c r="AB652" s="129" t="str">
        <f t="shared" si="303"/>
        <v>_</v>
      </c>
      <c r="AC652" s="132" t="str">
        <f t="shared" si="304"/>
        <v>_</v>
      </c>
      <c r="AD652" s="131"/>
      <c r="AE652" s="129" t="str">
        <f t="shared" si="305"/>
        <v>_</v>
      </c>
      <c r="AF652" s="132" t="str">
        <f t="shared" si="306"/>
        <v>_</v>
      </c>
      <c r="AG652" s="131"/>
      <c r="AH652" s="129" t="str">
        <f t="shared" si="307"/>
        <v>_</v>
      </c>
      <c r="AI652" s="132" t="str">
        <f t="shared" si="308"/>
        <v>_</v>
      </c>
      <c r="AJ652" s="131"/>
      <c r="AK652" s="129">
        <f t="shared" si="309"/>
        <v>464.1</v>
      </c>
      <c r="AL652" s="132">
        <f t="shared" si="310"/>
        <v>0</v>
      </c>
      <c r="AM652" s="131"/>
      <c r="AQ652" s="137"/>
    </row>
    <row r="653" spans="1:43">
      <c r="A653" s="12">
        <v>53</v>
      </c>
      <c r="B653" s="126" t="str">
        <f>VLOOKUP(A653,'Overzicht locaties'!B:D,2,0)</f>
        <v>Gro+ SE09</v>
      </c>
      <c r="C653" s="107">
        <v>-1</v>
      </c>
      <c r="D653" s="6">
        <v>33</v>
      </c>
      <c r="E653" s="107" t="s">
        <v>592</v>
      </c>
      <c r="F653" s="107">
        <v>6</v>
      </c>
      <c r="G653" s="127" t="str">
        <f t="shared" si="311"/>
        <v>Overig / Magazijn / Archief / Berging / Technische ruimte</v>
      </c>
      <c r="H653" s="107" t="s">
        <v>474</v>
      </c>
      <c r="I653" s="128">
        <v>1</v>
      </c>
      <c r="J653" s="127" t="str">
        <f t="shared" si="296"/>
        <v>Vloerafwerking met polymeer beschermlaag</v>
      </c>
      <c r="K653" s="130">
        <v>109</v>
      </c>
      <c r="L653" s="129">
        <f t="shared" si="297"/>
        <v>109</v>
      </c>
      <c r="M653" s="164">
        <f t="shared" si="298"/>
        <v>0</v>
      </c>
      <c r="N653" s="131"/>
      <c r="O653" s="107" t="s">
        <v>119</v>
      </c>
      <c r="P653" s="107"/>
      <c r="Q653" s="107"/>
      <c r="R653" s="107"/>
      <c r="S653" s="131"/>
      <c r="T653" s="126" t="str">
        <f t="shared" si="299"/>
        <v>Verkeer</v>
      </c>
      <c r="U653" s="126" t="str">
        <f t="shared" si="300"/>
        <v>AQL 7%</v>
      </c>
      <c r="V653" s="131"/>
      <c r="W653" s="113">
        <v>100</v>
      </c>
      <c r="X653" s="131"/>
      <c r="Y653" s="129">
        <f t="shared" si="301"/>
        <v>2.1800000000000002</v>
      </c>
      <c r="Z653" s="132">
        <f t="shared" si="302"/>
        <v>0</v>
      </c>
      <c r="AA653" s="131"/>
      <c r="AB653" s="129" t="str">
        <f t="shared" si="303"/>
        <v>_</v>
      </c>
      <c r="AC653" s="132" t="str">
        <f t="shared" si="304"/>
        <v>_</v>
      </c>
      <c r="AD653" s="131"/>
      <c r="AE653" s="129" t="str">
        <f t="shared" si="305"/>
        <v>_</v>
      </c>
      <c r="AF653" s="132" t="str">
        <f t="shared" si="306"/>
        <v>_</v>
      </c>
      <c r="AG653" s="131"/>
      <c r="AH653" s="129" t="str">
        <f t="shared" si="307"/>
        <v>_</v>
      </c>
      <c r="AI653" s="132" t="str">
        <f t="shared" si="308"/>
        <v>_</v>
      </c>
      <c r="AJ653" s="131"/>
      <c r="AK653" s="129">
        <f t="shared" si="309"/>
        <v>2.1800000000000002</v>
      </c>
      <c r="AL653" s="132">
        <f t="shared" si="310"/>
        <v>0</v>
      </c>
      <c r="AM653" s="131"/>
      <c r="AQ653" s="137"/>
    </row>
    <row r="654" spans="1:43">
      <c r="A654" s="12">
        <v>53</v>
      </c>
      <c r="B654" s="126" t="str">
        <f>VLOOKUP(A654,'Overzicht locaties'!B:D,2,0)</f>
        <v>Gro+ SE09</v>
      </c>
      <c r="C654" s="107">
        <v>-1</v>
      </c>
      <c r="D654" s="6">
        <v>34</v>
      </c>
      <c r="E654" s="107" t="s">
        <v>593</v>
      </c>
      <c r="F654" s="107">
        <v>6</v>
      </c>
      <c r="G654" s="127" t="str">
        <f t="shared" si="311"/>
        <v>Overig / Magazijn / Archief / Berging / Technische ruimte</v>
      </c>
      <c r="H654" s="107" t="s">
        <v>474</v>
      </c>
      <c r="I654" s="128">
        <v>1</v>
      </c>
      <c r="J654" s="127" t="str">
        <f t="shared" si="296"/>
        <v>Vloerafwerking met polymeer beschermlaag</v>
      </c>
      <c r="K654" s="130">
        <v>12</v>
      </c>
      <c r="L654" s="129">
        <f t="shared" si="297"/>
        <v>12</v>
      </c>
      <c r="M654" s="164">
        <f t="shared" si="298"/>
        <v>0</v>
      </c>
      <c r="N654" s="131"/>
      <c r="O654" s="107" t="s">
        <v>119</v>
      </c>
      <c r="P654" s="107"/>
      <c r="Q654" s="107"/>
      <c r="R654" s="107"/>
      <c r="S654" s="131"/>
      <c r="T654" s="126" t="str">
        <f t="shared" si="299"/>
        <v>Verkeer</v>
      </c>
      <c r="U654" s="126" t="str">
        <f t="shared" si="300"/>
        <v>AQL 7%</v>
      </c>
      <c r="V654" s="131"/>
      <c r="W654" s="113">
        <v>100</v>
      </c>
      <c r="X654" s="131"/>
      <c r="Y654" s="129">
        <f t="shared" si="301"/>
        <v>0.24</v>
      </c>
      <c r="Z654" s="132">
        <f t="shared" si="302"/>
        <v>0</v>
      </c>
      <c r="AA654" s="131"/>
      <c r="AB654" s="129" t="str">
        <f t="shared" si="303"/>
        <v>_</v>
      </c>
      <c r="AC654" s="132" t="str">
        <f t="shared" si="304"/>
        <v>_</v>
      </c>
      <c r="AD654" s="131"/>
      <c r="AE654" s="129" t="str">
        <f t="shared" si="305"/>
        <v>_</v>
      </c>
      <c r="AF654" s="132" t="str">
        <f t="shared" si="306"/>
        <v>_</v>
      </c>
      <c r="AG654" s="131"/>
      <c r="AH654" s="129" t="str">
        <f t="shared" si="307"/>
        <v>_</v>
      </c>
      <c r="AI654" s="132" t="str">
        <f t="shared" si="308"/>
        <v>_</v>
      </c>
      <c r="AJ654" s="131"/>
      <c r="AK654" s="129">
        <f t="shared" si="309"/>
        <v>0.24</v>
      </c>
      <c r="AL654" s="132">
        <f t="shared" si="310"/>
        <v>0</v>
      </c>
      <c r="AM654" s="131"/>
      <c r="AQ654" s="137"/>
    </row>
    <row r="655" spans="1:43">
      <c r="A655" s="12">
        <v>53</v>
      </c>
      <c r="B655" s="126" t="str">
        <f>VLOOKUP(A655,'Overzicht locaties'!B:D,2,0)</f>
        <v>Gro+ SE09</v>
      </c>
      <c r="C655" s="107" t="s">
        <v>303</v>
      </c>
      <c r="D655" s="6">
        <v>35</v>
      </c>
      <c r="E655" s="107" t="s">
        <v>555</v>
      </c>
      <c r="F655" s="107">
        <v>5</v>
      </c>
      <c r="G655" s="127" t="str">
        <f t="shared" si="311"/>
        <v>Pantry / keuken / koffie / restaurant</v>
      </c>
      <c r="H655" s="107" t="s">
        <v>474</v>
      </c>
      <c r="I655" s="128">
        <v>1</v>
      </c>
      <c r="J655" s="127" t="str">
        <f t="shared" si="296"/>
        <v>Vloerafwerking met polymeer beschermlaag</v>
      </c>
      <c r="K655" s="130">
        <v>16.8</v>
      </c>
      <c r="L655" s="129">
        <f t="shared" si="297"/>
        <v>16.8</v>
      </c>
      <c r="M655" s="164">
        <f t="shared" si="298"/>
        <v>0</v>
      </c>
      <c r="N655" s="131"/>
      <c r="O655" s="107" t="s">
        <v>97</v>
      </c>
      <c r="P655" s="107"/>
      <c r="Q655" s="107"/>
      <c r="R655" s="107"/>
      <c r="S655" s="131"/>
      <c r="T655" s="126" t="str">
        <f t="shared" si="299"/>
        <v>Verkeer</v>
      </c>
      <c r="U655" s="126" t="str">
        <f t="shared" si="300"/>
        <v>AQL 7%</v>
      </c>
      <c r="V655" s="131"/>
      <c r="W655" s="113">
        <v>100</v>
      </c>
      <c r="X655" s="131"/>
      <c r="Y655" s="129">
        <f t="shared" si="301"/>
        <v>42.84</v>
      </c>
      <c r="Z655" s="132">
        <f t="shared" si="302"/>
        <v>0</v>
      </c>
      <c r="AA655" s="131"/>
      <c r="AB655" s="129" t="str">
        <f t="shared" si="303"/>
        <v>_</v>
      </c>
      <c r="AC655" s="132" t="str">
        <f t="shared" si="304"/>
        <v>_</v>
      </c>
      <c r="AD655" s="131"/>
      <c r="AE655" s="129" t="str">
        <f t="shared" si="305"/>
        <v>_</v>
      </c>
      <c r="AF655" s="132" t="str">
        <f t="shared" si="306"/>
        <v>_</v>
      </c>
      <c r="AG655" s="131"/>
      <c r="AH655" s="129" t="str">
        <f t="shared" si="307"/>
        <v>_</v>
      </c>
      <c r="AI655" s="132" t="str">
        <f t="shared" si="308"/>
        <v>_</v>
      </c>
      <c r="AJ655" s="131"/>
      <c r="AK655" s="129">
        <f t="shared" si="309"/>
        <v>42.84</v>
      </c>
      <c r="AL655" s="132">
        <f t="shared" si="310"/>
        <v>0</v>
      </c>
      <c r="AM655" s="131"/>
      <c r="AQ655" s="137"/>
    </row>
    <row r="656" spans="1:43">
      <c r="A656" s="12">
        <v>53</v>
      </c>
      <c r="B656" s="126" t="str">
        <f>VLOOKUP(A656,'Overzicht locaties'!B:D,2,0)</f>
        <v>Gro+ SE09</v>
      </c>
      <c r="C656" s="107" t="s">
        <v>303</v>
      </c>
      <c r="D656" s="6">
        <v>36</v>
      </c>
      <c r="E656" s="107" t="s">
        <v>594</v>
      </c>
      <c r="F656" s="107">
        <v>1</v>
      </c>
      <c r="G656" s="127" t="str">
        <f t="shared" si="311"/>
        <v xml:space="preserve">Kantoorruimte / vergaderruimte </v>
      </c>
      <c r="H656" s="107" t="s">
        <v>547</v>
      </c>
      <c r="I656" s="128">
        <v>4</v>
      </c>
      <c r="J656" s="127" t="str">
        <f t="shared" si="296"/>
        <v>Tapijt</v>
      </c>
      <c r="K656" s="130">
        <v>10.7</v>
      </c>
      <c r="L656" s="129">
        <f t="shared" si="297"/>
        <v>10.7</v>
      </c>
      <c r="M656" s="164">
        <f t="shared" si="298"/>
        <v>0</v>
      </c>
      <c r="N656" s="131"/>
      <c r="O656" s="107" t="s">
        <v>97</v>
      </c>
      <c r="P656" s="107"/>
      <c r="Q656" s="107"/>
      <c r="R656" s="107"/>
      <c r="S656" s="131"/>
      <c r="T656" s="126" t="str">
        <f t="shared" si="299"/>
        <v>Bureau</v>
      </c>
      <c r="U656" s="126" t="str">
        <f t="shared" si="300"/>
        <v>AQL 7%</v>
      </c>
      <c r="V656" s="131"/>
      <c r="W656" s="113">
        <v>100</v>
      </c>
      <c r="X656" s="131"/>
      <c r="Y656" s="129">
        <f t="shared" si="301"/>
        <v>27.285</v>
      </c>
      <c r="Z656" s="132">
        <f t="shared" si="302"/>
        <v>0</v>
      </c>
      <c r="AA656" s="131"/>
      <c r="AB656" s="129" t="str">
        <f t="shared" si="303"/>
        <v>_</v>
      </c>
      <c r="AC656" s="132" t="str">
        <f t="shared" si="304"/>
        <v>_</v>
      </c>
      <c r="AD656" s="131"/>
      <c r="AE656" s="129" t="str">
        <f t="shared" si="305"/>
        <v>_</v>
      </c>
      <c r="AF656" s="132" t="str">
        <f t="shared" si="306"/>
        <v>_</v>
      </c>
      <c r="AG656" s="131"/>
      <c r="AH656" s="129" t="str">
        <f t="shared" si="307"/>
        <v>_</v>
      </c>
      <c r="AI656" s="132" t="str">
        <f t="shared" si="308"/>
        <v>_</v>
      </c>
      <c r="AJ656" s="131"/>
      <c r="AK656" s="129">
        <f t="shared" si="309"/>
        <v>27.285</v>
      </c>
      <c r="AL656" s="132">
        <f t="shared" si="310"/>
        <v>0</v>
      </c>
      <c r="AM656" s="131"/>
      <c r="AQ656" s="137"/>
    </row>
    <row r="657" spans="1:43">
      <c r="A657" s="12">
        <v>53</v>
      </c>
      <c r="B657" s="126" t="str">
        <f>VLOOKUP(A657,'Overzicht locaties'!B:D,2,0)</f>
        <v>Gro+ SE09</v>
      </c>
      <c r="C657" s="107" t="s">
        <v>303</v>
      </c>
      <c r="D657" s="6">
        <v>37</v>
      </c>
      <c r="E657" s="107" t="s">
        <v>594</v>
      </c>
      <c r="F657" s="107">
        <v>1</v>
      </c>
      <c r="G657" s="127" t="str">
        <f t="shared" si="311"/>
        <v xml:space="preserve">Kantoorruimte / vergaderruimte </v>
      </c>
      <c r="H657" s="107" t="s">
        <v>547</v>
      </c>
      <c r="I657" s="128">
        <v>4</v>
      </c>
      <c r="J657" s="127" t="str">
        <f t="shared" si="296"/>
        <v>Tapijt</v>
      </c>
      <c r="K657" s="130">
        <v>10</v>
      </c>
      <c r="L657" s="129">
        <f t="shared" si="297"/>
        <v>10</v>
      </c>
      <c r="M657" s="164">
        <f t="shared" si="298"/>
        <v>0</v>
      </c>
      <c r="N657" s="131"/>
      <c r="O657" s="107" t="s">
        <v>97</v>
      </c>
      <c r="P657" s="107"/>
      <c r="Q657" s="107"/>
      <c r="R657" s="107"/>
      <c r="S657" s="131"/>
      <c r="T657" s="126" t="str">
        <f t="shared" si="299"/>
        <v>Bureau</v>
      </c>
      <c r="U657" s="126" t="str">
        <f t="shared" si="300"/>
        <v>AQL 7%</v>
      </c>
      <c r="V657" s="131"/>
      <c r="W657" s="113">
        <v>100</v>
      </c>
      <c r="X657" s="131"/>
      <c r="Y657" s="129">
        <f t="shared" si="301"/>
        <v>25.5</v>
      </c>
      <c r="Z657" s="132">
        <f t="shared" si="302"/>
        <v>0</v>
      </c>
      <c r="AA657" s="131"/>
      <c r="AB657" s="129" t="str">
        <f t="shared" si="303"/>
        <v>_</v>
      </c>
      <c r="AC657" s="132" t="str">
        <f t="shared" si="304"/>
        <v>_</v>
      </c>
      <c r="AD657" s="131"/>
      <c r="AE657" s="129" t="str">
        <f t="shared" si="305"/>
        <v>_</v>
      </c>
      <c r="AF657" s="132" t="str">
        <f t="shared" si="306"/>
        <v>_</v>
      </c>
      <c r="AG657" s="131"/>
      <c r="AH657" s="129" t="str">
        <f t="shared" si="307"/>
        <v>_</v>
      </c>
      <c r="AI657" s="132" t="str">
        <f t="shared" si="308"/>
        <v>_</v>
      </c>
      <c r="AJ657" s="131"/>
      <c r="AK657" s="129">
        <f t="shared" si="309"/>
        <v>25.5</v>
      </c>
      <c r="AL657" s="132">
        <f t="shared" si="310"/>
        <v>0</v>
      </c>
      <c r="AM657" s="131"/>
      <c r="AQ657" s="137"/>
    </row>
    <row r="658" spans="1:43">
      <c r="A658" s="12">
        <v>53</v>
      </c>
      <c r="B658" s="126" t="str">
        <f>VLOOKUP(A658,'Overzicht locaties'!B:D,2,0)</f>
        <v>Gro+ SE09</v>
      </c>
      <c r="C658" s="107" t="s">
        <v>303</v>
      </c>
      <c r="D658" s="6">
        <v>38</v>
      </c>
      <c r="E658" s="107" t="s">
        <v>595</v>
      </c>
      <c r="F658" s="107">
        <v>2</v>
      </c>
      <c r="G658" s="127" t="str">
        <f t="shared" si="311"/>
        <v>Sanitaire ruimte</v>
      </c>
      <c r="H658" s="107" t="s">
        <v>547</v>
      </c>
      <c r="I658" s="128">
        <v>4</v>
      </c>
      <c r="J658" s="127" t="str">
        <f t="shared" si="296"/>
        <v>Tapijt</v>
      </c>
      <c r="K658" s="130">
        <v>10.8</v>
      </c>
      <c r="L658" s="129">
        <f t="shared" si="297"/>
        <v>10.8</v>
      </c>
      <c r="M658" s="164">
        <f t="shared" si="298"/>
        <v>0</v>
      </c>
      <c r="N658" s="131"/>
      <c r="O658" s="107" t="s">
        <v>97</v>
      </c>
      <c r="P658" s="107"/>
      <c r="Q658" s="107"/>
      <c r="R658" s="107"/>
      <c r="S658" s="131"/>
      <c r="T658" s="126" t="str">
        <f t="shared" si="299"/>
        <v>Sanitair</v>
      </c>
      <c r="U658" s="126" t="str">
        <f t="shared" si="300"/>
        <v>AQL 4%</v>
      </c>
      <c r="V658" s="131"/>
      <c r="W658" s="113">
        <v>100</v>
      </c>
      <c r="X658" s="131"/>
      <c r="Y658" s="129">
        <f t="shared" si="301"/>
        <v>27.540000000000003</v>
      </c>
      <c r="Z658" s="132">
        <f t="shared" si="302"/>
        <v>0</v>
      </c>
      <c r="AA658" s="131"/>
      <c r="AB658" s="129" t="str">
        <f t="shared" si="303"/>
        <v>_</v>
      </c>
      <c r="AC658" s="132" t="str">
        <f t="shared" si="304"/>
        <v>_</v>
      </c>
      <c r="AD658" s="131"/>
      <c r="AE658" s="129" t="str">
        <f t="shared" si="305"/>
        <v>_</v>
      </c>
      <c r="AF658" s="132" t="str">
        <f t="shared" si="306"/>
        <v>_</v>
      </c>
      <c r="AG658" s="131"/>
      <c r="AH658" s="129" t="str">
        <f t="shared" si="307"/>
        <v>_</v>
      </c>
      <c r="AI658" s="132" t="str">
        <f t="shared" si="308"/>
        <v>_</v>
      </c>
      <c r="AJ658" s="131"/>
      <c r="AK658" s="129">
        <f t="shared" si="309"/>
        <v>27.540000000000003</v>
      </c>
      <c r="AL658" s="132">
        <f t="shared" si="310"/>
        <v>0</v>
      </c>
      <c r="AM658" s="131"/>
      <c r="AQ658" s="137"/>
    </row>
    <row r="659" spans="1:43">
      <c r="A659" s="12">
        <v>53</v>
      </c>
      <c r="B659" s="126" t="str">
        <f>VLOOKUP(A659,'Overzicht locaties'!B:D,2,0)</f>
        <v>Gro+ SE09</v>
      </c>
      <c r="C659" s="107" t="s">
        <v>303</v>
      </c>
      <c r="D659" s="6">
        <v>39</v>
      </c>
      <c r="E659" s="107" t="s">
        <v>579</v>
      </c>
      <c r="F659" s="107">
        <v>1</v>
      </c>
      <c r="G659" s="127" t="str">
        <f t="shared" si="311"/>
        <v xml:space="preserve">Kantoorruimte / vergaderruimte </v>
      </c>
      <c r="H659" s="107" t="s">
        <v>547</v>
      </c>
      <c r="I659" s="128">
        <v>4</v>
      </c>
      <c r="J659" s="127" t="str">
        <f t="shared" si="296"/>
        <v>Tapijt</v>
      </c>
      <c r="K659" s="130">
        <v>10.1</v>
      </c>
      <c r="L659" s="129">
        <f t="shared" si="297"/>
        <v>10.1</v>
      </c>
      <c r="M659" s="164">
        <f t="shared" si="298"/>
        <v>0</v>
      </c>
      <c r="N659" s="131"/>
      <c r="O659" s="107" t="s">
        <v>97</v>
      </c>
      <c r="P659" s="107"/>
      <c r="Q659" s="107"/>
      <c r="R659" s="107"/>
      <c r="S659" s="131"/>
      <c r="T659" s="126" t="str">
        <f t="shared" si="299"/>
        <v>Bureau</v>
      </c>
      <c r="U659" s="126" t="str">
        <f t="shared" si="300"/>
        <v>AQL 7%</v>
      </c>
      <c r="V659" s="131"/>
      <c r="W659" s="113">
        <v>100</v>
      </c>
      <c r="X659" s="131"/>
      <c r="Y659" s="129">
        <f t="shared" si="301"/>
        <v>25.754999999999999</v>
      </c>
      <c r="Z659" s="132">
        <f t="shared" si="302"/>
        <v>0</v>
      </c>
      <c r="AA659" s="131"/>
      <c r="AB659" s="129" t="str">
        <f t="shared" si="303"/>
        <v>_</v>
      </c>
      <c r="AC659" s="132" t="str">
        <f t="shared" si="304"/>
        <v>_</v>
      </c>
      <c r="AD659" s="131"/>
      <c r="AE659" s="129" t="str">
        <f t="shared" si="305"/>
        <v>_</v>
      </c>
      <c r="AF659" s="132" t="str">
        <f t="shared" si="306"/>
        <v>_</v>
      </c>
      <c r="AG659" s="131"/>
      <c r="AH659" s="129" t="str">
        <f t="shared" si="307"/>
        <v>_</v>
      </c>
      <c r="AI659" s="132" t="str">
        <f t="shared" si="308"/>
        <v>_</v>
      </c>
      <c r="AJ659" s="131"/>
      <c r="AK659" s="129">
        <f t="shared" si="309"/>
        <v>25.754999999999999</v>
      </c>
      <c r="AL659" s="132">
        <f t="shared" si="310"/>
        <v>0</v>
      </c>
      <c r="AM659" s="131"/>
      <c r="AQ659" s="137"/>
    </row>
    <row r="660" spans="1:43">
      <c r="A660" s="12">
        <v>53</v>
      </c>
      <c r="B660" s="126" t="str">
        <f>VLOOKUP(A660,'Overzicht locaties'!B:D,2,0)</f>
        <v>Gro+ SE09</v>
      </c>
      <c r="C660" s="107" t="s">
        <v>303</v>
      </c>
      <c r="D660" s="6">
        <v>40</v>
      </c>
      <c r="E660" s="107" t="s">
        <v>521</v>
      </c>
      <c r="F660" s="107">
        <v>2</v>
      </c>
      <c r="G660" s="127" t="str">
        <f t="shared" si="311"/>
        <v>Sanitaire ruimte</v>
      </c>
      <c r="H660" s="107" t="s">
        <v>474</v>
      </c>
      <c r="I660" s="128">
        <v>1</v>
      </c>
      <c r="J660" s="127" t="str">
        <f t="shared" si="296"/>
        <v>Vloerafwerking met polymeer beschermlaag</v>
      </c>
      <c r="K660" s="130">
        <v>12.5</v>
      </c>
      <c r="L660" s="129">
        <f t="shared" si="297"/>
        <v>12.5</v>
      </c>
      <c r="M660" s="164">
        <f t="shared" si="298"/>
        <v>0</v>
      </c>
      <c r="N660" s="131"/>
      <c r="O660" s="107" t="s">
        <v>97</v>
      </c>
      <c r="P660" s="107"/>
      <c r="Q660" s="107"/>
      <c r="R660" s="107"/>
      <c r="S660" s="131"/>
      <c r="T660" s="126" t="str">
        <f t="shared" si="299"/>
        <v>Sanitair</v>
      </c>
      <c r="U660" s="126" t="str">
        <f t="shared" si="300"/>
        <v>AQL 4%</v>
      </c>
      <c r="V660" s="131"/>
      <c r="W660" s="113">
        <v>100</v>
      </c>
      <c r="X660" s="131"/>
      <c r="Y660" s="129">
        <f t="shared" si="301"/>
        <v>31.875</v>
      </c>
      <c r="Z660" s="132">
        <f t="shared" si="302"/>
        <v>0</v>
      </c>
      <c r="AA660" s="131"/>
      <c r="AB660" s="129" t="str">
        <f t="shared" si="303"/>
        <v>_</v>
      </c>
      <c r="AC660" s="132" t="str">
        <f t="shared" si="304"/>
        <v>_</v>
      </c>
      <c r="AD660" s="131"/>
      <c r="AE660" s="129" t="str">
        <f t="shared" si="305"/>
        <v>_</v>
      </c>
      <c r="AF660" s="132" t="str">
        <f t="shared" si="306"/>
        <v>_</v>
      </c>
      <c r="AG660" s="131"/>
      <c r="AH660" s="129" t="str">
        <f t="shared" si="307"/>
        <v>_</v>
      </c>
      <c r="AI660" s="132" t="str">
        <f t="shared" si="308"/>
        <v>_</v>
      </c>
      <c r="AJ660" s="131"/>
      <c r="AK660" s="129">
        <f t="shared" si="309"/>
        <v>31.875</v>
      </c>
      <c r="AL660" s="132">
        <f t="shared" si="310"/>
        <v>0</v>
      </c>
      <c r="AM660" s="131"/>
      <c r="AQ660" s="137"/>
    </row>
    <row r="661" spans="1:43">
      <c r="A661" s="12">
        <v>53</v>
      </c>
      <c r="B661" s="126" t="str">
        <f>VLOOKUP(A661,'Overzicht locaties'!B:D,2,0)</f>
        <v>Gro+ SE09</v>
      </c>
      <c r="C661" s="107" t="s">
        <v>303</v>
      </c>
      <c r="D661" s="6">
        <v>41</v>
      </c>
      <c r="E661" s="107" t="s">
        <v>596</v>
      </c>
      <c r="F661" s="107">
        <v>3</v>
      </c>
      <c r="G661" s="127" t="str">
        <f t="shared" si="311"/>
        <v>Verkeersruimte / Garderobe / Wachtruimte</v>
      </c>
      <c r="H661" s="107" t="s">
        <v>474</v>
      </c>
      <c r="I661" s="128">
        <v>1</v>
      </c>
      <c r="J661" s="127" t="str">
        <f t="shared" si="296"/>
        <v>Vloerafwerking met polymeer beschermlaag</v>
      </c>
      <c r="K661" s="130">
        <v>61</v>
      </c>
      <c r="L661" s="129">
        <f t="shared" si="297"/>
        <v>61</v>
      </c>
      <c r="M661" s="164">
        <f t="shared" si="298"/>
        <v>0</v>
      </c>
      <c r="N661" s="131"/>
      <c r="O661" s="107" t="s">
        <v>97</v>
      </c>
      <c r="P661" s="107"/>
      <c r="Q661" s="107"/>
      <c r="R661" s="107"/>
      <c r="S661" s="131"/>
      <c r="T661" s="126" t="str">
        <f t="shared" si="299"/>
        <v>Verkeer</v>
      </c>
      <c r="U661" s="126" t="str">
        <f t="shared" si="300"/>
        <v>AQL 7%</v>
      </c>
      <c r="V661" s="131"/>
      <c r="W661" s="113">
        <v>100</v>
      </c>
      <c r="X661" s="131"/>
      <c r="Y661" s="129">
        <f t="shared" si="301"/>
        <v>155.54999999999998</v>
      </c>
      <c r="Z661" s="132">
        <f t="shared" si="302"/>
        <v>0</v>
      </c>
      <c r="AA661" s="131"/>
      <c r="AB661" s="129" t="str">
        <f t="shared" si="303"/>
        <v>_</v>
      </c>
      <c r="AC661" s="132" t="str">
        <f t="shared" si="304"/>
        <v>_</v>
      </c>
      <c r="AD661" s="131"/>
      <c r="AE661" s="129" t="str">
        <f t="shared" si="305"/>
        <v>_</v>
      </c>
      <c r="AF661" s="132" t="str">
        <f t="shared" si="306"/>
        <v>_</v>
      </c>
      <c r="AG661" s="131"/>
      <c r="AH661" s="129" t="str">
        <f t="shared" si="307"/>
        <v>_</v>
      </c>
      <c r="AI661" s="132" t="str">
        <f t="shared" si="308"/>
        <v>_</v>
      </c>
      <c r="AJ661" s="131"/>
      <c r="AK661" s="129">
        <f t="shared" si="309"/>
        <v>155.54999999999998</v>
      </c>
      <c r="AL661" s="132">
        <f t="shared" si="310"/>
        <v>0</v>
      </c>
      <c r="AM661" s="131"/>
      <c r="AQ661" s="137"/>
    </row>
    <row r="662" spans="1:43">
      <c r="A662" s="12">
        <v>53</v>
      </c>
      <c r="B662" s="126" t="str">
        <f>VLOOKUP(A662,'Overzicht locaties'!B:D,2,0)</f>
        <v>Gro+ SE09</v>
      </c>
      <c r="C662" s="107" t="s">
        <v>303</v>
      </c>
      <c r="D662" s="6">
        <v>42</v>
      </c>
      <c r="E662" s="107" t="s">
        <v>597</v>
      </c>
      <c r="F662" s="107" t="s">
        <v>79</v>
      </c>
      <c r="G662" s="127" t="str">
        <f t="shared" si="311"/>
        <v>niet in onderhoud</v>
      </c>
      <c r="H662" s="107" t="s">
        <v>284</v>
      </c>
      <c r="I662" s="128">
        <v>2</v>
      </c>
      <c r="J662" s="127" t="str">
        <f t="shared" si="296"/>
        <v>Harde vloeren zonder extra behandeling</v>
      </c>
      <c r="K662" s="130">
        <v>0</v>
      </c>
      <c r="L662" s="129">
        <v>0</v>
      </c>
      <c r="M662" s="164">
        <f t="shared" si="298"/>
        <v>0</v>
      </c>
      <c r="N662" s="131"/>
      <c r="O662" s="107" t="s">
        <v>97</v>
      </c>
      <c r="P662" s="107"/>
      <c r="Q662" s="107"/>
      <c r="R662" s="107"/>
      <c r="S662" s="131"/>
      <c r="T662" s="126" t="str">
        <f t="shared" si="299"/>
        <v>_</v>
      </c>
      <c r="U662" s="126" t="str">
        <f t="shared" si="300"/>
        <v>_</v>
      </c>
      <c r="V662" s="131"/>
      <c r="W662" s="113">
        <v>100</v>
      </c>
      <c r="X662" s="131"/>
      <c r="Y662" s="129" t="str">
        <f t="shared" si="301"/>
        <v>_</v>
      </c>
      <c r="Z662" s="132" t="str">
        <f t="shared" si="302"/>
        <v>_</v>
      </c>
      <c r="AA662" s="131"/>
      <c r="AB662" s="129" t="str">
        <f t="shared" si="303"/>
        <v>_</v>
      </c>
      <c r="AC662" s="132" t="str">
        <f t="shared" si="304"/>
        <v>_</v>
      </c>
      <c r="AD662" s="131"/>
      <c r="AE662" s="129" t="str">
        <f t="shared" si="305"/>
        <v>_</v>
      </c>
      <c r="AF662" s="132" t="str">
        <f t="shared" si="306"/>
        <v>_</v>
      </c>
      <c r="AG662" s="131"/>
      <c r="AH662" s="129" t="str">
        <f t="shared" si="307"/>
        <v>_</v>
      </c>
      <c r="AI662" s="132" t="str">
        <f t="shared" si="308"/>
        <v>_</v>
      </c>
      <c r="AJ662" s="131"/>
      <c r="AK662" s="129" t="str">
        <f t="shared" si="309"/>
        <v>_</v>
      </c>
      <c r="AL662" s="132" t="str">
        <f t="shared" si="310"/>
        <v>_</v>
      </c>
      <c r="AM662" s="131"/>
      <c r="AQ662" s="137"/>
    </row>
    <row r="663" spans="1:43">
      <c r="A663" s="12">
        <v>53</v>
      </c>
      <c r="B663" s="126" t="str">
        <f>VLOOKUP(A663,'Overzicht locaties'!B:D,2,0)</f>
        <v>Gro+ SE09</v>
      </c>
      <c r="C663" s="107" t="s">
        <v>303</v>
      </c>
      <c r="D663" s="6">
        <v>43</v>
      </c>
      <c r="E663" s="107" t="s">
        <v>597</v>
      </c>
      <c r="F663" s="107" t="s">
        <v>79</v>
      </c>
      <c r="G663" s="127" t="str">
        <f t="shared" si="311"/>
        <v>niet in onderhoud</v>
      </c>
      <c r="H663" s="107" t="s">
        <v>284</v>
      </c>
      <c r="I663" s="128">
        <v>2</v>
      </c>
      <c r="J663" s="127" t="str">
        <f t="shared" si="296"/>
        <v>Harde vloeren zonder extra behandeling</v>
      </c>
      <c r="K663" s="130">
        <v>0</v>
      </c>
      <c r="L663" s="129">
        <v>0</v>
      </c>
      <c r="M663" s="164">
        <f t="shared" si="298"/>
        <v>0</v>
      </c>
      <c r="N663" s="131"/>
      <c r="O663" s="107" t="s">
        <v>97</v>
      </c>
      <c r="P663" s="107"/>
      <c r="Q663" s="107"/>
      <c r="R663" s="107"/>
      <c r="S663" s="131"/>
      <c r="T663" s="126" t="str">
        <f t="shared" si="299"/>
        <v>_</v>
      </c>
      <c r="U663" s="126" t="str">
        <f t="shared" si="300"/>
        <v>_</v>
      </c>
      <c r="V663" s="131"/>
      <c r="W663" s="113">
        <v>100</v>
      </c>
      <c r="X663" s="131"/>
      <c r="Y663" s="129" t="str">
        <f t="shared" si="301"/>
        <v>_</v>
      </c>
      <c r="Z663" s="132" t="str">
        <f t="shared" si="302"/>
        <v>_</v>
      </c>
      <c r="AA663" s="131"/>
      <c r="AB663" s="129" t="str">
        <f t="shared" si="303"/>
        <v>_</v>
      </c>
      <c r="AC663" s="132" t="str">
        <f t="shared" si="304"/>
        <v>_</v>
      </c>
      <c r="AD663" s="131"/>
      <c r="AE663" s="129" t="str">
        <f t="shared" si="305"/>
        <v>_</v>
      </c>
      <c r="AF663" s="132" t="str">
        <f t="shared" si="306"/>
        <v>_</v>
      </c>
      <c r="AG663" s="131"/>
      <c r="AH663" s="129" t="str">
        <f t="shared" si="307"/>
        <v>_</v>
      </c>
      <c r="AI663" s="132" t="str">
        <f t="shared" si="308"/>
        <v>_</v>
      </c>
      <c r="AJ663" s="131"/>
      <c r="AK663" s="129" t="str">
        <f t="shared" si="309"/>
        <v>_</v>
      </c>
      <c r="AL663" s="132" t="str">
        <f t="shared" si="310"/>
        <v>_</v>
      </c>
      <c r="AM663" s="131"/>
      <c r="AQ663" s="137"/>
    </row>
    <row r="664" spans="1:43">
      <c r="A664" s="12">
        <v>53</v>
      </c>
      <c r="B664" s="126" t="str">
        <f>VLOOKUP(A664,'Overzicht locaties'!B:D,2,0)</f>
        <v>Gro+ SE09</v>
      </c>
      <c r="C664" s="107" t="s">
        <v>303</v>
      </c>
      <c r="D664" s="6">
        <v>44</v>
      </c>
      <c r="E664" s="107" t="s">
        <v>598</v>
      </c>
      <c r="F664" s="107">
        <v>4</v>
      </c>
      <c r="G664" s="127" t="str">
        <f t="shared" si="311"/>
        <v>Medische ruimte</v>
      </c>
      <c r="H664" s="107" t="s">
        <v>474</v>
      </c>
      <c r="I664" s="128">
        <v>1</v>
      </c>
      <c r="J664" s="127" t="str">
        <f t="shared" si="296"/>
        <v>Vloerafwerking met polymeer beschermlaag</v>
      </c>
      <c r="K664" s="130">
        <v>21.4</v>
      </c>
      <c r="L664" s="129">
        <f t="shared" si="297"/>
        <v>21.4</v>
      </c>
      <c r="M664" s="164">
        <f t="shared" si="298"/>
        <v>0</v>
      </c>
      <c r="N664" s="131"/>
      <c r="O664" s="107" t="s">
        <v>97</v>
      </c>
      <c r="P664" s="107"/>
      <c r="Q664" s="107"/>
      <c r="R664" s="107"/>
      <c r="S664" s="131"/>
      <c r="T664" s="126" t="str">
        <f t="shared" si="299"/>
        <v>Behandel</v>
      </c>
      <c r="U664" s="126" t="str">
        <f t="shared" si="300"/>
        <v>AQL 3%</v>
      </c>
      <c r="V664" s="131"/>
      <c r="W664" s="113">
        <v>100</v>
      </c>
      <c r="X664" s="131"/>
      <c r="Y664" s="129">
        <f t="shared" si="301"/>
        <v>54.57</v>
      </c>
      <c r="Z664" s="132">
        <f t="shared" si="302"/>
        <v>0</v>
      </c>
      <c r="AA664" s="131"/>
      <c r="AB664" s="129" t="str">
        <f t="shared" si="303"/>
        <v>_</v>
      </c>
      <c r="AC664" s="132" t="str">
        <f t="shared" si="304"/>
        <v>_</v>
      </c>
      <c r="AD664" s="131"/>
      <c r="AE664" s="129" t="str">
        <f t="shared" si="305"/>
        <v>_</v>
      </c>
      <c r="AF664" s="132" t="str">
        <f t="shared" si="306"/>
        <v>_</v>
      </c>
      <c r="AG664" s="131"/>
      <c r="AH664" s="129" t="str">
        <f t="shared" si="307"/>
        <v>_</v>
      </c>
      <c r="AI664" s="132" t="str">
        <f t="shared" si="308"/>
        <v>_</v>
      </c>
      <c r="AJ664" s="131"/>
      <c r="AK664" s="129">
        <f t="shared" si="309"/>
        <v>54.57</v>
      </c>
      <c r="AL664" s="132">
        <f t="shared" si="310"/>
        <v>0</v>
      </c>
      <c r="AM664" s="131"/>
      <c r="AQ664" s="137"/>
    </row>
    <row r="665" spans="1:43">
      <c r="A665" s="12">
        <v>53</v>
      </c>
      <c r="B665" s="126" t="str">
        <f>VLOOKUP(A665,'Overzicht locaties'!B:D,2,0)</f>
        <v>Gro+ SE09</v>
      </c>
      <c r="C665" s="107" t="s">
        <v>303</v>
      </c>
      <c r="D665" s="6">
        <v>45</v>
      </c>
      <c r="E665" s="107" t="s">
        <v>552</v>
      </c>
      <c r="F665" s="107">
        <v>4</v>
      </c>
      <c r="G665" s="127" t="str">
        <f t="shared" si="311"/>
        <v>Medische ruimte</v>
      </c>
      <c r="H665" s="107" t="s">
        <v>474</v>
      </c>
      <c r="I665" s="128">
        <v>1</v>
      </c>
      <c r="J665" s="127" t="str">
        <f t="shared" si="296"/>
        <v>Vloerafwerking met polymeer beschermlaag</v>
      </c>
      <c r="K665" s="130">
        <v>12.3</v>
      </c>
      <c r="L665" s="129">
        <f t="shared" si="297"/>
        <v>12.3</v>
      </c>
      <c r="M665" s="164">
        <f t="shared" si="298"/>
        <v>0</v>
      </c>
      <c r="N665" s="131"/>
      <c r="O665" s="107" t="s">
        <v>97</v>
      </c>
      <c r="P665" s="107"/>
      <c r="Q665" s="107"/>
      <c r="R665" s="107"/>
      <c r="S665" s="131"/>
      <c r="T665" s="126" t="str">
        <f t="shared" si="299"/>
        <v>Behandel</v>
      </c>
      <c r="U665" s="126" t="str">
        <f t="shared" si="300"/>
        <v>AQL 3%</v>
      </c>
      <c r="V665" s="131"/>
      <c r="W665" s="113">
        <v>100</v>
      </c>
      <c r="X665" s="131"/>
      <c r="Y665" s="129">
        <f t="shared" si="301"/>
        <v>31.365000000000002</v>
      </c>
      <c r="Z665" s="132">
        <f t="shared" si="302"/>
        <v>0</v>
      </c>
      <c r="AA665" s="131"/>
      <c r="AB665" s="129" t="str">
        <f t="shared" si="303"/>
        <v>_</v>
      </c>
      <c r="AC665" s="132" t="str">
        <f t="shared" si="304"/>
        <v>_</v>
      </c>
      <c r="AD665" s="131"/>
      <c r="AE665" s="129" t="str">
        <f t="shared" si="305"/>
        <v>_</v>
      </c>
      <c r="AF665" s="132" t="str">
        <f t="shared" si="306"/>
        <v>_</v>
      </c>
      <c r="AG665" s="131"/>
      <c r="AH665" s="129" t="str">
        <f t="shared" si="307"/>
        <v>_</v>
      </c>
      <c r="AI665" s="132" t="str">
        <f t="shared" si="308"/>
        <v>_</v>
      </c>
      <c r="AJ665" s="131"/>
      <c r="AK665" s="129">
        <f t="shared" si="309"/>
        <v>31.365000000000002</v>
      </c>
      <c r="AL665" s="132">
        <f t="shared" si="310"/>
        <v>0</v>
      </c>
      <c r="AM665" s="131"/>
      <c r="AQ665" s="137"/>
    </row>
    <row r="666" spans="1:43">
      <c r="A666" s="12">
        <v>53</v>
      </c>
      <c r="B666" s="126" t="str">
        <f>VLOOKUP(A666,'Overzicht locaties'!B:D,2,0)</f>
        <v>Gro+ SE09</v>
      </c>
      <c r="C666" s="107" t="s">
        <v>303</v>
      </c>
      <c r="D666" s="6">
        <v>46</v>
      </c>
      <c r="E666" s="107" t="s">
        <v>599</v>
      </c>
      <c r="F666" s="107">
        <v>4</v>
      </c>
      <c r="G666" s="127" t="str">
        <f t="shared" si="311"/>
        <v>Medische ruimte</v>
      </c>
      <c r="H666" s="107" t="s">
        <v>474</v>
      </c>
      <c r="I666" s="128">
        <v>1</v>
      </c>
      <c r="J666" s="127" t="str">
        <f t="shared" si="296"/>
        <v>Vloerafwerking met polymeer beschermlaag</v>
      </c>
      <c r="K666" s="130">
        <v>16</v>
      </c>
      <c r="L666" s="129">
        <f t="shared" si="297"/>
        <v>16</v>
      </c>
      <c r="M666" s="164">
        <f t="shared" si="298"/>
        <v>0</v>
      </c>
      <c r="N666" s="131"/>
      <c r="O666" s="107" t="s">
        <v>97</v>
      </c>
      <c r="P666" s="107"/>
      <c r="Q666" s="107"/>
      <c r="R666" s="107"/>
      <c r="S666" s="131"/>
      <c r="T666" s="126" t="str">
        <f t="shared" si="299"/>
        <v>Behandel</v>
      </c>
      <c r="U666" s="126" t="str">
        <f t="shared" si="300"/>
        <v>AQL 3%</v>
      </c>
      <c r="V666" s="131"/>
      <c r="W666" s="113">
        <v>100</v>
      </c>
      <c r="X666" s="131"/>
      <c r="Y666" s="129">
        <f t="shared" si="301"/>
        <v>40.800000000000004</v>
      </c>
      <c r="Z666" s="132">
        <f t="shared" si="302"/>
        <v>0</v>
      </c>
      <c r="AA666" s="131"/>
      <c r="AB666" s="129" t="str">
        <f t="shared" si="303"/>
        <v>_</v>
      </c>
      <c r="AC666" s="132" t="str">
        <f t="shared" si="304"/>
        <v>_</v>
      </c>
      <c r="AD666" s="131"/>
      <c r="AE666" s="129" t="str">
        <f t="shared" si="305"/>
        <v>_</v>
      </c>
      <c r="AF666" s="132" t="str">
        <f t="shared" si="306"/>
        <v>_</v>
      </c>
      <c r="AG666" s="131"/>
      <c r="AH666" s="129" t="str">
        <f t="shared" si="307"/>
        <v>_</v>
      </c>
      <c r="AI666" s="132" t="str">
        <f t="shared" si="308"/>
        <v>_</v>
      </c>
      <c r="AJ666" s="131"/>
      <c r="AK666" s="129">
        <f t="shared" si="309"/>
        <v>40.800000000000004</v>
      </c>
      <c r="AL666" s="132">
        <f t="shared" si="310"/>
        <v>0</v>
      </c>
      <c r="AM666" s="131"/>
      <c r="AQ666" s="137"/>
    </row>
    <row r="667" spans="1:43">
      <c r="A667" s="12">
        <v>53</v>
      </c>
      <c r="B667" s="126" t="str">
        <f>VLOOKUP(A667,'Overzicht locaties'!B:D,2,0)</f>
        <v>Gro+ SE09</v>
      </c>
      <c r="C667" s="107" t="s">
        <v>303</v>
      </c>
      <c r="D667" s="6">
        <v>47</v>
      </c>
      <c r="E667" s="107" t="s">
        <v>600</v>
      </c>
      <c r="F667" s="107">
        <v>1</v>
      </c>
      <c r="G667" s="127" t="str">
        <f t="shared" si="311"/>
        <v xml:space="preserve">Kantoorruimte / vergaderruimte </v>
      </c>
      <c r="H667" s="107" t="s">
        <v>547</v>
      </c>
      <c r="I667" s="128">
        <v>4</v>
      </c>
      <c r="J667" s="127" t="str">
        <f t="shared" si="296"/>
        <v>Tapijt</v>
      </c>
      <c r="K667" s="130">
        <v>26.8</v>
      </c>
      <c r="L667" s="129">
        <f t="shared" si="297"/>
        <v>26.8</v>
      </c>
      <c r="M667" s="164">
        <f t="shared" si="298"/>
        <v>0</v>
      </c>
      <c r="N667" s="131"/>
      <c r="O667" s="107" t="s">
        <v>97</v>
      </c>
      <c r="P667" s="107"/>
      <c r="Q667" s="107"/>
      <c r="R667" s="107"/>
      <c r="S667" s="131"/>
      <c r="T667" s="126" t="str">
        <f t="shared" si="299"/>
        <v>Bureau</v>
      </c>
      <c r="U667" s="126" t="str">
        <f t="shared" si="300"/>
        <v>AQL 7%</v>
      </c>
      <c r="V667" s="131"/>
      <c r="W667" s="113">
        <v>100</v>
      </c>
      <c r="X667" s="131"/>
      <c r="Y667" s="129">
        <f t="shared" si="301"/>
        <v>68.34</v>
      </c>
      <c r="Z667" s="132">
        <f t="shared" si="302"/>
        <v>0</v>
      </c>
      <c r="AA667" s="131"/>
      <c r="AB667" s="129" t="str">
        <f t="shared" si="303"/>
        <v>_</v>
      </c>
      <c r="AC667" s="132" t="str">
        <f t="shared" si="304"/>
        <v>_</v>
      </c>
      <c r="AD667" s="131"/>
      <c r="AE667" s="129" t="str">
        <f t="shared" si="305"/>
        <v>_</v>
      </c>
      <c r="AF667" s="132" t="str">
        <f t="shared" si="306"/>
        <v>_</v>
      </c>
      <c r="AG667" s="131"/>
      <c r="AH667" s="129" t="str">
        <f t="shared" si="307"/>
        <v>_</v>
      </c>
      <c r="AI667" s="132" t="str">
        <f t="shared" si="308"/>
        <v>_</v>
      </c>
      <c r="AJ667" s="131"/>
      <c r="AK667" s="129">
        <f t="shared" si="309"/>
        <v>68.34</v>
      </c>
      <c r="AL667" s="132">
        <f t="shared" si="310"/>
        <v>0</v>
      </c>
      <c r="AM667" s="131"/>
      <c r="AQ667" s="137"/>
    </row>
    <row r="668" spans="1:43">
      <c r="A668" s="12">
        <v>53</v>
      </c>
      <c r="B668" s="126" t="str">
        <f>VLOOKUP(A668,'Overzicht locaties'!B:D,2,0)</f>
        <v>Gro+ SE09</v>
      </c>
      <c r="C668" s="107" t="s">
        <v>303</v>
      </c>
      <c r="D668" s="6">
        <v>48</v>
      </c>
      <c r="E668" s="107" t="s">
        <v>579</v>
      </c>
      <c r="F668" s="107">
        <v>1</v>
      </c>
      <c r="G668" s="127" t="str">
        <f t="shared" si="311"/>
        <v xml:space="preserve">Kantoorruimte / vergaderruimte </v>
      </c>
      <c r="H668" s="107" t="s">
        <v>547</v>
      </c>
      <c r="I668" s="128">
        <v>4</v>
      </c>
      <c r="J668" s="127" t="str">
        <f t="shared" si="296"/>
        <v>Tapijt</v>
      </c>
      <c r="K668" s="130">
        <v>33.1</v>
      </c>
      <c r="L668" s="129">
        <f t="shared" si="297"/>
        <v>33.1</v>
      </c>
      <c r="M668" s="164">
        <f t="shared" si="298"/>
        <v>0</v>
      </c>
      <c r="N668" s="131"/>
      <c r="O668" s="107" t="s">
        <v>97</v>
      </c>
      <c r="P668" s="107"/>
      <c r="Q668" s="107"/>
      <c r="R668" s="107"/>
      <c r="S668" s="131"/>
      <c r="T668" s="126" t="str">
        <f t="shared" si="299"/>
        <v>Bureau</v>
      </c>
      <c r="U668" s="126" t="str">
        <f t="shared" si="300"/>
        <v>AQL 7%</v>
      </c>
      <c r="V668" s="131"/>
      <c r="W668" s="113">
        <v>100</v>
      </c>
      <c r="X668" s="131"/>
      <c r="Y668" s="129">
        <f t="shared" si="301"/>
        <v>84.405000000000001</v>
      </c>
      <c r="Z668" s="132">
        <f t="shared" si="302"/>
        <v>0</v>
      </c>
      <c r="AA668" s="131"/>
      <c r="AB668" s="129" t="str">
        <f t="shared" si="303"/>
        <v>_</v>
      </c>
      <c r="AC668" s="132" t="str">
        <f t="shared" si="304"/>
        <v>_</v>
      </c>
      <c r="AD668" s="131"/>
      <c r="AE668" s="129" t="str">
        <f t="shared" si="305"/>
        <v>_</v>
      </c>
      <c r="AF668" s="132" t="str">
        <f t="shared" si="306"/>
        <v>_</v>
      </c>
      <c r="AG668" s="131"/>
      <c r="AH668" s="129" t="str">
        <f t="shared" si="307"/>
        <v>_</v>
      </c>
      <c r="AI668" s="132" t="str">
        <f t="shared" si="308"/>
        <v>_</v>
      </c>
      <c r="AJ668" s="131"/>
      <c r="AK668" s="129">
        <f t="shared" si="309"/>
        <v>84.405000000000001</v>
      </c>
      <c r="AL668" s="132">
        <f t="shared" si="310"/>
        <v>0</v>
      </c>
      <c r="AM668" s="131"/>
      <c r="AQ668" s="137"/>
    </row>
    <row r="669" spans="1:43">
      <c r="A669" s="12">
        <v>53</v>
      </c>
      <c r="B669" s="126" t="str">
        <f>VLOOKUP(A669,'Overzicht locaties'!B:D,2,0)</f>
        <v>Gro+ SE09</v>
      </c>
      <c r="C669" s="107" t="s">
        <v>303</v>
      </c>
      <c r="D669" s="6" t="s">
        <v>338</v>
      </c>
      <c r="E669" s="107" t="s">
        <v>522</v>
      </c>
      <c r="F669" s="107">
        <v>3</v>
      </c>
      <c r="G669" s="127" t="str">
        <f t="shared" si="311"/>
        <v>Verkeersruimte / Garderobe / Wachtruimte</v>
      </c>
      <c r="H669" s="107" t="s">
        <v>547</v>
      </c>
      <c r="I669" s="128">
        <v>4</v>
      </c>
      <c r="J669" s="127" t="str">
        <f t="shared" si="296"/>
        <v>Tapijt</v>
      </c>
      <c r="K669" s="130">
        <v>24.7</v>
      </c>
      <c r="L669" s="129">
        <f t="shared" si="297"/>
        <v>24.7</v>
      </c>
      <c r="M669" s="164">
        <f t="shared" si="298"/>
        <v>0</v>
      </c>
      <c r="N669" s="131"/>
      <c r="O669" s="107" t="s">
        <v>97</v>
      </c>
      <c r="P669" s="107"/>
      <c r="Q669" s="107"/>
      <c r="R669" s="107"/>
      <c r="S669" s="131"/>
      <c r="T669" s="126" t="str">
        <f t="shared" si="299"/>
        <v>Verkeer</v>
      </c>
      <c r="U669" s="126" t="str">
        <f t="shared" si="300"/>
        <v>AQL 7%</v>
      </c>
      <c r="V669" s="131"/>
      <c r="W669" s="113">
        <v>100</v>
      </c>
      <c r="X669" s="131"/>
      <c r="Y669" s="129">
        <f t="shared" si="301"/>
        <v>62.984999999999999</v>
      </c>
      <c r="Z669" s="132">
        <f t="shared" si="302"/>
        <v>0</v>
      </c>
      <c r="AA669" s="131"/>
      <c r="AB669" s="129" t="str">
        <f t="shared" si="303"/>
        <v>_</v>
      </c>
      <c r="AC669" s="132" t="str">
        <f t="shared" si="304"/>
        <v>_</v>
      </c>
      <c r="AD669" s="131"/>
      <c r="AE669" s="129" t="str">
        <f t="shared" si="305"/>
        <v>_</v>
      </c>
      <c r="AF669" s="132" t="str">
        <f t="shared" si="306"/>
        <v>_</v>
      </c>
      <c r="AG669" s="131"/>
      <c r="AH669" s="129" t="str">
        <f t="shared" si="307"/>
        <v>_</v>
      </c>
      <c r="AI669" s="132" t="str">
        <f t="shared" si="308"/>
        <v>_</v>
      </c>
      <c r="AJ669" s="131"/>
      <c r="AK669" s="129">
        <f t="shared" si="309"/>
        <v>62.984999999999999</v>
      </c>
      <c r="AL669" s="132">
        <f t="shared" si="310"/>
        <v>0</v>
      </c>
      <c r="AM669" s="131"/>
      <c r="AQ669" s="137"/>
    </row>
    <row r="670" spans="1:43">
      <c r="A670" s="12">
        <v>54</v>
      </c>
      <c r="B670" s="126" t="str">
        <f>VLOOKUP(A670,'Overzicht locaties'!B:D,2,0)</f>
        <v>Type A</v>
      </c>
      <c r="C670" s="107" t="s">
        <v>337</v>
      </c>
      <c r="D670" s="6">
        <v>1</v>
      </c>
      <c r="E670" s="107" t="s">
        <v>248</v>
      </c>
      <c r="F670" s="107">
        <v>1</v>
      </c>
      <c r="G670" s="127" t="str">
        <f t="shared" si="311"/>
        <v xml:space="preserve">Kantoorruimte / vergaderruimte </v>
      </c>
      <c r="H670" s="107" t="s">
        <v>474</v>
      </c>
      <c r="I670" s="128">
        <v>1</v>
      </c>
      <c r="J670" s="127" t="str">
        <f t="shared" si="296"/>
        <v>Vloerafwerking met polymeer beschermlaag</v>
      </c>
      <c r="K670" s="130">
        <v>6</v>
      </c>
      <c r="L670" s="129">
        <f t="shared" si="297"/>
        <v>6</v>
      </c>
      <c r="M670" s="164">
        <f t="shared" si="298"/>
        <v>0</v>
      </c>
      <c r="N670" s="131"/>
      <c r="O670" s="107" t="s">
        <v>103</v>
      </c>
      <c r="P670" s="107"/>
      <c r="Q670" s="107"/>
      <c r="R670" s="107"/>
      <c r="S670" s="131"/>
      <c r="T670" s="126" t="str">
        <f t="shared" si="299"/>
        <v>Bureau</v>
      </c>
      <c r="U670" s="126" t="str">
        <f t="shared" si="300"/>
        <v>AQL 7%</v>
      </c>
      <c r="V670" s="131"/>
      <c r="W670" s="113">
        <v>100</v>
      </c>
      <c r="X670" s="131"/>
      <c r="Y670" s="129">
        <f t="shared" si="301"/>
        <v>6.24</v>
      </c>
      <c r="Z670" s="132">
        <f t="shared" si="302"/>
        <v>0</v>
      </c>
      <c r="AA670" s="131"/>
      <c r="AB670" s="129" t="str">
        <f t="shared" si="303"/>
        <v>_</v>
      </c>
      <c r="AC670" s="132" t="str">
        <f t="shared" si="304"/>
        <v>_</v>
      </c>
      <c r="AD670" s="131"/>
      <c r="AE670" s="129" t="str">
        <f t="shared" si="305"/>
        <v>_</v>
      </c>
      <c r="AF670" s="132" t="str">
        <f t="shared" si="306"/>
        <v>_</v>
      </c>
      <c r="AG670" s="131"/>
      <c r="AH670" s="129" t="str">
        <f t="shared" si="307"/>
        <v>_</v>
      </c>
      <c r="AI670" s="132" t="str">
        <f t="shared" si="308"/>
        <v>_</v>
      </c>
      <c r="AJ670" s="131"/>
      <c r="AK670" s="129">
        <f t="shared" si="309"/>
        <v>6.24</v>
      </c>
      <c r="AL670" s="132">
        <f t="shared" si="310"/>
        <v>0</v>
      </c>
      <c r="AM670" s="131"/>
      <c r="AQ670" s="137"/>
    </row>
    <row r="671" spans="1:43">
      <c r="A671" s="12">
        <v>54</v>
      </c>
      <c r="B671" s="126" t="str">
        <f>VLOOKUP(A671,'Overzicht locaties'!B:D,2,0)</f>
        <v>Type A</v>
      </c>
      <c r="C671" s="107" t="s">
        <v>337</v>
      </c>
      <c r="D671" s="6">
        <v>1</v>
      </c>
      <c r="E671" s="107" t="s">
        <v>148</v>
      </c>
      <c r="F671" s="107">
        <v>2</v>
      </c>
      <c r="G671" s="127" t="str">
        <f t="shared" si="311"/>
        <v>Sanitaire ruimte</v>
      </c>
      <c r="H671" s="107" t="s">
        <v>474</v>
      </c>
      <c r="I671" s="128">
        <v>1</v>
      </c>
      <c r="J671" s="127" t="str">
        <f t="shared" si="296"/>
        <v>Vloerafwerking met polymeer beschermlaag</v>
      </c>
      <c r="K671" s="130">
        <v>2</v>
      </c>
      <c r="L671" s="129">
        <f t="shared" si="297"/>
        <v>2</v>
      </c>
      <c r="M671" s="164">
        <f t="shared" si="298"/>
        <v>0</v>
      </c>
      <c r="N671" s="131"/>
      <c r="O671" s="107" t="s">
        <v>103</v>
      </c>
      <c r="P671" s="107"/>
      <c r="Q671" s="107"/>
      <c r="R671" s="107"/>
      <c r="S671" s="131"/>
      <c r="T671" s="126" t="str">
        <f t="shared" si="299"/>
        <v>Sanitair</v>
      </c>
      <c r="U671" s="126" t="str">
        <f t="shared" si="300"/>
        <v>AQL 4%</v>
      </c>
      <c r="V671" s="131"/>
      <c r="W671" s="113">
        <v>100</v>
      </c>
      <c r="X671" s="131"/>
      <c r="Y671" s="129">
        <f t="shared" si="301"/>
        <v>2.08</v>
      </c>
      <c r="Z671" s="132">
        <f t="shared" si="302"/>
        <v>0</v>
      </c>
      <c r="AA671" s="131"/>
      <c r="AB671" s="129" t="str">
        <f t="shared" si="303"/>
        <v>_</v>
      </c>
      <c r="AC671" s="132" t="str">
        <f t="shared" si="304"/>
        <v>_</v>
      </c>
      <c r="AD671" s="131"/>
      <c r="AE671" s="129" t="str">
        <f t="shared" si="305"/>
        <v>_</v>
      </c>
      <c r="AF671" s="132" t="str">
        <f t="shared" si="306"/>
        <v>_</v>
      </c>
      <c r="AG671" s="131"/>
      <c r="AH671" s="129" t="str">
        <f t="shared" si="307"/>
        <v>_</v>
      </c>
      <c r="AI671" s="132" t="str">
        <f t="shared" si="308"/>
        <v>_</v>
      </c>
      <c r="AJ671" s="131"/>
      <c r="AK671" s="129">
        <f t="shared" si="309"/>
        <v>2.08</v>
      </c>
      <c r="AL671" s="132">
        <f t="shared" si="310"/>
        <v>0</v>
      </c>
      <c r="AM671" s="131"/>
      <c r="AQ671" s="137"/>
    </row>
    <row r="672" spans="1:43">
      <c r="A672" s="12">
        <v>54</v>
      </c>
      <c r="B672" s="126" t="str">
        <f>VLOOKUP(A672,'Overzicht locaties'!B:D,2,0)</f>
        <v>Type A</v>
      </c>
      <c r="C672" s="107" t="s">
        <v>337</v>
      </c>
      <c r="D672" s="6">
        <v>2</v>
      </c>
      <c r="E672" s="107" t="s">
        <v>249</v>
      </c>
      <c r="F672" s="107">
        <v>4</v>
      </c>
      <c r="G672" s="127" t="str">
        <f t="shared" si="311"/>
        <v>Medische ruimte</v>
      </c>
      <c r="H672" s="107" t="s">
        <v>474</v>
      </c>
      <c r="I672" s="128">
        <v>1</v>
      </c>
      <c r="J672" s="127" t="str">
        <f t="shared" si="296"/>
        <v>Vloerafwerking met polymeer beschermlaag</v>
      </c>
      <c r="K672" s="130">
        <v>5</v>
      </c>
      <c r="L672" s="129">
        <f t="shared" si="297"/>
        <v>5</v>
      </c>
      <c r="M672" s="164">
        <f t="shared" si="298"/>
        <v>0</v>
      </c>
      <c r="N672" s="131"/>
      <c r="O672" s="107" t="s">
        <v>103</v>
      </c>
      <c r="P672" s="107"/>
      <c r="Q672" s="107"/>
      <c r="R672" s="107"/>
      <c r="S672" s="131"/>
      <c r="T672" s="126" t="str">
        <f t="shared" si="299"/>
        <v>Behandel</v>
      </c>
      <c r="U672" s="126" t="str">
        <f t="shared" si="300"/>
        <v>AQL 3%</v>
      </c>
      <c r="V672" s="131"/>
      <c r="W672" s="113">
        <v>100</v>
      </c>
      <c r="X672" s="131"/>
      <c r="Y672" s="129">
        <f t="shared" si="301"/>
        <v>5.2</v>
      </c>
      <c r="Z672" s="132">
        <f t="shared" si="302"/>
        <v>0</v>
      </c>
      <c r="AA672" s="131"/>
      <c r="AB672" s="129" t="str">
        <f t="shared" si="303"/>
        <v>_</v>
      </c>
      <c r="AC672" s="132" t="str">
        <f t="shared" si="304"/>
        <v>_</v>
      </c>
      <c r="AD672" s="131"/>
      <c r="AE672" s="129" t="str">
        <f t="shared" si="305"/>
        <v>_</v>
      </c>
      <c r="AF672" s="132" t="str">
        <f t="shared" si="306"/>
        <v>_</v>
      </c>
      <c r="AG672" s="131"/>
      <c r="AH672" s="129" t="str">
        <f t="shared" si="307"/>
        <v>_</v>
      </c>
      <c r="AI672" s="132" t="str">
        <f t="shared" si="308"/>
        <v>_</v>
      </c>
      <c r="AJ672" s="131"/>
      <c r="AK672" s="129">
        <f t="shared" si="309"/>
        <v>5.2</v>
      </c>
      <c r="AL672" s="132">
        <f t="shared" si="310"/>
        <v>0</v>
      </c>
      <c r="AM672" s="131"/>
      <c r="AQ672" s="137"/>
    </row>
    <row r="673" spans="1:43">
      <c r="A673" s="12">
        <v>54</v>
      </c>
      <c r="B673" s="126" t="str">
        <f>VLOOKUP(A673,'Overzicht locaties'!B:D,2,0)</f>
        <v>Type A</v>
      </c>
      <c r="C673" s="107" t="s">
        <v>337</v>
      </c>
      <c r="D673" s="6">
        <v>3</v>
      </c>
      <c r="E673" s="107" t="s">
        <v>250</v>
      </c>
      <c r="F673" s="107">
        <v>4</v>
      </c>
      <c r="G673" s="127" t="str">
        <f t="shared" si="311"/>
        <v>Medische ruimte</v>
      </c>
      <c r="H673" s="107" t="s">
        <v>474</v>
      </c>
      <c r="I673" s="128">
        <v>1</v>
      </c>
      <c r="J673" s="127" t="str">
        <f t="shared" si="296"/>
        <v>Vloerafwerking met polymeer beschermlaag</v>
      </c>
      <c r="K673" s="130">
        <v>14</v>
      </c>
      <c r="L673" s="129">
        <f t="shared" si="297"/>
        <v>14</v>
      </c>
      <c r="M673" s="164">
        <f t="shared" si="298"/>
        <v>0</v>
      </c>
      <c r="N673" s="131"/>
      <c r="O673" s="107" t="s">
        <v>103</v>
      </c>
      <c r="P673" s="107"/>
      <c r="Q673" s="107"/>
      <c r="R673" s="107"/>
      <c r="S673" s="131"/>
      <c r="T673" s="126" t="str">
        <f t="shared" si="299"/>
        <v>Behandel</v>
      </c>
      <c r="U673" s="126" t="str">
        <f t="shared" si="300"/>
        <v>AQL 3%</v>
      </c>
      <c r="V673" s="131"/>
      <c r="W673" s="113">
        <v>100</v>
      </c>
      <c r="X673" s="131"/>
      <c r="Y673" s="129">
        <f t="shared" si="301"/>
        <v>14.560000000000002</v>
      </c>
      <c r="Z673" s="132">
        <f t="shared" si="302"/>
        <v>0</v>
      </c>
      <c r="AA673" s="131"/>
      <c r="AB673" s="129" t="str">
        <f t="shared" si="303"/>
        <v>_</v>
      </c>
      <c r="AC673" s="132" t="str">
        <f t="shared" si="304"/>
        <v>_</v>
      </c>
      <c r="AD673" s="131"/>
      <c r="AE673" s="129" t="str">
        <f t="shared" si="305"/>
        <v>_</v>
      </c>
      <c r="AF673" s="132" t="str">
        <f t="shared" si="306"/>
        <v>_</v>
      </c>
      <c r="AG673" s="131"/>
      <c r="AH673" s="129" t="str">
        <f t="shared" si="307"/>
        <v>_</v>
      </c>
      <c r="AI673" s="132" t="str">
        <f t="shared" si="308"/>
        <v>_</v>
      </c>
      <c r="AJ673" s="131"/>
      <c r="AK673" s="129">
        <f t="shared" si="309"/>
        <v>14.560000000000002</v>
      </c>
      <c r="AL673" s="132">
        <f t="shared" si="310"/>
        <v>0</v>
      </c>
      <c r="AM673" s="131"/>
      <c r="AQ673" s="137"/>
    </row>
    <row r="674" spans="1:43">
      <c r="A674" s="12">
        <v>54</v>
      </c>
      <c r="B674" s="126" t="str">
        <f>VLOOKUP(A674,'Overzicht locaties'!B:D,2,0)</f>
        <v>Type A</v>
      </c>
      <c r="C674" s="107" t="s">
        <v>337</v>
      </c>
      <c r="D674" s="6">
        <v>4</v>
      </c>
      <c r="E674" s="107" t="s">
        <v>251</v>
      </c>
      <c r="F674" s="107">
        <v>2</v>
      </c>
      <c r="G674" s="127" t="str">
        <f t="shared" si="311"/>
        <v>Sanitaire ruimte</v>
      </c>
      <c r="H674" s="107" t="s">
        <v>474</v>
      </c>
      <c r="I674" s="128">
        <v>1</v>
      </c>
      <c r="J674" s="127" t="str">
        <f t="shared" si="296"/>
        <v>Vloerafwerking met polymeer beschermlaag</v>
      </c>
      <c r="K674" s="130">
        <v>1</v>
      </c>
      <c r="L674" s="129">
        <f t="shared" si="297"/>
        <v>1</v>
      </c>
      <c r="M674" s="164">
        <f t="shared" si="298"/>
        <v>0</v>
      </c>
      <c r="N674" s="131"/>
      <c r="O674" s="107" t="s">
        <v>103</v>
      </c>
      <c r="P674" s="107"/>
      <c r="Q674" s="107"/>
      <c r="R674" s="107"/>
      <c r="S674" s="131"/>
      <c r="T674" s="126" t="str">
        <f t="shared" si="299"/>
        <v>Sanitair</v>
      </c>
      <c r="U674" s="126" t="str">
        <f t="shared" si="300"/>
        <v>AQL 4%</v>
      </c>
      <c r="V674" s="131"/>
      <c r="W674" s="113">
        <v>100</v>
      </c>
      <c r="X674" s="131"/>
      <c r="Y674" s="129">
        <f t="shared" si="301"/>
        <v>1.04</v>
      </c>
      <c r="Z674" s="132">
        <f t="shared" si="302"/>
        <v>0</v>
      </c>
      <c r="AA674" s="131"/>
      <c r="AB674" s="129" t="str">
        <f t="shared" si="303"/>
        <v>_</v>
      </c>
      <c r="AC674" s="132" t="str">
        <f t="shared" si="304"/>
        <v>_</v>
      </c>
      <c r="AD674" s="131"/>
      <c r="AE674" s="129" t="str">
        <f t="shared" si="305"/>
        <v>_</v>
      </c>
      <c r="AF674" s="132" t="str">
        <f t="shared" si="306"/>
        <v>_</v>
      </c>
      <c r="AG674" s="131"/>
      <c r="AH674" s="129" t="str">
        <f t="shared" si="307"/>
        <v>_</v>
      </c>
      <c r="AI674" s="132" t="str">
        <f t="shared" si="308"/>
        <v>_</v>
      </c>
      <c r="AJ674" s="131"/>
      <c r="AK674" s="129">
        <f t="shared" si="309"/>
        <v>1.04</v>
      </c>
      <c r="AL674" s="132">
        <f t="shared" si="310"/>
        <v>0</v>
      </c>
      <c r="AM674" s="131"/>
      <c r="AQ674" s="137"/>
    </row>
    <row r="675" spans="1:43">
      <c r="A675" s="12">
        <v>54</v>
      </c>
      <c r="B675" s="126" t="str">
        <f>VLOOKUP(A675,'Overzicht locaties'!B:D,2,0)</f>
        <v>Type A</v>
      </c>
      <c r="C675" s="107" t="s">
        <v>337</v>
      </c>
      <c r="D675" s="6">
        <v>4</v>
      </c>
      <c r="E675" s="107" t="s">
        <v>251</v>
      </c>
      <c r="F675" s="107">
        <v>2</v>
      </c>
      <c r="G675" s="127" t="str">
        <f t="shared" si="311"/>
        <v>Sanitaire ruimte</v>
      </c>
      <c r="H675" s="107" t="s">
        <v>474</v>
      </c>
      <c r="I675" s="128">
        <v>1</v>
      </c>
      <c r="J675" s="127" t="str">
        <f t="shared" si="296"/>
        <v>Vloerafwerking met polymeer beschermlaag</v>
      </c>
      <c r="K675" s="130">
        <v>1</v>
      </c>
      <c r="L675" s="129">
        <f t="shared" si="297"/>
        <v>1</v>
      </c>
      <c r="M675" s="164">
        <f t="shared" si="298"/>
        <v>0</v>
      </c>
      <c r="N675" s="131"/>
      <c r="O675" s="107" t="s">
        <v>103</v>
      </c>
      <c r="P675" s="107"/>
      <c r="Q675" s="107"/>
      <c r="R675" s="107"/>
      <c r="S675" s="131"/>
      <c r="T675" s="126" t="str">
        <f t="shared" si="299"/>
        <v>Sanitair</v>
      </c>
      <c r="U675" s="126" t="str">
        <f t="shared" si="300"/>
        <v>AQL 4%</v>
      </c>
      <c r="V675" s="131"/>
      <c r="W675" s="113">
        <v>100</v>
      </c>
      <c r="X675" s="131"/>
      <c r="Y675" s="129">
        <f t="shared" si="301"/>
        <v>1.04</v>
      </c>
      <c r="Z675" s="132">
        <f t="shared" si="302"/>
        <v>0</v>
      </c>
      <c r="AA675" s="131"/>
      <c r="AB675" s="129" t="str">
        <f t="shared" si="303"/>
        <v>_</v>
      </c>
      <c r="AC675" s="132" t="str">
        <f t="shared" si="304"/>
        <v>_</v>
      </c>
      <c r="AD675" s="131"/>
      <c r="AE675" s="129" t="str">
        <f t="shared" si="305"/>
        <v>_</v>
      </c>
      <c r="AF675" s="132" t="str">
        <f t="shared" si="306"/>
        <v>_</v>
      </c>
      <c r="AG675" s="131"/>
      <c r="AH675" s="129" t="str">
        <f t="shared" si="307"/>
        <v>_</v>
      </c>
      <c r="AI675" s="132" t="str">
        <f t="shared" si="308"/>
        <v>_</v>
      </c>
      <c r="AJ675" s="131"/>
      <c r="AK675" s="129">
        <f t="shared" si="309"/>
        <v>1.04</v>
      </c>
      <c r="AL675" s="132">
        <f t="shared" si="310"/>
        <v>0</v>
      </c>
      <c r="AM675" s="131"/>
      <c r="AQ675" s="137"/>
    </row>
    <row r="676" spans="1:43">
      <c r="A676" s="12">
        <v>54</v>
      </c>
      <c r="B676" s="126" t="str">
        <f>VLOOKUP(A676,'Overzicht locaties'!B:D,2,0)</f>
        <v>Type A</v>
      </c>
      <c r="C676" s="107" t="s">
        <v>337</v>
      </c>
      <c r="D676" s="6">
        <v>4</v>
      </c>
      <c r="E676" s="107" t="s">
        <v>251</v>
      </c>
      <c r="F676" s="107">
        <v>2</v>
      </c>
      <c r="G676" s="127" t="str">
        <f t="shared" si="311"/>
        <v>Sanitaire ruimte</v>
      </c>
      <c r="H676" s="107" t="s">
        <v>474</v>
      </c>
      <c r="I676" s="128">
        <v>1</v>
      </c>
      <c r="J676" s="127" t="str">
        <f t="shared" si="296"/>
        <v>Vloerafwerking met polymeer beschermlaag</v>
      </c>
      <c r="K676" s="130">
        <v>1</v>
      </c>
      <c r="L676" s="129">
        <f t="shared" si="297"/>
        <v>1</v>
      </c>
      <c r="M676" s="164">
        <f t="shared" si="298"/>
        <v>0</v>
      </c>
      <c r="N676" s="131"/>
      <c r="O676" s="107" t="s">
        <v>103</v>
      </c>
      <c r="P676" s="107"/>
      <c r="Q676" s="107"/>
      <c r="R676" s="107"/>
      <c r="S676" s="131"/>
      <c r="T676" s="126" t="str">
        <f t="shared" si="299"/>
        <v>Sanitair</v>
      </c>
      <c r="U676" s="126" t="str">
        <f t="shared" si="300"/>
        <v>AQL 4%</v>
      </c>
      <c r="V676" s="131"/>
      <c r="W676" s="113">
        <v>100</v>
      </c>
      <c r="X676" s="131"/>
      <c r="Y676" s="129">
        <f t="shared" si="301"/>
        <v>1.04</v>
      </c>
      <c r="Z676" s="132">
        <f t="shared" si="302"/>
        <v>0</v>
      </c>
      <c r="AA676" s="131"/>
      <c r="AB676" s="129" t="str">
        <f t="shared" si="303"/>
        <v>_</v>
      </c>
      <c r="AC676" s="132" t="str">
        <f t="shared" si="304"/>
        <v>_</v>
      </c>
      <c r="AD676" s="131"/>
      <c r="AE676" s="129" t="str">
        <f t="shared" si="305"/>
        <v>_</v>
      </c>
      <c r="AF676" s="132" t="str">
        <f t="shared" si="306"/>
        <v>_</v>
      </c>
      <c r="AG676" s="131"/>
      <c r="AH676" s="129" t="str">
        <f t="shared" si="307"/>
        <v>_</v>
      </c>
      <c r="AI676" s="132" t="str">
        <f t="shared" si="308"/>
        <v>_</v>
      </c>
      <c r="AJ676" s="131"/>
      <c r="AK676" s="129">
        <f t="shared" si="309"/>
        <v>1.04</v>
      </c>
      <c r="AL676" s="132">
        <f t="shared" si="310"/>
        <v>0</v>
      </c>
      <c r="AM676" s="131"/>
      <c r="AQ676" s="137"/>
    </row>
    <row r="677" spans="1:43">
      <c r="A677" s="12">
        <v>54</v>
      </c>
      <c r="B677" s="126" t="str">
        <f>VLOOKUP(A677,'Overzicht locaties'!B:D,2,0)</f>
        <v>Type A</v>
      </c>
      <c r="C677" s="107" t="s">
        <v>337</v>
      </c>
      <c r="D677" s="6">
        <v>5</v>
      </c>
      <c r="E677" s="107" t="s">
        <v>472</v>
      </c>
      <c r="F677" s="107">
        <v>2</v>
      </c>
      <c r="G677" s="127" t="str">
        <f t="shared" si="311"/>
        <v>Sanitaire ruimte</v>
      </c>
      <c r="H677" s="107" t="s">
        <v>474</v>
      </c>
      <c r="I677" s="128">
        <v>1</v>
      </c>
      <c r="J677" s="127" t="str">
        <f t="shared" si="296"/>
        <v>Vloerafwerking met polymeer beschermlaag</v>
      </c>
      <c r="K677" s="130">
        <v>10</v>
      </c>
      <c r="L677" s="129">
        <f t="shared" si="297"/>
        <v>10</v>
      </c>
      <c r="M677" s="164">
        <f t="shared" si="298"/>
        <v>0</v>
      </c>
      <c r="N677" s="131"/>
      <c r="O677" s="107" t="s">
        <v>103</v>
      </c>
      <c r="P677" s="107"/>
      <c r="Q677" s="107"/>
      <c r="R677" s="107"/>
      <c r="S677" s="131"/>
      <c r="T677" s="126" t="str">
        <f t="shared" si="299"/>
        <v>Sanitair</v>
      </c>
      <c r="U677" s="126" t="str">
        <f t="shared" si="300"/>
        <v>AQL 4%</v>
      </c>
      <c r="V677" s="131"/>
      <c r="W677" s="113">
        <v>100</v>
      </c>
      <c r="X677" s="131"/>
      <c r="Y677" s="129">
        <f t="shared" si="301"/>
        <v>10.4</v>
      </c>
      <c r="Z677" s="132">
        <f t="shared" si="302"/>
        <v>0</v>
      </c>
      <c r="AA677" s="131"/>
      <c r="AB677" s="129" t="str">
        <f t="shared" si="303"/>
        <v>_</v>
      </c>
      <c r="AC677" s="132" t="str">
        <f t="shared" si="304"/>
        <v>_</v>
      </c>
      <c r="AD677" s="131"/>
      <c r="AE677" s="129" t="str">
        <f t="shared" si="305"/>
        <v>_</v>
      </c>
      <c r="AF677" s="132" t="str">
        <f t="shared" si="306"/>
        <v>_</v>
      </c>
      <c r="AG677" s="131"/>
      <c r="AH677" s="129" t="str">
        <f t="shared" si="307"/>
        <v>_</v>
      </c>
      <c r="AI677" s="132" t="str">
        <f t="shared" si="308"/>
        <v>_</v>
      </c>
      <c r="AJ677" s="131"/>
      <c r="AK677" s="129">
        <f t="shared" si="309"/>
        <v>10.4</v>
      </c>
      <c r="AL677" s="132">
        <f t="shared" si="310"/>
        <v>0</v>
      </c>
      <c r="AM677" s="131"/>
      <c r="AQ677" s="137"/>
    </row>
    <row r="678" spans="1:43">
      <c r="A678" s="12">
        <v>54</v>
      </c>
      <c r="B678" s="126" t="str">
        <f>VLOOKUP(A678,'Overzicht locaties'!B:D,2,0)</f>
        <v>Type A</v>
      </c>
      <c r="C678" s="107" t="s">
        <v>337</v>
      </c>
      <c r="D678" s="6">
        <v>6</v>
      </c>
      <c r="E678" s="107" t="s">
        <v>473</v>
      </c>
      <c r="F678" s="107">
        <v>1</v>
      </c>
      <c r="G678" s="127" t="str">
        <f t="shared" si="311"/>
        <v xml:space="preserve">Kantoorruimte / vergaderruimte </v>
      </c>
      <c r="H678" s="107" t="s">
        <v>474</v>
      </c>
      <c r="I678" s="128">
        <v>1</v>
      </c>
      <c r="J678" s="127" t="str">
        <f t="shared" si="296"/>
        <v>Vloerafwerking met polymeer beschermlaag</v>
      </c>
      <c r="K678" s="130">
        <v>4</v>
      </c>
      <c r="L678" s="129">
        <f t="shared" si="297"/>
        <v>4</v>
      </c>
      <c r="M678" s="164">
        <f t="shared" si="298"/>
        <v>0</v>
      </c>
      <c r="N678" s="131"/>
      <c r="O678" s="107" t="s">
        <v>103</v>
      </c>
      <c r="P678" s="107"/>
      <c r="Q678" s="107"/>
      <c r="R678" s="107"/>
      <c r="S678" s="131"/>
      <c r="T678" s="126" t="str">
        <f t="shared" si="299"/>
        <v>Bureau</v>
      </c>
      <c r="U678" s="126" t="str">
        <f t="shared" si="300"/>
        <v>AQL 7%</v>
      </c>
      <c r="V678" s="131"/>
      <c r="W678" s="113">
        <v>100</v>
      </c>
      <c r="X678" s="131"/>
      <c r="Y678" s="129">
        <f t="shared" si="301"/>
        <v>4.16</v>
      </c>
      <c r="Z678" s="132">
        <f t="shared" si="302"/>
        <v>0</v>
      </c>
      <c r="AA678" s="131"/>
      <c r="AB678" s="129" t="str">
        <f t="shared" si="303"/>
        <v>_</v>
      </c>
      <c r="AC678" s="132" t="str">
        <f t="shared" si="304"/>
        <v>_</v>
      </c>
      <c r="AD678" s="131"/>
      <c r="AE678" s="129" t="str">
        <f t="shared" si="305"/>
        <v>_</v>
      </c>
      <c r="AF678" s="132" t="str">
        <f t="shared" si="306"/>
        <v>_</v>
      </c>
      <c r="AG678" s="131"/>
      <c r="AH678" s="129" t="str">
        <f t="shared" si="307"/>
        <v>_</v>
      </c>
      <c r="AI678" s="132" t="str">
        <f t="shared" si="308"/>
        <v>_</v>
      </c>
      <c r="AJ678" s="131"/>
      <c r="AK678" s="129">
        <f t="shared" si="309"/>
        <v>4.16</v>
      </c>
      <c r="AL678" s="132">
        <f t="shared" si="310"/>
        <v>0</v>
      </c>
      <c r="AM678" s="131"/>
      <c r="AQ678" s="137"/>
    </row>
    <row r="679" spans="1:43">
      <c r="A679" s="12">
        <v>55</v>
      </c>
      <c r="B679" s="126" t="str">
        <f>VLOOKUP(A679,'Overzicht locaties'!B:D,2,0)</f>
        <v>Type A</v>
      </c>
      <c r="C679" s="107" t="s">
        <v>337</v>
      </c>
      <c r="D679" s="6">
        <v>1</v>
      </c>
      <c r="E679" s="107" t="s">
        <v>248</v>
      </c>
      <c r="F679" s="107">
        <v>1</v>
      </c>
      <c r="G679" s="127" t="str">
        <f t="shared" si="311"/>
        <v xml:space="preserve">Kantoorruimte / vergaderruimte </v>
      </c>
      <c r="H679" s="107" t="s">
        <v>474</v>
      </c>
      <c r="I679" s="128">
        <v>1</v>
      </c>
      <c r="J679" s="127" t="str">
        <f t="shared" si="296"/>
        <v>Vloerafwerking met polymeer beschermlaag</v>
      </c>
      <c r="K679" s="130">
        <v>6</v>
      </c>
      <c r="L679" s="129">
        <f t="shared" si="297"/>
        <v>6</v>
      </c>
      <c r="M679" s="164">
        <f t="shared" si="298"/>
        <v>0</v>
      </c>
      <c r="N679" s="131"/>
      <c r="O679" s="107" t="s">
        <v>103</v>
      </c>
      <c r="P679" s="107"/>
      <c r="Q679" s="107"/>
      <c r="R679" s="107"/>
      <c r="S679" s="131"/>
      <c r="T679" s="126" t="str">
        <f t="shared" si="299"/>
        <v>Bureau</v>
      </c>
      <c r="U679" s="126" t="str">
        <f t="shared" si="300"/>
        <v>AQL 7%</v>
      </c>
      <c r="V679" s="131"/>
      <c r="W679" s="113">
        <v>100</v>
      </c>
      <c r="X679" s="131"/>
      <c r="Y679" s="129">
        <f t="shared" si="301"/>
        <v>6.24</v>
      </c>
      <c r="Z679" s="132">
        <f t="shared" si="302"/>
        <v>0</v>
      </c>
      <c r="AA679" s="131"/>
      <c r="AB679" s="129" t="str">
        <f t="shared" si="303"/>
        <v>_</v>
      </c>
      <c r="AC679" s="132" t="str">
        <f t="shared" si="304"/>
        <v>_</v>
      </c>
      <c r="AD679" s="131"/>
      <c r="AE679" s="129" t="str">
        <f t="shared" si="305"/>
        <v>_</v>
      </c>
      <c r="AF679" s="132" t="str">
        <f t="shared" si="306"/>
        <v>_</v>
      </c>
      <c r="AG679" s="131"/>
      <c r="AH679" s="129" t="str">
        <f t="shared" si="307"/>
        <v>_</v>
      </c>
      <c r="AI679" s="132" t="str">
        <f t="shared" si="308"/>
        <v>_</v>
      </c>
      <c r="AJ679" s="131"/>
      <c r="AK679" s="129">
        <f t="shared" si="309"/>
        <v>6.24</v>
      </c>
      <c r="AL679" s="132">
        <f t="shared" si="310"/>
        <v>0</v>
      </c>
      <c r="AM679" s="131"/>
      <c r="AQ679" s="137"/>
    </row>
    <row r="680" spans="1:43">
      <c r="A680" s="12">
        <v>55</v>
      </c>
      <c r="B680" s="126" t="str">
        <f>VLOOKUP(A680,'Overzicht locaties'!B:D,2,0)</f>
        <v>Type A</v>
      </c>
      <c r="C680" s="107" t="s">
        <v>337</v>
      </c>
      <c r="D680" s="6">
        <v>1</v>
      </c>
      <c r="E680" s="107" t="s">
        <v>148</v>
      </c>
      <c r="F680" s="107">
        <v>2</v>
      </c>
      <c r="G680" s="127" t="str">
        <f t="shared" si="311"/>
        <v>Sanitaire ruimte</v>
      </c>
      <c r="H680" s="107" t="s">
        <v>474</v>
      </c>
      <c r="I680" s="128">
        <v>1</v>
      </c>
      <c r="J680" s="127" t="str">
        <f t="shared" si="296"/>
        <v>Vloerafwerking met polymeer beschermlaag</v>
      </c>
      <c r="K680" s="130">
        <v>2</v>
      </c>
      <c r="L680" s="129">
        <f t="shared" si="297"/>
        <v>2</v>
      </c>
      <c r="M680" s="164">
        <f t="shared" si="298"/>
        <v>0</v>
      </c>
      <c r="N680" s="131"/>
      <c r="O680" s="107" t="s">
        <v>103</v>
      </c>
      <c r="P680" s="107"/>
      <c r="Q680" s="107"/>
      <c r="R680" s="107"/>
      <c r="S680" s="131"/>
      <c r="T680" s="126" t="str">
        <f t="shared" si="299"/>
        <v>Sanitair</v>
      </c>
      <c r="U680" s="126" t="str">
        <f t="shared" si="300"/>
        <v>AQL 4%</v>
      </c>
      <c r="V680" s="131"/>
      <c r="W680" s="113">
        <v>100</v>
      </c>
      <c r="X680" s="131"/>
      <c r="Y680" s="129">
        <f t="shared" si="301"/>
        <v>2.08</v>
      </c>
      <c r="Z680" s="132">
        <f t="shared" si="302"/>
        <v>0</v>
      </c>
      <c r="AA680" s="131"/>
      <c r="AB680" s="129" t="str">
        <f t="shared" si="303"/>
        <v>_</v>
      </c>
      <c r="AC680" s="132" t="str">
        <f t="shared" si="304"/>
        <v>_</v>
      </c>
      <c r="AD680" s="131"/>
      <c r="AE680" s="129" t="str">
        <f t="shared" si="305"/>
        <v>_</v>
      </c>
      <c r="AF680" s="132" t="str">
        <f t="shared" si="306"/>
        <v>_</v>
      </c>
      <c r="AG680" s="131"/>
      <c r="AH680" s="129" t="str">
        <f t="shared" si="307"/>
        <v>_</v>
      </c>
      <c r="AI680" s="132" t="str">
        <f t="shared" si="308"/>
        <v>_</v>
      </c>
      <c r="AJ680" s="131"/>
      <c r="AK680" s="129">
        <f t="shared" si="309"/>
        <v>2.08</v>
      </c>
      <c r="AL680" s="132">
        <f t="shared" si="310"/>
        <v>0</v>
      </c>
      <c r="AM680" s="131"/>
      <c r="AQ680" s="137"/>
    </row>
    <row r="681" spans="1:43">
      <c r="A681" s="12">
        <v>55</v>
      </c>
      <c r="B681" s="126" t="str">
        <f>VLOOKUP(A681,'Overzicht locaties'!B:D,2,0)</f>
        <v>Type A</v>
      </c>
      <c r="C681" s="107" t="s">
        <v>337</v>
      </c>
      <c r="D681" s="6">
        <v>2</v>
      </c>
      <c r="E681" s="107" t="s">
        <v>249</v>
      </c>
      <c r="F681" s="107">
        <v>4</v>
      </c>
      <c r="G681" s="127" t="str">
        <f t="shared" si="311"/>
        <v>Medische ruimte</v>
      </c>
      <c r="H681" s="107" t="s">
        <v>474</v>
      </c>
      <c r="I681" s="128">
        <v>1</v>
      </c>
      <c r="J681" s="127" t="str">
        <f t="shared" si="296"/>
        <v>Vloerafwerking met polymeer beschermlaag</v>
      </c>
      <c r="K681" s="130">
        <v>5</v>
      </c>
      <c r="L681" s="129">
        <f t="shared" si="297"/>
        <v>5</v>
      </c>
      <c r="M681" s="164">
        <f t="shared" si="298"/>
        <v>0</v>
      </c>
      <c r="N681" s="131"/>
      <c r="O681" s="107" t="s">
        <v>103</v>
      </c>
      <c r="P681" s="107"/>
      <c r="Q681" s="107"/>
      <c r="R681" s="107"/>
      <c r="S681" s="131"/>
      <c r="T681" s="126" t="str">
        <f t="shared" si="299"/>
        <v>Behandel</v>
      </c>
      <c r="U681" s="126" t="str">
        <f t="shared" si="300"/>
        <v>AQL 3%</v>
      </c>
      <c r="V681" s="131"/>
      <c r="W681" s="113">
        <v>100</v>
      </c>
      <c r="X681" s="131"/>
      <c r="Y681" s="129">
        <f t="shared" si="301"/>
        <v>5.2</v>
      </c>
      <c r="Z681" s="132">
        <f t="shared" si="302"/>
        <v>0</v>
      </c>
      <c r="AA681" s="131"/>
      <c r="AB681" s="129" t="str">
        <f t="shared" si="303"/>
        <v>_</v>
      </c>
      <c r="AC681" s="132" t="str">
        <f t="shared" si="304"/>
        <v>_</v>
      </c>
      <c r="AD681" s="131"/>
      <c r="AE681" s="129" t="str">
        <f t="shared" si="305"/>
        <v>_</v>
      </c>
      <c r="AF681" s="132" t="str">
        <f t="shared" si="306"/>
        <v>_</v>
      </c>
      <c r="AG681" s="131"/>
      <c r="AH681" s="129" t="str">
        <f t="shared" si="307"/>
        <v>_</v>
      </c>
      <c r="AI681" s="132" t="str">
        <f t="shared" si="308"/>
        <v>_</v>
      </c>
      <c r="AJ681" s="131"/>
      <c r="AK681" s="129">
        <f t="shared" si="309"/>
        <v>5.2</v>
      </c>
      <c r="AL681" s="132">
        <f t="shared" si="310"/>
        <v>0</v>
      </c>
      <c r="AM681" s="131"/>
      <c r="AQ681" s="137"/>
    </row>
    <row r="682" spans="1:43">
      <c r="A682" s="12">
        <v>55</v>
      </c>
      <c r="B682" s="126" t="str">
        <f>VLOOKUP(A682,'Overzicht locaties'!B:D,2,0)</f>
        <v>Type A</v>
      </c>
      <c r="C682" s="107" t="s">
        <v>337</v>
      </c>
      <c r="D682" s="6">
        <v>3</v>
      </c>
      <c r="E682" s="107" t="s">
        <v>250</v>
      </c>
      <c r="F682" s="107">
        <v>4</v>
      </c>
      <c r="G682" s="127" t="str">
        <f t="shared" si="311"/>
        <v>Medische ruimte</v>
      </c>
      <c r="H682" s="107" t="s">
        <v>474</v>
      </c>
      <c r="I682" s="128">
        <v>1</v>
      </c>
      <c r="J682" s="127" t="str">
        <f t="shared" si="296"/>
        <v>Vloerafwerking met polymeer beschermlaag</v>
      </c>
      <c r="K682" s="130">
        <v>14</v>
      </c>
      <c r="L682" s="129">
        <f t="shared" si="297"/>
        <v>14</v>
      </c>
      <c r="M682" s="164">
        <f t="shared" si="298"/>
        <v>0</v>
      </c>
      <c r="N682" s="131"/>
      <c r="O682" s="107" t="s">
        <v>103</v>
      </c>
      <c r="P682" s="107"/>
      <c r="Q682" s="107"/>
      <c r="R682" s="107"/>
      <c r="S682" s="131"/>
      <c r="T682" s="126" t="str">
        <f t="shared" si="299"/>
        <v>Behandel</v>
      </c>
      <c r="U682" s="126" t="str">
        <f t="shared" si="300"/>
        <v>AQL 3%</v>
      </c>
      <c r="V682" s="131"/>
      <c r="W682" s="113">
        <v>100</v>
      </c>
      <c r="X682" s="131"/>
      <c r="Y682" s="129">
        <f t="shared" si="301"/>
        <v>14.560000000000002</v>
      </c>
      <c r="Z682" s="132">
        <f t="shared" si="302"/>
        <v>0</v>
      </c>
      <c r="AA682" s="131"/>
      <c r="AB682" s="129" t="str">
        <f t="shared" si="303"/>
        <v>_</v>
      </c>
      <c r="AC682" s="132" t="str">
        <f t="shared" si="304"/>
        <v>_</v>
      </c>
      <c r="AD682" s="131"/>
      <c r="AE682" s="129" t="str">
        <f t="shared" si="305"/>
        <v>_</v>
      </c>
      <c r="AF682" s="132" t="str">
        <f t="shared" si="306"/>
        <v>_</v>
      </c>
      <c r="AG682" s="131"/>
      <c r="AH682" s="129" t="str">
        <f t="shared" si="307"/>
        <v>_</v>
      </c>
      <c r="AI682" s="132" t="str">
        <f t="shared" si="308"/>
        <v>_</v>
      </c>
      <c r="AJ682" s="131"/>
      <c r="AK682" s="129">
        <f t="shared" si="309"/>
        <v>14.560000000000002</v>
      </c>
      <c r="AL682" s="132">
        <f t="shared" si="310"/>
        <v>0</v>
      </c>
      <c r="AM682" s="131"/>
      <c r="AQ682" s="137"/>
    </row>
    <row r="683" spans="1:43">
      <c r="A683" s="12">
        <v>55</v>
      </c>
      <c r="B683" s="126" t="str">
        <f>VLOOKUP(A683,'Overzicht locaties'!B:D,2,0)</f>
        <v>Type A</v>
      </c>
      <c r="C683" s="107" t="s">
        <v>337</v>
      </c>
      <c r="D683" s="6">
        <v>4</v>
      </c>
      <c r="E683" s="107" t="s">
        <v>251</v>
      </c>
      <c r="F683" s="107">
        <v>2</v>
      </c>
      <c r="G683" s="127" t="str">
        <f t="shared" si="311"/>
        <v>Sanitaire ruimte</v>
      </c>
      <c r="H683" s="107" t="s">
        <v>474</v>
      </c>
      <c r="I683" s="128">
        <v>1</v>
      </c>
      <c r="J683" s="127" t="str">
        <f t="shared" si="296"/>
        <v>Vloerafwerking met polymeer beschermlaag</v>
      </c>
      <c r="K683" s="130">
        <v>1</v>
      </c>
      <c r="L683" s="129">
        <f t="shared" si="297"/>
        <v>1</v>
      </c>
      <c r="M683" s="164">
        <f t="shared" si="298"/>
        <v>0</v>
      </c>
      <c r="N683" s="131"/>
      <c r="O683" s="107" t="s">
        <v>103</v>
      </c>
      <c r="P683" s="107"/>
      <c r="Q683" s="107"/>
      <c r="R683" s="107"/>
      <c r="S683" s="131"/>
      <c r="T683" s="126" t="str">
        <f t="shared" si="299"/>
        <v>Sanitair</v>
      </c>
      <c r="U683" s="126" t="str">
        <f t="shared" si="300"/>
        <v>AQL 4%</v>
      </c>
      <c r="V683" s="131"/>
      <c r="W683" s="113">
        <v>100</v>
      </c>
      <c r="X683" s="131"/>
      <c r="Y683" s="129">
        <f t="shared" si="301"/>
        <v>1.04</v>
      </c>
      <c r="Z683" s="132">
        <f t="shared" si="302"/>
        <v>0</v>
      </c>
      <c r="AA683" s="131"/>
      <c r="AB683" s="129" t="str">
        <f t="shared" si="303"/>
        <v>_</v>
      </c>
      <c r="AC683" s="132" t="str">
        <f t="shared" si="304"/>
        <v>_</v>
      </c>
      <c r="AD683" s="131"/>
      <c r="AE683" s="129" t="str">
        <f t="shared" si="305"/>
        <v>_</v>
      </c>
      <c r="AF683" s="132" t="str">
        <f t="shared" si="306"/>
        <v>_</v>
      </c>
      <c r="AG683" s="131"/>
      <c r="AH683" s="129" t="str">
        <f t="shared" si="307"/>
        <v>_</v>
      </c>
      <c r="AI683" s="132" t="str">
        <f t="shared" si="308"/>
        <v>_</v>
      </c>
      <c r="AJ683" s="131"/>
      <c r="AK683" s="129">
        <f t="shared" si="309"/>
        <v>1.04</v>
      </c>
      <c r="AL683" s="132">
        <f t="shared" si="310"/>
        <v>0</v>
      </c>
      <c r="AM683" s="131"/>
      <c r="AQ683" s="137"/>
    </row>
    <row r="684" spans="1:43">
      <c r="A684" s="12">
        <v>55</v>
      </c>
      <c r="B684" s="126" t="str">
        <f>VLOOKUP(A684,'Overzicht locaties'!B:D,2,0)</f>
        <v>Type A</v>
      </c>
      <c r="C684" s="107" t="s">
        <v>337</v>
      </c>
      <c r="D684" s="6">
        <v>4</v>
      </c>
      <c r="E684" s="107" t="s">
        <v>251</v>
      </c>
      <c r="F684" s="107">
        <v>2</v>
      </c>
      <c r="G684" s="127" t="str">
        <f t="shared" si="311"/>
        <v>Sanitaire ruimte</v>
      </c>
      <c r="H684" s="107" t="s">
        <v>474</v>
      </c>
      <c r="I684" s="128">
        <v>1</v>
      </c>
      <c r="J684" s="127" t="str">
        <f t="shared" si="296"/>
        <v>Vloerafwerking met polymeer beschermlaag</v>
      </c>
      <c r="K684" s="130">
        <v>1</v>
      </c>
      <c r="L684" s="129">
        <f t="shared" si="297"/>
        <v>1</v>
      </c>
      <c r="M684" s="164">
        <f t="shared" si="298"/>
        <v>0</v>
      </c>
      <c r="N684" s="131"/>
      <c r="O684" s="107" t="s">
        <v>103</v>
      </c>
      <c r="P684" s="107"/>
      <c r="Q684" s="107"/>
      <c r="R684" s="107"/>
      <c r="S684" s="131"/>
      <c r="T684" s="126" t="str">
        <f t="shared" si="299"/>
        <v>Sanitair</v>
      </c>
      <c r="U684" s="126" t="str">
        <f t="shared" si="300"/>
        <v>AQL 4%</v>
      </c>
      <c r="V684" s="131"/>
      <c r="W684" s="113">
        <v>100</v>
      </c>
      <c r="X684" s="131"/>
      <c r="Y684" s="129">
        <f t="shared" si="301"/>
        <v>1.04</v>
      </c>
      <c r="Z684" s="132">
        <f t="shared" si="302"/>
        <v>0</v>
      </c>
      <c r="AA684" s="131"/>
      <c r="AB684" s="129" t="str">
        <f t="shared" si="303"/>
        <v>_</v>
      </c>
      <c r="AC684" s="132" t="str">
        <f t="shared" si="304"/>
        <v>_</v>
      </c>
      <c r="AD684" s="131"/>
      <c r="AE684" s="129" t="str">
        <f t="shared" si="305"/>
        <v>_</v>
      </c>
      <c r="AF684" s="132" t="str">
        <f t="shared" si="306"/>
        <v>_</v>
      </c>
      <c r="AG684" s="131"/>
      <c r="AH684" s="129" t="str">
        <f t="shared" si="307"/>
        <v>_</v>
      </c>
      <c r="AI684" s="132" t="str">
        <f t="shared" si="308"/>
        <v>_</v>
      </c>
      <c r="AJ684" s="131"/>
      <c r="AK684" s="129">
        <f t="shared" si="309"/>
        <v>1.04</v>
      </c>
      <c r="AL684" s="132">
        <f t="shared" si="310"/>
        <v>0</v>
      </c>
      <c r="AM684" s="131"/>
      <c r="AQ684" s="137"/>
    </row>
    <row r="685" spans="1:43">
      <c r="A685" s="12">
        <v>55</v>
      </c>
      <c r="B685" s="126" t="str">
        <f>VLOOKUP(A685,'Overzicht locaties'!B:D,2,0)</f>
        <v>Type A</v>
      </c>
      <c r="C685" s="107" t="s">
        <v>337</v>
      </c>
      <c r="D685" s="6">
        <v>4</v>
      </c>
      <c r="E685" s="107" t="s">
        <v>251</v>
      </c>
      <c r="F685" s="107">
        <v>2</v>
      </c>
      <c r="G685" s="127" t="str">
        <f t="shared" si="311"/>
        <v>Sanitaire ruimte</v>
      </c>
      <c r="H685" s="107" t="s">
        <v>474</v>
      </c>
      <c r="I685" s="128">
        <v>1</v>
      </c>
      <c r="J685" s="127" t="str">
        <f t="shared" si="296"/>
        <v>Vloerafwerking met polymeer beschermlaag</v>
      </c>
      <c r="K685" s="130">
        <v>1</v>
      </c>
      <c r="L685" s="129">
        <f t="shared" si="297"/>
        <v>1</v>
      </c>
      <c r="M685" s="164">
        <f t="shared" si="298"/>
        <v>0</v>
      </c>
      <c r="N685" s="131"/>
      <c r="O685" s="107" t="s">
        <v>103</v>
      </c>
      <c r="P685" s="107"/>
      <c r="Q685" s="107"/>
      <c r="R685" s="107"/>
      <c r="S685" s="131"/>
      <c r="T685" s="126" t="str">
        <f t="shared" si="299"/>
        <v>Sanitair</v>
      </c>
      <c r="U685" s="126" t="str">
        <f t="shared" si="300"/>
        <v>AQL 4%</v>
      </c>
      <c r="V685" s="131"/>
      <c r="W685" s="113">
        <v>100</v>
      </c>
      <c r="X685" s="131"/>
      <c r="Y685" s="129">
        <f t="shared" si="301"/>
        <v>1.04</v>
      </c>
      <c r="Z685" s="132">
        <f t="shared" si="302"/>
        <v>0</v>
      </c>
      <c r="AA685" s="131"/>
      <c r="AB685" s="129" t="str">
        <f t="shared" si="303"/>
        <v>_</v>
      </c>
      <c r="AC685" s="132" t="str">
        <f t="shared" si="304"/>
        <v>_</v>
      </c>
      <c r="AD685" s="131"/>
      <c r="AE685" s="129" t="str">
        <f t="shared" si="305"/>
        <v>_</v>
      </c>
      <c r="AF685" s="132" t="str">
        <f t="shared" si="306"/>
        <v>_</v>
      </c>
      <c r="AG685" s="131"/>
      <c r="AH685" s="129" t="str">
        <f t="shared" si="307"/>
        <v>_</v>
      </c>
      <c r="AI685" s="132" t="str">
        <f t="shared" si="308"/>
        <v>_</v>
      </c>
      <c r="AJ685" s="131"/>
      <c r="AK685" s="129">
        <f t="shared" si="309"/>
        <v>1.04</v>
      </c>
      <c r="AL685" s="132">
        <f t="shared" si="310"/>
        <v>0</v>
      </c>
      <c r="AM685" s="131"/>
      <c r="AQ685" s="137"/>
    </row>
    <row r="686" spans="1:43">
      <c r="A686" s="12">
        <v>55</v>
      </c>
      <c r="B686" s="126" t="str">
        <f>VLOOKUP(A686,'Overzicht locaties'!B:D,2,0)</f>
        <v>Type A</v>
      </c>
      <c r="C686" s="107" t="s">
        <v>337</v>
      </c>
      <c r="D686" s="6">
        <v>5</v>
      </c>
      <c r="E686" s="107" t="s">
        <v>472</v>
      </c>
      <c r="F686" s="107">
        <v>2</v>
      </c>
      <c r="G686" s="127" t="str">
        <f t="shared" si="311"/>
        <v>Sanitaire ruimte</v>
      </c>
      <c r="H686" s="107" t="s">
        <v>474</v>
      </c>
      <c r="I686" s="128">
        <v>1</v>
      </c>
      <c r="J686" s="127" t="str">
        <f t="shared" si="296"/>
        <v>Vloerafwerking met polymeer beschermlaag</v>
      </c>
      <c r="K686" s="130">
        <v>10</v>
      </c>
      <c r="L686" s="129">
        <f t="shared" si="297"/>
        <v>10</v>
      </c>
      <c r="M686" s="164">
        <f t="shared" si="298"/>
        <v>0</v>
      </c>
      <c r="N686" s="131"/>
      <c r="O686" s="107" t="s">
        <v>103</v>
      </c>
      <c r="P686" s="107"/>
      <c r="Q686" s="107"/>
      <c r="R686" s="107"/>
      <c r="S686" s="131"/>
      <c r="T686" s="126" t="str">
        <f t="shared" si="299"/>
        <v>Sanitair</v>
      </c>
      <c r="U686" s="126" t="str">
        <f t="shared" si="300"/>
        <v>AQL 4%</v>
      </c>
      <c r="V686" s="131"/>
      <c r="W686" s="113">
        <v>100</v>
      </c>
      <c r="X686" s="131"/>
      <c r="Y686" s="129">
        <f t="shared" si="301"/>
        <v>10.4</v>
      </c>
      <c r="Z686" s="132">
        <f t="shared" si="302"/>
        <v>0</v>
      </c>
      <c r="AA686" s="131"/>
      <c r="AB686" s="129" t="str">
        <f t="shared" si="303"/>
        <v>_</v>
      </c>
      <c r="AC686" s="132" t="str">
        <f t="shared" si="304"/>
        <v>_</v>
      </c>
      <c r="AD686" s="131"/>
      <c r="AE686" s="129" t="str">
        <f t="shared" si="305"/>
        <v>_</v>
      </c>
      <c r="AF686" s="132" t="str">
        <f t="shared" si="306"/>
        <v>_</v>
      </c>
      <c r="AG686" s="131"/>
      <c r="AH686" s="129" t="str">
        <f t="shared" si="307"/>
        <v>_</v>
      </c>
      <c r="AI686" s="132" t="str">
        <f t="shared" si="308"/>
        <v>_</v>
      </c>
      <c r="AJ686" s="131"/>
      <c r="AK686" s="129">
        <f t="shared" si="309"/>
        <v>10.4</v>
      </c>
      <c r="AL686" s="132">
        <f t="shared" si="310"/>
        <v>0</v>
      </c>
      <c r="AM686" s="131"/>
      <c r="AQ686" s="137"/>
    </row>
    <row r="687" spans="1:43">
      <c r="A687" s="12">
        <v>55</v>
      </c>
      <c r="B687" s="126" t="str">
        <f>VLOOKUP(A687,'Overzicht locaties'!B:D,2,0)</f>
        <v>Type A</v>
      </c>
      <c r="C687" s="107" t="s">
        <v>337</v>
      </c>
      <c r="D687" s="6">
        <v>6</v>
      </c>
      <c r="E687" s="107" t="s">
        <v>473</v>
      </c>
      <c r="F687" s="107">
        <v>1</v>
      </c>
      <c r="G687" s="127" t="str">
        <f t="shared" si="311"/>
        <v xml:space="preserve">Kantoorruimte / vergaderruimte </v>
      </c>
      <c r="H687" s="107" t="s">
        <v>474</v>
      </c>
      <c r="I687" s="128">
        <v>1</v>
      </c>
      <c r="J687" s="127" t="str">
        <f t="shared" si="296"/>
        <v>Vloerafwerking met polymeer beschermlaag</v>
      </c>
      <c r="K687" s="130">
        <v>4</v>
      </c>
      <c r="L687" s="129">
        <f t="shared" si="297"/>
        <v>4</v>
      </c>
      <c r="M687" s="164">
        <f t="shared" si="298"/>
        <v>0</v>
      </c>
      <c r="N687" s="131"/>
      <c r="O687" s="107" t="s">
        <v>103</v>
      </c>
      <c r="P687" s="107"/>
      <c r="Q687" s="107"/>
      <c r="R687" s="107"/>
      <c r="S687" s="131"/>
      <c r="T687" s="126" t="str">
        <f t="shared" si="299"/>
        <v>Bureau</v>
      </c>
      <c r="U687" s="126" t="str">
        <f t="shared" si="300"/>
        <v>AQL 7%</v>
      </c>
      <c r="V687" s="131"/>
      <c r="W687" s="113">
        <v>100</v>
      </c>
      <c r="X687" s="131"/>
      <c r="Y687" s="129">
        <f t="shared" si="301"/>
        <v>4.16</v>
      </c>
      <c r="Z687" s="132">
        <f t="shared" si="302"/>
        <v>0</v>
      </c>
      <c r="AA687" s="131"/>
      <c r="AB687" s="129" t="str">
        <f t="shared" si="303"/>
        <v>_</v>
      </c>
      <c r="AC687" s="132" t="str">
        <f t="shared" si="304"/>
        <v>_</v>
      </c>
      <c r="AD687" s="131"/>
      <c r="AE687" s="129" t="str">
        <f t="shared" si="305"/>
        <v>_</v>
      </c>
      <c r="AF687" s="132" t="str">
        <f t="shared" si="306"/>
        <v>_</v>
      </c>
      <c r="AG687" s="131"/>
      <c r="AH687" s="129" t="str">
        <f t="shared" si="307"/>
        <v>_</v>
      </c>
      <c r="AI687" s="132" t="str">
        <f t="shared" si="308"/>
        <v>_</v>
      </c>
      <c r="AJ687" s="131"/>
      <c r="AK687" s="129">
        <f t="shared" si="309"/>
        <v>4.16</v>
      </c>
      <c r="AL687" s="132">
        <f t="shared" si="310"/>
        <v>0</v>
      </c>
      <c r="AM687" s="131"/>
      <c r="AQ687" s="137"/>
    </row>
    <row r="688" spans="1:43">
      <c r="A688" s="12">
        <v>56</v>
      </c>
      <c r="B688" s="126" t="str">
        <f>VLOOKUP(A688,'Overzicht locaties'!B:D,2,0)</f>
        <v>Type A</v>
      </c>
      <c r="C688" s="107" t="s">
        <v>337</v>
      </c>
      <c r="D688" s="6">
        <v>1</v>
      </c>
      <c r="E688" s="107" t="s">
        <v>248</v>
      </c>
      <c r="F688" s="107">
        <v>1</v>
      </c>
      <c r="G688" s="127" t="str">
        <f t="shared" si="311"/>
        <v xml:space="preserve">Kantoorruimte / vergaderruimte </v>
      </c>
      <c r="H688" s="107" t="s">
        <v>474</v>
      </c>
      <c r="I688" s="128">
        <v>1</v>
      </c>
      <c r="J688" s="127" t="str">
        <f t="shared" si="296"/>
        <v>Vloerafwerking met polymeer beschermlaag</v>
      </c>
      <c r="K688" s="130">
        <v>6</v>
      </c>
      <c r="L688" s="129">
        <f t="shared" si="297"/>
        <v>6</v>
      </c>
      <c r="M688" s="164">
        <f t="shared" si="298"/>
        <v>0</v>
      </c>
      <c r="N688" s="131"/>
      <c r="O688" s="107" t="s">
        <v>103</v>
      </c>
      <c r="P688" s="107"/>
      <c r="Q688" s="107"/>
      <c r="R688" s="107"/>
      <c r="S688" s="131"/>
      <c r="T688" s="126" t="str">
        <f t="shared" si="299"/>
        <v>Bureau</v>
      </c>
      <c r="U688" s="126" t="str">
        <f t="shared" si="300"/>
        <v>AQL 7%</v>
      </c>
      <c r="V688" s="131"/>
      <c r="W688" s="113">
        <v>100</v>
      </c>
      <c r="X688" s="131"/>
      <c r="Y688" s="129">
        <f t="shared" si="301"/>
        <v>6.24</v>
      </c>
      <c r="Z688" s="132">
        <f t="shared" si="302"/>
        <v>0</v>
      </c>
      <c r="AA688" s="131"/>
      <c r="AB688" s="129" t="str">
        <f t="shared" si="303"/>
        <v>_</v>
      </c>
      <c r="AC688" s="132" t="str">
        <f t="shared" si="304"/>
        <v>_</v>
      </c>
      <c r="AD688" s="131"/>
      <c r="AE688" s="129" t="str">
        <f t="shared" si="305"/>
        <v>_</v>
      </c>
      <c r="AF688" s="132" t="str">
        <f t="shared" si="306"/>
        <v>_</v>
      </c>
      <c r="AG688" s="131"/>
      <c r="AH688" s="129" t="str">
        <f t="shared" si="307"/>
        <v>_</v>
      </c>
      <c r="AI688" s="132" t="str">
        <f t="shared" si="308"/>
        <v>_</v>
      </c>
      <c r="AJ688" s="131"/>
      <c r="AK688" s="129">
        <f t="shared" si="309"/>
        <v>6.24</v>
      </c>
      <c r="AL688" s="132">
        <f t="shared" si="310"/>
        <v>0</v>
      </c>
      <c r="AM688" s="131"/>
      <c r="AQ688" s="137"/>
    </row>
    <row r="689" spans="1:43">
      <c r="A689" s="12">
        <v>56</v>
      </c>
      <c r="B689" s="126" t="str">
        <f>VLOOKUP(A689,'Overzicht locaties'!B:D,2,0)</f>
        <v>Type A</v>
      </c>
      <c r="C689" s="107" t="s">
        <v>337</v>
      </c>
      <c r="D689" s="6">
        <v>1</v>
      </c>
      <c r="E689" s="107" t="s">
        <v>148</v>
      </c>
      <c r="F689" s="107">
        <v>2</v>
      </c>
      <c r="G689" s="127" t="str">
        <f t="shared" si="311"/>
        <v>Sanitaire ruimte</v>
      </c>
      <c r="H689" s="107" t="s">
        <v>474</v>
      </c>
      <c r="I689" s="128">
        <v>1</v>
      </c>
      <c r="J689" s="127" t="str">
        <f t="shared" si="296"/>
        <v>Vloerafwerking met polymeer beschermlaag</v>
      </c>
      <c r="K689" s="130">
        <v>2</v>
      </c>
      <c r="L689" s="129">
        <f t="shared" si="297"/>
        <v>2</v>
      </c>
      <c r="M689" s="164">
        <f t="shared" si="298"/>
        <v>0</v>
      </c>
      <c r="N689" s="131"/>
      <c r="O689" s="107" t="s">
        <v>103</v>
      </c>
      <c r="P689" s="107"/>
      <c r="Q689" s="107"/>
      <c r="R689" s="107"/>
      <c r="S689" s="131"/>
      <c r="T689" s="126" t="str">
        <f t="shared" si="299"/>
        <v>Sanitair</v>
      </c>
      <c r="U689" s="126" t="str">
        <f t="shared" si="300"/>
        <v>AQL 4%</v>
      </c>
      <c r="V689" s="131"/>
      <c r="W689" s="113">
        <v>100</v>
      </c>
      <c r="X689" s="131"/>
      <c r="Y689" s="129">
        <f t="shared" si="301"/>
        <v>2.08</v>
      </c>
      <c r="Z689" s="132">
        <f t="shared" si="302"/>
        <v>0</v>
      </c>
      <c r="AA689" s="131"/>
      <c r="AB689" s="129" t="str">
        <f t="shared" si="303"/>
        <v>_</v>
      </c>
      <c r="AC689" s="132" t="str">
        <f t="shared" si="304"/>
        <v>_</v>
      </c>
      <c r="AD689" s="131"/>
      <c r="AE689" s="129" t="str">
        <f t="shared" si="305"/>
        <v>_</v>
      </c>
      <c r="AF689" s="132" t="str">
        <f t="shared" si="306"/>
        <v>_</v>
      </c>
      <c r="AG689" s="131"/>
      <c r="AH689" s="129" t="str">
        <f t="shared" si="307"/>
        <v>_</v>
      </c>
      <c r="AI689" s="132" t="str">
        <f t="shared" si="308"/>
        <v>_</v>
      </c>
      <c r="AJ689" s="131"/>
      <c r="AK689" s="129">
        <f t="shared" si="309"/>
        <v>2.08</v>
      </c>
      <c r="AL689" s="132">
        <f t="shared" si="310"/>
        <v>0</v>
      </c>
      <c r="AM689" s="131"/>
      <c r="AQ689" s="137"/>
    </row>
    <row r="690" spans="1:43">
      <c r="A690" s="12">
        <v>56</v>
      </c>
      <c r="B690" s="126" t="str">
        <f>VLOOKUP(A690,'Overzicht locaties'!B:D,2,0)</f>
        <v>Type A</v>
      </c>
      <c r="C690" s="107" t="s">
        <v>337</v>
      </c>
      <c r="D690" s="6">
        <v>2</v>
      </c>
      <c r="E690" s="107" t="s">
        <v>249</v>
      </c>
      <c r="F690" s="107">
        <v>4</v>
      </c>
      <c r="G690" s="127" t="str">
        <f t="shared" si="311"/>
        <v>Medische ruimte</v>
      </c>
      <c r="H690" s="107" t="s">
        <v>474</v>
      </c>
      <c r="I690" s="128">
        <v>1</v>
      </c>
      <c r="J690" s="127" t="str">
        <f t="shared" si="296"/>
        <v>Vloerafwerking met polymeer beschermlaag</v>
      </c>
      <c r="K690" s="130">
        <v>5</v>
      </c>
      <c r="L690" s="129">
        <f t="shared" si="297"/>
        <v>5</v>
      </c>
      <c r="M690" s="164">
        <f t="shared" si="298"/>
        <v>0</v>
      </c>
      <c r="N690" s="131"/>
      <c r="O690" s="107" t="s">
        <v>103</v>
      </c>
      <c r="P690" s="107"/>
      <c r="Q690" s="107"/>
      <c r="R690" s="107"/>
      <c r="S690" s="131"/>
      <c r="T690" s="126" t="str">
        <f t="shared" si="299"/>
        <v>Behandel</v>
      </c>
      <c r="U690" s="126" t="str">
        <f t="shared" si="300"/>
        <v>AQL 3%</v>
      </c>
      <c r="V690" s="131"/>
      <c r="W690" s="113">
        <v>100</v>
      </c>
      <c r="X690" s="131"/>
      <c r="Y690" s="129">
        <f t="shared" si="301"/>
        <v>5.2</v>
      </c>
      <c r="Z690" s="132">
        <f t="shared" si="302"/>
        <v>0</v>
      </c>
      <c r="AA690" s="131"/>
      <c r="AB690" s="129" t="str">
        <f t="shared" si="303"/>
        <v>_</v>
      </c>
      <c r="AC690" s="132" t="str">
        <f t="shared" si="304"/>
        <v>_</v>
      </c>
      <c r="AD690" s="131"/>
      <c r="AE690" s="129" t="str">
        <f t="shared" si="305"/>
        <v>_</v>
      </c>
      <c r="AF690" s="132" t="str">
        <f t="shared" si="306"/>
        <v>_</v>
      </c>
      <c r="AG690" s="131"/>
      <c r="AH690" s="129" t="str">
        <f t="shared" si="307"/>
        <v>_</v>
      </c>
      <c r="AI690" s="132" t="str">
        <f t="shared" si="308"/>
        <v>_</v>
      </c>
      <c r="AJ690" s="131"/>
      <c r="AK690" s="129">
        <f t="shared" si="309"/>
        <v>5.2</v>
      </c>
      <c r="AL690" s="132">
        <f t="shared" si="310"/>
        <v>0</v>
      </c>
      <c r="AM690" s="131"/>
      <c r="AQ690" s="137"/>
    </row>
    <row r="691" spans="1:43">
      <c r="A691" s="12">
        <v>56</v>
      </c>
      <c r="B691" s="126" t="str">
        <f>VLOOKUP(A691,'Overzicht locaties'!B:D,2,0)</f>
        <v>Type A</v>
      </c>
      <c r="C691" s="107" t="s">
        <v>337</v>
      </c>
      <c r="D691" s="6">
        <v>3</v>
      </c>
      <c r="E691" s="107" t="s">
        <v>250</v>
      </c>
      <c r="F691" s="107">
        <v>4</v>
      </c>
      <c r="G691" s="127" t="str">
        <f t="shared" si="311"/>
        <v>Medische ruimte</v>
      </c>
      <c r="H691" s="107" t="s">
        <v>474</v>
      </c>
      <c r="I691" s="128">
        <v>1</v>
      </c>
      <c r="J691" s="127" t="str">
        <f t="shared" ref="J691:J844" si="312">VLOOKUP(I691,Legenda_vloerafwerking,2,0)</f>
        <v>Vloerafwerking met polymeer beschermlaag</v>
      </c>
      <c r="K691" s="130">
        <v>14</v>
      </c>
      <c r="L691" s="129">
        <f t="shared" ref="L691:L844" si="313">K691-M691</f>
        <v>14</v>
      </c>
      <c r="M691" s="164">
        <f t="shared" ref="M691:M844" si="314">IF(F691="nio",K691,0)</f>
        <v>0</v>
      </c>
      <c r="N691" s="131"/>
      <c r="O691" s="107" t="s">
        <v>103</v>
      </c>
      <c r="P691" s="107"/>
      <c r="Q691" s="107"/>
      <c r="R691" s="107"/>
      <c r="S691" s="131"/>
      <c r="T691" s="126" t="str">
        <f t="shared" ref="T691:T860" si="315">IF(F691="nio","_",VLOOKUP(F691,cat_omschrijving,3,0))</f>
        <v>Behandel</v>
      </c>
      <c r="U691" s="126" t="str">
        <f t="shared" ref="U691:U860" si="316">IF(F691="nio","_",VLOOKUP(F691,cat_omschrijving,4,0))</f>
        <v>AQL 3%</v>
      </c>
      <c r="V691" s="131"/>
      <c r="W691" s="113">
        <v>100</v>
      </c>
      <c r="X691" s="131"/>
      <c r="Y691" s="129">
        <f t="shared" ref="Y691:Y860" si="317">IF(F691="nio","_",(L691/W691)*VLOOKUP(O691,Aanpassing_frequenties,3,0))</f>
        <v>14.560000000000002</v>
      </c>
      <c r="Z691" s="132">
        <f t="shared" ref="Z691:Z860" si="318">IF(F691="nio","_",Y691*Rekentarief)</f>
        <v>0</v>
      </c>
      <c r="AA691" s="131"/>
      <c r="AB691" s="129" t="str">
        <f t="shared" ref="AB691:AB860" si="319">IF(OR($F691="nio",P691=""),"_",($L691/$W691)*VLOOKUP(P691,Aanpassing_frequenties,3,0))</f>
        <v>_</v>
      </c>
      <c r="AC691" s="132" t="str">
        <f t="shared" ref="AC691:AC860" si="320">IF(OR($F691="nio",P691=""),"_",AB691*Rekentarief30)</f>
        <v>_</v>
      </c>
      <c r="AD691" s="131"/>
      <c r="AE691" s="129" t="str">
        <f t="shared" ref="AE691:AE860" si="321">IF(OR($F691="nio",Q691=""),"_",($L691/$W691)*VLOOKUP(Q691,Aanpassing_frequenties,3,0))</f>
        <v>_</v>
      </c>
      <c r="AF691" s="132" t="str">
        <f t="shared" ref="AF691:AF860" si="322">IF(OR($F691="nio",Q691=""),"_",AE691*Rekentarief50)</f>
        <v>_</v>
      </c>
      <c r="AG691" s="131"/>
      <c r="AH691" s="129" t="str">
        <f t="shared" ref="AH691:AH860" si="323">IF(OR($F691="nio",R691=""),"_",($L691/$W691)*VLOOKUP(R691,Aanpassing_frequenties,3,0))</f>
        <v>_</v>
      </c>
      <c r="AI691" s="132" t="str">
        <f t="shared" ref="AI691:AI860" si="324">IF(OR($F691="nio",R691=""),"_",AH691*rekentarief150)</f>
        <v>_</v>
      </c>
      <c r="AJ691" s="131"/>
      <c r="AK691" s="129">
        <f t="shared" ref="AK691:AK860" si="325">IF(F691="nio","_",SUM(Y691,AB691,AE691,AH691))</f>
        <v>14.560000000000002</v>
      </c>
      <c r="AL691" s="132">
        <f t="shared" ref="AL691:AL860" si="326">IF(F691="nio","_",SUM(Z691,AC691,AF691,AI691))</f>
        <v>0</v>
      </c>
      <c r="AM691" s="131"/>
      <c r="AQ691" s="137"/>
    </row>
    <row r="692" spans="1:43">
      <c r="A692" s="12">
        <v>56</v>
      </c>
      <c r="B692" s="126" t="str">
        <f>VLOOKUP(A692,'Overzicht locaties'!B:D,2,0)</f>
        <v>Type A</v>
      </c>
      <c r="C692" s="107" t="s">
        <v>337</v>
      </c>
      <c r="D692" s="6">
        <v>4</v>
      </c>
      <c r="E692" s="107" t="s">
        <v>251</v>
      </c>
      <c r="F692" s="107">
        <v>2</v>
      </c>
      <c r="G692" s="127" t="str">
        <f t="shared" ref="G692:G861" si="327">VLOOKUP(F692,cat_omschrijving,2,0)</f>
        <v>Sanitaire ruimte</v>
      </c>
      <c r="H692" s="107" t="s">
        <v>474</v>
      </c>
      <c r="I692" s="128">
        <v>1</v>
      </c>
      <c r="J692" s="127" t="str">
        <f t="shared" si="312"/>
        <v>Vloerafwerking met polymeer beschermlaag</v>
      </c>
      <c r="K692" s="130">
        <v>1</v>
      </c>
      <c r="L692" s="129">
        <f t="shared" si="313"/>
        <v>1</v>
      </c>
      <c r="M692" s="164">
        <f t="shared" si="314"/>
        <v>0</v>
      </c>
      <c r="N692" s="131"/>
      <c r="O692" s="107" t="s">
        <v>103</v>
      </c>
      <c r="P692" s="107"/>
      <c r="Q692" s="107"/>
      <c r="R692" s="107"/>
      <c r="S692" s="131"/>
      <c r="T692" s="126" t="str">
        <f t="shared" si="315"/>
        <v>Sanitair</v>
      </c>
      <c r="U692" s="126" t="str">
        <f t="shared" si="316"/>
        <v>AQL 4%</v>
      </c>
      <c r="V692" s="131"/>
      <c r="W692" s="113">
        <v>100</v>
      </c>
      <c r="X692" s="131"/>
      <c r="Y692" s="129">
        <f t="shared" si="317"/>
        <v>1.04</v>
      </c>
      <c r="Z692" s="132">
        <f t="shared" si="318"/>
        <v>0</v>
      </c>
      <c r="AA692" s="131"/>
      <c r="AB692" s="129" t="str">
        <f t="shared" si="319"/>
        <v>_</v>
      </c>
      <c r="AC692" s="132" t="str">
        <f t="shared" si="320"/>
        <v>_</v>
      </c>
      <c r="AD692" s="131"/>
      <c r="AE692" s="129" t="str">
        <f t="shared" si="321"/>
        <v>_</v>
      </c>
      <c r="AF692" s="132" t="str">
        <f t="shared" si="322"/>
        <v>_</v>
      </c>
      <c r="AG692" s="131"/>
      <c r="AH692" s="129" t="str">
        <f t="shared" si="323"/>
        <v>_</v>
      </c>
      <c r="AI692" s="132" t="str">
        <f t="shared" si="324"/>
        <v>_</v>
      </c>
      <c r="AJ692" s="131"/>
      <c r="AK692" s="129">
        <f t="shared" si="325"/>
        <v>1.04</v>
      </c>
      <c r="AL692" s="132">
        <f t="shared" si="326"/>
        <v>0</v>
      </c>
      <c r="AM692" s="131"/>
      <c r="AQ692" s="137"/>
    </row>
    <row r="693" spans="1:43">
      <c r="A693" s="12">
        <v>56</v>
      </c>
      <c r="B693" s="126" t="str">
        <f>VLOOKUP(A693,'Overzicht locaties'!B:D,2,0)</f>
        <v>Type A</v>
      </c>
      <c r="C693" s="107" t="s">
        <v>337</v>
      </c>
      <c r="D693" s="6">
        <v>4</v>
      </c>
      <c r="E693" s="107" t="s">
        <v>251</v>
      </c>
      <c r="F693" s="107">
        <v>2</v>
      </c>
      <c r="G693" s="127" t="str">
        <f t="shared" si="327"/>
        <v>Sanitaire ruimte</v>
      </c>
      <c r="H693" s="107" t="s">
        <v>474</v>
      </c>
      <c r="I693" s="128">
        <v>1</v>
      </c>
      <c r="J693" s="127" t="str">
        <f t="shared" si="312"/>
        <v>Vloerafwerking met polymeer beschermlaag</v>
      </c>
      <c r="K693" s="130">
        <v>1</v>
      </c>
      <c r="L693" s="129">
        <f t="shared" si="313"/>
        <v>1</v>
      </c>
      <c r="M693" s="164">
        <f t="shared" si="314"/>
        <v>0</v>
      </c>
      <c r="N693" s="131"/>
      <c r="O693" s="107" t="s">
        <v>103</v>
      </c>
      <c r="P693" s="107"/>
      <c r="Q693" s="107"/>
      <c r="R693" s="107"/>
      <c r="S693" s="131"/>
      <c r="T693" s="126" t="str">
        <f t="shared" si="315"/>
        <v>Sanitair</v>
      </c>
      <c r="U693" s="126" t="str">
        <f t="shared" si="316"/>
        <v>AQL 4%</v>
      </c>
      <c r="V693" s="131"/>
      <c r="W693" s="113">
        <v>100</v>
      </c>
      <c r="X693" s="131"/>
      <c r="Y693" s="129">
        <f t="shared" si="317"/>
        <v>1.04</v>
      </c>
      <c r="Z693" s="132">
        <f t="shared" si="318"/>
        <v>0</v>
      </c>
      <c r="AA693" s="131"/>
      <c r="AB693" s="129" t="str">
        <f t="shared" si="319"/>
        <v>_</v>
      </c>
      <c r="AC693" s="132" t="str">
        <f t="shared" si="320"/>
        <v>_</v>
      </c>
      <c r="AD693" s="131"/>
      <c r="AE693" s="129" t="str">
        <f t="shared" si="321"/>
        <v>_</v>
      </c>
      <c r="AF693" s="132" t="str">
        <f t="shared" si="322"/>
        <v>_</v>
      </c>
      <c r="AG693" s="131"/>
      <c r="AH693" s="129" t="str">
        <f t="shared" si="323"/>
        <v>_</v>
      </c>
      <c r="AI693" s="132" t="str">
        <f t="shared" si="324"/>
        <v>_</v>
      </c>
      <c r="AJ693" s="131"/>
      <c r="AK693" s="129">
        <f t="shared" si="325"/>
        <v>1.04</v>
      </c>
      <c r="AL693" s="132">
        <f t="shared" si="326"/>
        <v>0</v>
      </c>
      <c r="AM693" s="131"/>
      <c r="AQ693" s="137"/>
    </row>
    <row r="694" spans="1:43">
      <c r="A694" s="12">
        <v>56</v>
      </c>
      <c r="B694" s="126" t="str">
        <f>VLOOKUP(A694,'Overzicht locaties'!B:D,2,0)</f>
        <v>Type A</v>
      </c>
      <c r="C694" s="107" t="s">
        <v>337</v>
      </c>
      <c r="D694" s="6">
        <v>4</v>
      </c>
      <c r="E694" s="107" t="s">
        <v>251</v>
      </c>
      <c r="F694" s="107">
        <v>2</v>
      </c>
      <c r="G694" s="127" t="str">
        <f t="shared" si="327"/>
        <v>Sanitaire ruimte</v>
      </c>
      <c r="H694" s="107" t="s">
        <v>474</v>
      </c>
      <c r="I694" s="128">
        <v>1</v>
      </c>
      <c r="J694" s="127" t="str">
        <f t="shared" si="312"/>
        <v>Vloerafwerking met polymeer beschermlaag</v>
      </c>
      <c r="K694" s="130">
        <v>1</v>
      </c>
      <c r="L694" s="129">
        <f t="shared" si="313"/>
        <v>1</v>
      </c>
      <c r="M694" s="164">
        <f t="shared" si="314"/>
        <v>0</v>
      </c>
      <c r="N694" s="131"/>
      <c r="O694" s="107" t="s">
        <v>103</v>
      </c>
      <c r="P694" s="107"/>
      <c r="Q694" s="107"/>
      <c r="R694" s="107"/>
      <c r="S694" s="131"/>
      <c r="T694" s="126" t="str">
        <f t="shared" si="315"/>
        <v>Sanitair</v>
      </c>
      <c r="U694" s="126" t="str">
        <f t="shared" si="316"/>
        <v>AQL 4%</v>
      </c>
      <c r="V694" s="131"/>
      <c r="W694" s="113">
        <v>100</v>
      </c>
      <c r="X694" s="131"/>
      <c r="Y694" s="129">
        <f t="shared" si="317"/>
        <v>1.04</v>
      </c>
      <c r="Z694" s="132">
        <f t="shared" si="318"/>
        <v>0</v>
      </c>
      <c r="AA694" s="131"/>
      <c r="AB694" s="129" t="str">
        <f t="shared" si="319"/>
        <v>_</v>
      </c>
      <c r="AC694" s="132" t="str">
        <f t="shared" si="320"/>
        <v>_</v>
      </c>
      <c r="AD694" s="131"/>
      <c r="AE694" s="129" t="str">
        <f t="shared" si="321"/>
        <v>_</v>
      </c>
      <c r="AF694" s="132" t="str">
        <f t="shared" si="322"/>
        <v>_</v>
      </c>
      <c r="AG694" s="131"/>
      <c r="AH694" s="129" t="str">
        <f t="shared" si="323"/>
        <v>_</v>
      </c>
      <c r="AI694" s="132" t="str">
        <f t="shared" si="324"/>
        <v>_</v>
      </c>
      <c r="AJ694" s="131"/>
      <c r="AK694" s="129">
        <f t="shared" si="325"/>
        <v>1.04</v>
      </c>
      <c r="AL694" s="132">
        <f t="shared" si="326"/>
        <v>0</v>
      </c>
      <c r="AM694" s="131"/>
      <c r="AQ694" s="137"/>
    </row>
    <row r="695" spans="1:43">
      <c r="A695" s="12">
        <v>56</v>
      </c>
      <c r="B695" s="126" t="str">
        <f>VLOOKUP(A695,'Overzicht locaties'!B:D,2,0)</f>
        <v>Type A</v>
      </c>
      <c r="C695" s="107" t="s">
        <v>337</v>
      </c>
      <c r="D695" s="6">
        <v>5</v>
      </c>
      <c r="E695" s="107" t="s">
        <v>472</v>
      </c>
      <c r="F695" s="107">
        <v>2</v>
      </c>
      <c r="G695" s="127" t="str">
        <f t="shared" si="327"/>
        <v>Sanitaire ruimte</v>
      </c>
      <c r="H695" s="107" t="s">
        <v>474</v>
      </c>
      <c r="I695" s="128">
        <v>1</v>
      </c>
      <c r="J695" s="127" t="str">
        <f t="shared" si="312"/>
        <v>Vloerafwerking met polymeer beschermlaag</v>
      </c>
      <c r="K695" s="130">
        <v>10</v>
      </c>
      <c r="L695" s="129">
        <f t="shared" si="313"/>
        <v>10</v>
      </c>
      <c r="M695" s="164">
        <f t="shared" si="314"/>
        <v>0</v>
      </c>
      <c r="N695" s="131"/>
      <c r="O695" s="107" t="s">
        <v>103</v>
      </c>
      <c r="P695" s="107"/>
      <c r="Q695" s="107"/>
      <c r="R695" s="107"/>
      <c r="S695" s="131"/>
      <c r="T695" s="126" t="str">
        <f t="shared" si="315"/>
        <v>Sanitair</v>
      </c>
      <c r="U695" s="126" t="str">
        <f t="shared" si="316"/>
        <v>AQL 4%</v>
      </c>
      <c r="V695" s="131"/>
      <c r="W695" s="113">
        <v>100</v>
      </c>
      <c r="X695" s="131"/>
      <c r="Y695" s="129">
        <f t="shared" si="317"/>
        <v>10.4</v>
      </c>
      <c r="Z695" s="132">
        <f t="shared" si="318"/>
        <v>0</v>
      </c>
      <c r="AA695" s="131"/>
      <c r="AB695" s="129" t="str">
        <f t="shared" si="319"/>
        <v>_</v>
      </c>
      <c r="AC695" s="132" t="str">
        <f t="shared" si="320"/>
        <v>_</v>
      </c>
      <c r="AD695" s="131"/>
      <c r="AE695" s="129" t="str">
        <f t="shared" si="321"/>
        <v>_</v>
      </c>
      <c r="AF695" s="132" t="str">
        <f t="shared" si="322"/>
        <v>_</v>
      </c>
      <c r="AG695" s="131"/>
      <c r="AH695" s="129" t="str">
        <f t="shared" si="323"/>
        <v>_</v>
      </c>
      <c r="AI695" s="132" t="str">
        <f t="shared" si="324"/>
        <v>_</v>
      </c>
      <c r="AJ695" s="131"/>
      <c r="AK695" s="129">
        <f t="shared" si="325"/>
        <v>10.4</v>
      </c>
      <c r="AL695" s="132">
        <f t="shared" si="326"/>
        <v>0</v>
      </c>
      <c r="AM695" s="131"/>
      <c r="AQ695" s="137"/>
    </row>
    <row r="696" spans="1:43">
      <c r="A696" s="12">
        <v>56</v>
      </c>
      <c r="B696" s="126" t="str">
        <f>VLOOKUP(A696,'Overzicht locaties'!B:D,2,0)</f>
        <v>Type A</v>
      </c>
      <c r="C696" s="107" t="s">
        <v>337</v>
      </c>
      <c r="D696" s="6">
        <v>6</v>
      </c>
      <c r="E696" s="107" t="s">
        <v>473</v>
      </c>
      <c r="F696" s="107">
        <v>1</v>
      </c>
      <c r="G696" s="127" t="str">
        <f t="shared" si="327"/>
        <v xml:space="preserve">Kantoorruimte / vergaderruimte </v>
      </c>
      <c r="H696" s="107" t="s">
        <v>474</v>
      </c>
      <c r="I696" s="128">
        <v>1</v>
      </c>
      <c r="J696" s="127" t="str">
        <f t="shared" si="312"/>
        <v>Vloerafwerking met polymeer beschermlaag</v>
      </c>
      <c r="K696" s="130">
        <v>4</v>
      </c>
      <c r="L696" s="129">
        <f t="shared" si="313"/>
        <v>4</v>
      </c>
      <c r="M696" s="164">
        <f t="shared" si="314"/>
        <v>0</v>
      </c>
      <c r="N696" s="131"/>
      <c r="O696" s="107" t="s">
        <v>103</v>
      </c>
      <c r="P696" s="107"/>
      <c r="Q696" s="107"/>
      <c r="R696" s="107"/>
      <c r="S696" s="131"/>
      <c r="T696" s="126" t="str">
        <f t="shared" si="315"/>
        <v>Bureau</v>
      </c>
      <c r="U696" s="126" t="str">
        <f t="shared" si="316"/>
        <v>AQL 7%</v>
      </c>
      <c r="V696" s="131"/>
      <c r="W696" s="113">
        <v>100</v>
      </c>
      <c r="X696" s="131"/>
      <c r="Y696" s="129">
        <f t="shared" si="317"/>
        <v>4.16</v>
      </c>
      <c r="Z696" s="132">
        <f t="shared" si="318"/>
        <v>0</v>
      </c>
      <c r="AA696" s="131"/>
      <c r="AB696" s="129" t="str">
        <f t="shared" si="319"/>
        <v>_</v>
      </c>
      <c r="AC696" s="132" t="str">
        <f t="shared" si="320"/>
        <v>_</v>
      </c>
      <c r="AD696" s="131"/>
      <c r="AE696" s="129" t="str">
        <f t="shared" si="321"/>
        <v>_</v>
      </c>
      <c r="AF696" s="132" t="str">
        <f t="shared" si="322"/>
        <v>_</v>
      </c>
      <c r="AG696" s="131"/>
      <c r="AH696" s="129" t="str">
        <f t="shared" si="323"/>
        <v>_</v>
      </c>
      <c r="AI696" s="132" t="str">
        <f t="shared" si="324"/>
        <v>_</v>
      </c>
      <c r="AJ696" s="131"/>
      <c r="AK696" s="129">
        <f t="shared" si="325"/>
        <v>4.16</v>
      </c>
      <c r="AL696" s="132">
        <f t="shared" si="326"/>
        <v>0</v>
      </c>
      <c r="AM696" s="131"/>
      <c r="AQ696" s="137"/>
    </row>
    <row r="697" spans="1:43">
      <c r="A697" s="12">
        <v>57</v>
      </c>
      <c r="B697" s="126" t="str">
        <f>VLOOKUP(A697,'Overzicht locaties'!B:D,2,0)</f>
        <v>Type A</v>
      </c>
      <c r="C697" s="107" t="s">
        <v>337</v>
      </c>
      <c r="D697" s="6">
        <v>1</v>
      </c>
      <c r="E697" s="107" t="s">
        <v>248</v>
      </c>
      <c r="F697" s="107">
        <v>1</v>
      </c>
      <c r="G697" s="127" t="str">
        <f t="shared" si="327"/>
        <v xml:space="preserve">Kantoorruimte / vergaderruimte </v>
      </c>
      <c r="H697" s="107" t="s">
        <v>474</v>
      </c>
      <c r="I697" s="128">
        <v>1</v>
      </c>
      <c r="J697" s="127" t="str">
        <f t="shared" si="312"/>
        <v>Vloerafwerking met polymeer beschermlaag</v>
      </c>
      <c r="K697" s="130">
        <v>6</v>
      </c>
      <c r="L697" s="129">
        <f t="shared" si="313"/>
        <v>6</v>
      </c>
      <c r="M697" s="164">
        <f t="shared" si="314"/>
        <v>0</v>
      </c>
      <c r="N697" s="131"/>
      <c r="O697" s="107" t="s">
        <v>103</v>
      </c>
      <c r="P697" s="107"/>
      <c r="Q697" s="107"/>
      <c r="R697" s="107"/>
      <c r="S697" s="131"/>
      <c r="T697" s="126" t="str">
        <f t="shared" si="315"/>
        <v>Bureau</v>
      </c>
      <c r="U697" s="126" t="str">
        <f t="shared" si="316"/>
        <v>AQL 7%</v>
      </c>
      <c r="V697" s="131"/>
      <c r="W697" s="113">
        <v>100</v>
      </c>
      <c r="X697" s="131"/>
      <c r="Y697" s="129">
        <f t="shared" si="317"/>
        <v>6.24</v>
      </c>
      <c r="Z697" s="132">
        <f t="shared" si="318"/>
        <v>0</v>
      </c>
      <c r="AA697" s="131"/>
      <c r="AB697" s="129" t="str">
        <f t="shared" si="319"/>
        <v>_</v>
      </c>
      <c r="AC697" s="132" t="str">
        <f t="shared" si="320"/>
        <v>_</v>
      </c>
      <c r="AD697" s="131"/>
      <c r="AE697" s="129" t="str">
        <f t="shared" si="321"/>
        <v>_</v>
      </c>
      <c r="AF697" s="132" t="str">
        <f t="shared" si="322"/>
        <v>_</v>
      </c>
      <c r="AG697" s="131"/>
      <c r="AH697" s="129" t="str">
        <f t="shared" si="323"/>
        <v>_</v>
      </c>
      <c r="AI697" s="132" t="str">
        <f t="shared" si="324"/>
        <v>_</v>
      </c>
      <c r="AJ697" s="131"/>
      <c r="AK697" s="129">
        <f t="shared" si="325"/>
        <v>6.24</v>
      </c>
      <c r="AL697" s="132">
        <f t="shared" si="326"/>
        <v>0</v>
      </c>
      <c r="AM697" s="131"/>
      <c r="AQ697" s="137"/>
    </row>
    <row r="698" spans="1:43">
      <c r="A698" s="12">
        <v>57</v>
      </c>
      <c r="B698" s="126" t="str">
        <f>VLOOKUP(A698,'Overzicht locaties'!B:D,2,0)</f>
        <v>Type A</v>
      </c>
      <c r="C698" s="107" t="s">
        <v>337</v>
      </c>
      <c r="D698" s="6">
        <v>1</v>
      </c>
      <c r="E698" s="107" t="s">
        <v>148</v>
      </c>
      <c r="F698" s="107">
        <v>2</v>
      </c>
      <c r="G698" s="127" t="str">
        <f t="shared" si="327"/>
        <v>Sanitaire ruimte</v>
      </c>
      <c r="H698" s="107" t="s">
        <v>474</v>
      </c>
      <c r="I698" s="128">
        <v>1</v>
      </c>
      <c r="J698" s="127" t="str">
        <f t="shared" si="312"/>
        <v>Vloerafwerking met polymeer beschermlaag</v>
      </c>
      <c r="K698" s="130">
        <v>2</v>
      </c>
      <c r="L698" s="129">
        <f t="shared" si="313"/>
        <v>2</v>
      </c>
      <c r="M698" s="164">
        <f t="shared" si="314"/>
        <v>0</v>
      </c>
      <c r="N698" s="131"/>
      <c r="O698" s="107" t="s">
        <v>103</v>
      </c>
      <c r="P698" s="107"/>
      <c r="Q698" s="107"/>
      <c r="R698" s="107"/>
      <c r="S698" s="131"/>
      <c r="T698" s="126" t="str">
        <f t="shared" si="315"/>
        <v>Sanitair</v>
      </c>
      <c r="U698" s="126" t="str">
        <f t="shared" si="316"/>
        <v>AQL 4%</v>
      </c>
      <c r="V698" s="131"/>
      <c r="W698" s="113">
        <v>100</v>
      </c>
      <c r="X698" s="131"/>
      <c r="Y698" s="129">
        <f t="shared" si="317"/>
        <v>2.08</v>
      </c>
      <c r="Z698" s="132">
        <f t="shared" si="318"/>
        <v>0</v>
      </c>
      <c r="AA698" s="131"/>
      <c r="AB698" s="129" t="str">
        <f t="shared" si="319"/>
        <v>_</v>
      </c>
      <c r="AC698" s="132" t="str">
        <f t="shared" si="320"/>
        <v>_</v>
      </c>
      <c r="AD698" s="131"/>
      <c r="AE698" s="129" t="str">
        <f t="shared" si="321"/>
        <v>_</v>
      </c>
      <c r="AF698" s="132" t="str">
        <f t="shared" si="322"/>
        <v>_</v>
      </c>
      <c r="AG698" s="131"/>
      <c r="AH698" s="129" t="str">
        <f t="shared" si="323"/>
        <v>_</v>
      </c>
      <c r="AI698" s="132" t="str">
        <f t="shared" si="324"/>
        <v>_</v>
      </c>
      <c r="AJ698" s="131"/>
      <c r="AK698" s="129">
        <f t="shared" si="325"/>
        <v>2.08</v>
      </c>
      <c r="AL698" s="132">
        <f t="shared" si="326"/>
        <v>0</v>
      </c>
      <c r="AM698" s="131"/>
      <c r="AQ698" s="137"/>
    </row>
    <row r="699" spans="1:43">
      <c r="A699" s="12">
        <v>57</v>
      </c>
      <c r="B699" s="126" t="str">
        <f>VLOOKUP(A699,'Overzicht locaties'!B:D,2,0)</f>
        <v>Type A</v>
      </c>
      <c r="C699" s="107" t="s">
        <v>337</v>
      </c>
      <c r="D699" s="6">
        <v>2</v>
      </c>
      <c r="E699" s="107" t="s">
        <v>249</v>
      </c>
      <c r="F699" s="107">
        <v>4</v>
      </c>
      <c r="G699" s="127" t="str">
        <f t="shared" si="327"/>
        <v>Medische ruimte</v>
      </c>
      <c r="H699" s="107" t="s">
        <v>474</v>
      </c>
      <c r="I699" s="128">
        <v>1</v>
      </c>
      <c r="J699" s="127" t="str">
        <f t="shared" si="312"/>
        <v>Vloerafwerking met polymeer beschermlaag</v>
      </c>
      <c r="K699" s="130">
        <v>5</v>
      </c>
      <c r="L699" s="129">
        <f t="shared" si="313"/>
        <v>5</v>
      </c>
      <c r="M699" s="164">
        <f t="shared" si="314"/>
        <v>0</v>
      </c>
      <c r="N699" s="131"/>
      <c r="O699" s="107" t="s">
        <v>103</v>
      </c>
      <c r="P699" s="107"/>
      <c r="Q699" s="107"/>
      <c r="R699" s="107"/>
      <c r="S699" s="131"/>
      <c r="T699" s="126" t="str">
        <f t="shared" si="315"/>
        <v>Behandel</v>
      </c>
      <c r="U699" s="126" t="str">
        <f t="shared" si="316"/>
        <v>AQL 3%</v>
      </c>
      <c r="V699" s="131"/>
      <c r="W699" s="113">
        <v>100</v>
      </c>
      <c r="X699" s="131"/>
      <c r="Y699" s="129">
        <f t="shared" si="317"/>
        <v>5.2</v>
      </c>
      <c r="Z699" s="132">
        <f t="shared" si="318"/>
        <v>0</v>
      </c>
      <c r="AA699" s="131"/>
      <c r="AB699" s="129" t="str">
        <f t="shared" si="319"/>
        <v>_</v>
      </c>
      <c r="AC699" s="132" t="str">
        <f t="shared" si="320"/>
        <v>_</v>
      </c>
      <c r="AD699" s="131"/>
      <c r="AE699" s="129" t="str">
        <f t="shared" si="321"/>
        <v>_</v>
      </c>
      <c r="AF699" s="132" t="str">
        <f t="shared" si="322"/>
        <v>_</v>
      </c>
      <c r="AG699" s="131"/>
      <c r="AH699" s="129" t="str">
        <f t="shared" si="323"/>
        <v>_</v>
      </c>
      <c r="AI699" s="132" t="str">
        <f t="shared" si="324"/>
        <v>_</v>
      </c>
      <c r="AJ699" s="131"/>
      <c r="AK699" s="129">
        <f t="shared" si="325"/>
        <v>5.2</v>
      </c>
      <c r="AL699" s="132">
        <f t="shared" si="326"/>
        <v>0</v>
      </c>
      <c r="AM699" s="131"/>
      <c r="AQ699" s="137"/>
    </row>
    <row r="700" spans="1:43">
      <c r="A700" s="12">
        <v>57</v>
      </c>
      <c r="B700" s="126" t="str">
        <f>VLOOKUP(A700,'Overzicht locaties'!B:D,2,0)</f>
        <v>Type A</v>
      </c>
      <c r="C700" s="107" t="s">
        <v>337</v>
      </c>
      <c r="D700" s="6">
        <v>3</v>
      </c>
      <c r="E700" s="107" t="s">
        <v>250</v>
      </c>
      <c r="F700" s="107">
        <v>4</v>
      </c>
      <c r="G700" s="127" t="str">
        <f t="shared" si="327"/>
        <v>Medische ruimte</v>
      </c>
      <c r="H700" s="107" t="s">
        <v>474</v>
      </c>
      <c r="I700" s="128">
        <v>1</v>
      </c>
      <c r="J700" s="127" t="str">
        <f t="shared" si="312"/>
        <v>Vloerafwerking met polymeer beschermlaag</v>
      </c>
      <c r="K700" s="130">
        <v>14</v>
      </c>
      <c r="L700" s="129">
        <f t="shared" si="313"/>
        <v>14</v>
      </c>
      <c r="M700" s="164">
        <f t="shared" si="314"/>
        <v>0</v>
      </c>
      <c r="N700" s="131"/>
      <c r="O700" s="107" t="s">
        <v>103</v>
      </c>
      <c r="P700" s="107"/>
      <c r="Q700" s="107"/>
      <c r="R700" s="107"/>
      <c r="S700" s="131"/>
      <c r="T700" s="126" t="str">
        <f t="shared" si="315"/>
        <v>Behandel</v>
      </c>
      <c r="U700" s="126" t="str">
        <f t="shared" si="316"/>
        <v>AQL 3%</v>
      </c>
      <c r="V700" s="131"/>
      <c r="W700" s="113">
        <v>100</v>
      </c>
      <c r="X700" s="131"/>
      <c r="Y700" s="129">
        <f t="shared" si="317"/>
        <v>14.560000000000002</v>
      </c>
      <c r="Z700" s="132">
        <f t="shared" si="318"/>
        <v>0</v>
      </c>
      <c r="AA700" s="131"/>
      <c r="AB700" s="129" t="str">
        <f t="shared" si="319"/>
        <v>_</v>
      </c>
      <c r="AC700" s="132" t="str">
        <f t="shared" si="320"/>
        <v>_</v>
      </c>
      <c r="AD700" s="131"/>
      <c r="AE700" s="129" t="str">
        <f t="shared" si="321"/>
        <v>_</v>
      </c>
      <c r="AF700" s="132" t="str">
        <f t="shared" si="322"/>
        <v>_</v>
      </c>
      <c r="AG700" s="131"/>
      <c r="AH700" s="129" t="str">
        <f t="shared" si="323"/>
        <v>_</v>
      </c>
      <c r="AI700" s="132" t="str">
        <f t="shared" si="324"/>
        <v>_</v>
      </c>
      <c r="AJ700" s="131"/>
      <c r="AK700" s="129">
        <f t="shared" si="325"/>
        <v>14.560000000000002</v>
      </c>
      <c r="AL700" s="132">
        <f t="shared" si="326"/>
        <v>0</v>
      </c>
      <c r="AM700" s="131"/>
      <c r="AQ700" s="137"/>
    </row>
    <row r="701" spans="1:43">
      <c r="A701" s="12">
        <v>57</v>
      </c>
      <c r="B701" s="126" t="str">
        <f>VLOOKUP(A701,'Overzicht locaties'!B:D,2,0)</f>
        <v>Type A</v>
      </c>
      <c r="C701" s="107" t="s">
        <v>337</v>
      </c>
      <c r="D701" s="6">
        <v>4</v>
      </c>
      <c r="E701" s="107" t="s">
        <v>251</v>
      </c>
      <c r="F701" s="107">
        <v>2</v>
      </c>
      <c r="G701" s="127" t="str">
        <f t="shared" si="327"/>
        <v>Sanitaire ruimte</v>
      </c>
      <c r="H701" s="107" t="s">
        <v>474</v>
      </c>
      <c r="I701" s="128">
        <v>1</v>
      </c>
      <c r="J701" s="127" t="str">
        <f t="shared" si="312"/>
        <v>Vloerafwerking met polymeer beschermlaag</v>
      </c>
      <c r="K701" s="130">
        <v>1</v>
      </c>
      <c r="L701" s="129">
        <f t="shared" si="313"/>
        <v>1</v>
      </c>
      <c r="M701" s="164">
        <f t="shared" si="314"/>
        <v>0</v>
      </c>
      <c r="N701" s="131"/>
      <c r="O701" s="107" t="s">
        <v>103</v>
      </c>
      <c r="P701" s="107"/>
      <c r="Q701" s="107"/>
      <c r="R701" s="107"/>
      <c r="S701" s="131"/>
      <c r="T701" s="126" t="str">
        <f t="shared" si="315"/>
        <v>Sanitair</v>
      </c>
      <c r="U701" s="126" t="str">
        <f t="shared" si="316"/>
        <v>AQL 4%</v>
      </c>
      <c r="V701" s="131"/>
      <c r="W701" s="113">
        <v>100</v>
      </c>
      <c r="X701" s="131"/>
      <c r="Y701" s="129">
        <f t="shared" si="317"/>
        <v>1.04</v>
      </c>
      <c r="Z701" s="132">
        <f t="shared" si="318"/>
        <v>0</v>
      </c>
      <c r="AA701" s="131"/>
      <c r="AB701" s="129" t="str">
        <f t="shared" si="319"/>
        <v>_</v>
      </c>
      <c r="AC701" s="132" t="str">
        <f t="shared" si="320"/>
        <v>_</v>
      </c>
      <c r="AD701" s="131"/>
      <c r="AE701" s="129" t="str">
        <f t="shared" si="321"/>
        <v>_</v>
      </c>
      <c r="AF701" s="132" t="str">
        <f t="shared" si="322"/>
        <v>_</v>
      </c>
      <c r="AG701" s="131"/>
      <c r="AH701" s="129" t="str">
        <f t="shared" si="323"/>
        <v>_</v>
      </c>
      <c r="AI701" s="132" t="str">
        <f t="shared" si="324"/>
        <v>_</v>
      </c>
      <c r="AJ701" s="131"/>
      <c r="AK701" s="129">
        <f t="shared" si="325"/>
        <v>1.04</v>
      </c>
      <c r="AL701" s="132">
        <f t="shared" si="326"/>
        <v>0</v>
      </c>
      <c r="AM701" s="131"/>
      <c r="AQ701" s="137"/>
    </row>
    <row r="702" spans="1:43">
      <c r="A702" s="12">
        <v>57</v>
      </c>
      <c r="B702" s="126" t="str">
        <f>VLOOKUP(A702,'Overzicht locaties'!B:D,2,0)</f>
        <v>Type A</v>
      </c>
      <c r="C702" s="107" t="s">
        <v>337</v>
      </c>
      <c r="D702" s="6">
        <v>4</v>
      </c>
      <c r="E702" s="107" t="s">
        <v>251</v>
      </c>
      <c r="F702" s="107">
        <v>2</v>
      </c>
      <c r="G702" s="127" t="str">
        <f t="shared" si="327"/>
        <v>Sanitaire ruimte</v>
      </c>
      <c r="H702" s="107" t="s">
        <v>474</v>
      </c>
      <c r="I702" s="128">
        <v>1</v>
      </c>
      <c r="J702" s="127" t="str">
        <f t="shared" si="312"/>
        <v>Vloerafwerking met polymeer beschermlaag</v>
      </c>
      <c r="K702" s="130">
        <v>1</v>
      </c>
      <c r="L702" s="129">
        <f t="shared" si="313"/>
        <v>1</v>
      </c>
      <c r="M702" s="164">
        <f t="shared" si="314"/>
        <v>0</v>
      </c>
      <c r="N702" s="131"/>
      <c r="O702" s="107" t="s">
        <v>103</v>
      </c>
      <c r="P702" s="107"/>
      <c r="Q702" s="107"/>
      <c r="R702" s="107"/>
      <c r="S702" s="131"/>
      <c r="T702" s="126" t="str">
        <f t="shared" si="315"/>
        <v>Sanitair</v>
      </c>
      <c r="U702" s="126" t="str">
        <f t="shared" si="316"/>
        <v>AQL 4%</v>
      </c>
      <c r="V702" s="131"/>
      <c r="W702" s="113">
        <v>100</v>
      </c>
      <c r="X702" s="131"/>
      <c r="Y702" s="129">
        <f t="shared" si="317"/>
        <v>1.04</v>
      </c>
      <c r="Z702" s="132">
        <f t="shared" si="318"/>
        <v>0</v>
      </c>
      <c r="AA702" s="131"/>
      <c r="AB702" s="129" t="str">
        <f t="shared" si="319"/>
        <v>_</v>
      </c>
      <c r="AC702" s="132" t="str">
        <f t="shared" si="320"/>
        <v>_</v>
      </c>
      <c r="AD702" s="131"/>
      <c r="AE702" s="129" t="str">
        <f t="shared" si="321"/>
        <v>_</v>
      </c>
      <c r="AF702" s="132" t="str">
        <f t="shared" si="322"/>
        <v>_</v>
      </c>
      <c r="AG702" s="131"/>
      <c r="AH702" s="129" t="str">
        <f t="shared" si="323"/>
        <v>_</v>
      </c>
      <c r="AI702" s="132" t="str">
        <f t="shared" si="324"/>
        <v>_</v>
      </c>
      <c r="AJ702" s="131"/>
      <c r="AK702" s="129">
        <f t="shared" si="325"/>
        <v>1.04</v>
      </c>
      <c r="AL702" s="132">
        <f t="shared" si="326"/>
        <v>0</v>
      </c>
      <c r="AM702" s="131"/>
      <c r="AQ702" s="137"/>
    </row>
    <row r="703" spans="1:43">
      <c r="A703" s="12">
        <v>57</v>
      </c>
      <c r="B703" s="126" t="str">
        <f>VLOOKUP(A703,'Overzicht locaties'!B:D,2,0)</f>
        <v>Type A</v>
      </c>
      <c r="C703" s="107" t="s">
        <v>337</v>
      </c>
      <c r="D703" s="6">
        <v>4</v>
      </c>
      <c r="E703" s="107" t="s">
        <v>251</v>
      </c>
      <c r="F703" s="107">
        <v>2</v>
      </c>
      <c r="G703" s="127" t="str">
        <f t="shared" si="327"/>
        <v>Sanitaire ruimte</v>
      </c>
      <c r="H703" s="107" t="s">
        <v>474</v>
      </c>
      <c r="I703" s="128">
        <v>1</v>
      </c>
      <c r="J703" s="127" t="str">
        <f t="shared" si="312"/>
        <v>Vloerafwerking met polymeer beschermlaag</v>
      </c>
      <c r="K703" s="130">
        <v>1</v>
      </c>
      <c r="L703" s="129">
        <f t="shared" si="313"/>
        <v>1</v>
      </c>
      <c r="M703" s="164">
        <f t="shared" si="314"/>
        <v>0</v>
      </c>
      <c r="N703" s="131"/>
      <c r="O703" s="107" t="s">
        <v>103</v>
      </c>
      <c r="P703" s="107"/>
      <c r="Q703" s="107"/>
      <c r="R703" s="107"/>
      <c r="S703" s="131"/>
      <c r="T703" s="126" t="str">
        <f t="shared" si="315"/>
        <v>Sanitair</v>
      </c>
      <c r="U703" s="126" t="str">
        <f t="shared" si="316"/>
        <v>AQL 4%</v>
      </c>
      <c r="V703" s="131"/>
      <c r="W703" s="113">
        <v>100</v>
      </c>
      <c r="X703" s="131"/>
      <c r="Y703" s="129">
        <f t="shared" si="317"/>
        <v>1.04</v>
      </c>
      <c r="Z703" s="132">
        <f t="shared" si="318"/>
        <v>0</v>
      </c>
      <c r="AA703" s="131"/>
      <c r="AB703" s="129" t="str">
        <f t="shared" si="319"/>
        <v>_</v>
      </c>
      <c r="AC703" s="132" t="str">
        <f t="shared" si="320"/>
        <v>_</v>
      </c>
      <c r="AD703" s="131"/>
      <c r="AE703" s="129" t="str">
        <f t="shared" si="321"/>
        <v>_</v>
      </c>
      <c r="AF703" s="132" t="str">
        <f t="shared" si="322"/>
        <v>_</v>
      </c>
      <c r="AG703" s="131"/>
      <c r="AH703" s="129" t="str">
        <f t="shared" si="323"/>
        <v>_</v>
      </c>
      <c r="AI703" s="132" t="str">
        <f t="shared" si="324"/>
        <v>_</v>
      </c>
      <c r="AJ703" s="131"/>
      <c r="AK703" s="129">
        <f t="shared" si="325"/>
        <v>1.04</v>
      </c>
      <c r="AL703" s="132">
        <f t="shared" si="326"/>
        <v>0</v>
      </c>
      <c r="AM703" s="131"/>
      <c r="AQ703" s="137"/>
    </row>
    <row r="704" spans="1:43">
      <c r="A704" s="12">
        <v>57</v>
      </c>
      <c r="B704" s="126" t="str">
        <f>VLOOKUP(A704,'Overzicht locaties'!B:D,2,0)</f>
        <v>Type A</v>
      </c>
      <c r="C704" s="107" t="s">
        <v>337</v>
      </c>
      <c r="D704" s="6">
        <v>5</v>
      </c>
      <c r="E704" s="107" t="s">
        <v>472</v>
      </c>
      <c r="F704" s="107">
        <v>2</v>
      </c>
      <c r="G704" s="127" t="str">
        <f t="shared" si="327"/>
        <v>Sanitaire ruimte</v>
      </c>
      <c r="H704" s="107" t="s">
        <v>474</v>
      </c>
      <c r="I704" s="128">
        <v>1</v>
      </c>
      <c r="J704" s="127" t="str">
        <f t="shared" si="312"/>
        <v>Vloerafwerking met polymeer beschermlaag</v>
      </c>
      <c r="K704" s="130">
        <v>10</v>
      </c>
      <c r="L704" s="129">
        <f t="shared" si="313"/>
        <v>10</v>
      </c>
      <c r="M704" s="164">
        <f t="shared" si="314"/>
        <v>0</v>
      </c>
      <c r="N704" s="131"/>
      <c r="O704" s="107" t="s">
        <v>103</v>
      </c>
      <c r="P704" s="107"/>
      <c r="Q704" s="107"/>
      <c r="R704" s="107"/>
      <c r="S704" s="131"/>
      <c r="T704" s="126" t="str">
        <f t="shared" si="315"/>
        <v>Sanitair</v>
      </c>
      <c r="U704" s="126" t="str">
        <f t="shared" si="316"/>
        <v>AQL 4%</v>
      </c>
      <c r="V704" s="131"/>
      <c r="W704" s="113">
        <v>100</v>
      </c>
      <c r="X704" s="131"/>
      <c r="Y704" s="129">
        <f t="shared" si="317"/>
        <v>10.4</v>
      </c>
      <c r="Z704" s="132">
        <f t="shared" si="318"/>
        <v>0</v>
      </c>
      <c r="AA704" s="131"/>
      <c r="AB704" s="129" t="str">
        <f t="shared" si="319"/>
        <v>_</v>
      </c>
      <c r="AC704" s="132" t="str">
        <f t="shared" si="320"/>
        <v>_</v>
      </c>
      <c r="AD704" s="131"/>
      <c r="AE704" s="129" t="str">
        <f t="shared" si="321"/>
        <v>_</v>
      </c>
      <c r="AF704" s="132" t="str">
        <f t="shared" si="322"/>
        <v>_</v>
      </c>
      <c r="AG704" s="131"/>
      <c r="AH704" s="129" t="str">
        <f t="shared" si="323"/>
        <v>_</v>
      </c>
      <c r="AI704" s="132" t="str">
        <f t="shared" si="324"/>
        <v>_</v>
      </c>
      <c r="AJ704" s="131"/>
      <c r="AK704" s="129">
        <f t="shared" si="325"/>
        <v>10.4</v>
      </c>
      <c r="AL704" s="132">
        <f t="shared" si="326"/>
        <v>0</v>
      </c>
      <c r="AM704" s="131"/>
      <c r="AQ704" s="137"/>
    </row>
    <row r="705" spans="1:43">
      <c r="A705" s="12">
        <v>57</v>
      </c>
      <c r="B705" s="126" t="str">
        <f>VLOOKUP(A705,'Overzicht locaties'!B:D,2,0)</f>
        <v>Type A</v>
      </c>
      <c r="C705" s="107" t="s">
        <v>337</v>
      </c>
      <c r="D705" s="6">
        <v>6</v>
      </c>
      <c r="E705" s="107" t="s">
        <v>473</v>
      </c>
      <c r="F705" s="107">
        <v>1</v>
      </c>
      <c r="G705" s="127" t="str">
        <f t="shared" si="327"/>
        <v xml:space="preserve">Kantoorruimte / vergaderruimte </v>
      </c>
      <c r="H705" s="107" t="s">
        <v>474</v>
      </c>
      <c r="I705" s="128">
        <v>1</v>
      </c>
      <c r="J705" s="127" t="str">
        <f t="shared" si="312"/>
        <v>Vloerafwerking met polymeer beschermlaag</v>
      </c>
      <c r="K705" s="130">
        <v>4</v>
      </c>
      <c r="L705" s="129">
        <f t="shared" si="313"/>
        <v>4</v>
      </c>
      <c r="M705" s="164">
        <f t="shared" si="314"/>
        <v>0</v>
      </c>
      <c r="N705" s="131"/>
      <c r="O705" s="107" t="s">
        <v>103</v>
      </c>
      <c r="P705" s="107"/>
      <c r="Q705" s="107"/>
      <c r="R705" s="107"/>
      <c r="S705" s="131"/>
      <c r="T705" s="126" t="str">
        <f t="shared" si="315"/>
        <v>Bureau</v>
      </c>
      <c r="U705" s="126" t="str">
        <f t="shared" si="316"/>
        <v>AQL 7%</v>
      </c>
      <c r="V705" s="131"/>
      <c r="W705" s="113">
        <v>100</v>
      </c>
      <c r="X705" s="131"/>
      <c r="Y705" s="129">
        <f t="shared" si="317"/>
        <v>4.16</v>
      </c>
      <c r="Z705" s="132">
        <f t="shared" si="318"/>
        <v>0</v>
      </c>
      <c r="AA705" s="131"/>
      <c r="AB705" s="129" t="str">
        <f t="shared" si="319"/>
        <v>_</v>
      </c>
      <c r="AC705" s="132" t="str">
        <f t="shared" si="320"/>
        <v>_</v>
      </c>
      <c r="AD705" s="131"/>
      <c r="AE705" s="129" t="str">
        <f t="shared" si="321"/>
        <v>_</v>
      </c>
      <c r="AF705" s="132" t="str">
        <f t="shared" si="322"/>
        <v>_</v>
      </c>
      <c r="AG705" s="131"/>
      <c r="AH705" s="129" t="str">
        <f t="shared" si="323"/>
        <v>_</v>
      </c>
      <c r="AI705" s="132" t="str">
        <f t="shared" si="324"/>
        <v>_</v>
      </c>
      <c r="AJ705" s="131"/>
      <c r="AK705" s="129">
        <f t="shared" si="325"/>
        <v>4.16</v>
      </c>
      <c r="AL705" s="132">
        <f t="shared" si="326"/>
        <v>0</v>
      </c>
      <c r="AM705" s="131"/>
      <c r="AQ705" s="137"/>
    </row>
    <row r="706" spans="1:43">
      <c r="A706" s="12">
        <v>58</v>
      </c>
      <c r="B706" s="126" t="str">
        <f>VLOOKUP(A706,'Overzicht locaties'!B:D,2,0)</f>
        <v>Type A</v>
      </c>
      <c r="C706" s="107" t="s">
        <v>337</v>
      </c>
      <c r="D706" s="6">
        <v>1</v>
      </c>
      <c r="E706" s="107" t="s">
        <v>248</v>
      </c>
      <c r="F706" s="107">
        <v>1</v>
      </c>
      <c r="G706" s="127" t="str">
        <f t="shared" si="327"/>
        <v xml:space="preserve">Kantoorruimte / vergaderruimte </v>
      </c>
      <c r="H706" s="107" t="s">
        <v>474</v>
      </c>
      <c r="I706" s="128">
        <v>1</v>
      </c>
      <c r="J706" s="127" t="str">
        <f t="shared" si="312"/>
        <v>Vloerafwerking met polymeer beschermlaag</v>
      </c>
      <c r="K706" s="130">
        <v>6</v>
      </c>
      <c r="L706" s="129">
        <f t="shared" si="313"/>
        <v>6</v>
      </c>
      <c r="M706" s="164">
        <f t="shared" si="314"/>
        <v>0</v>
      </c>
      <c r="N706" s="131"/>
      <c r="O706" s="107" t="s">
        <v>103</v>
      </c>
      <c r="P706" s="107"/>
      <c r="Q706" s="107"/>
      <c r="R706" s="107"/>
      <c r="S706" s="131"/>
      <c r="T706" s="126" t="str">
        <f t="shared" si="315"/>
        <v>Bureau</v>
      </c>
      <c r="U706" s="126" t="str">
        <f t="shared" si="316"/>
        <v>AQL 7%</v>
      </c>
      <c r="V706" s="131"/>
      <c r="W706" s="113">
        <v>100</v>
      </c>
      <c r="X706" s="131"/>
      <c r="Y706" s="129">
        <f t="shared" si="317"/>
        <v>6.24</v>
      </c>
      <c r="Z706" s="132">
        <f t="shared" si="318"/>
        <v>0</v>
      </c>
      <c r="AA706" s="131"/>
      <c r="AB706" s="129" t="str">
        <f t="shared" si="319"/>
        <v>_</v>
      </c>
      <c r="AC706" s="132" t="str">
        <f t="shared" si="320"/>
        <v>_</v>
      </c>
      <c r="AD706" s="131"/>
      <c r="AE706" s="129" t="str">
        <f t="shared" si="321"/>
        <v>_</v>
      </c>
      <c r="AF706" s="132" t="str">
        <f t="shared" si="322"/>
        <v>_</v>
      </c>
      <c r="AG706" s="131"/>
      <c r="AH706" s="129" t="str">
        <f t="shared" si="323"/>
        <v>_</v>
      </c>
      <c r="AI706" s="132" t="str">
        <f t="shared" si="324"/>
        <v>_</v>
      </c>
      <c r="AJ706" s="131"/>
      <c r="AK706" s="129">
        <f t="shared" si="325"/>
        <v>6.24</v>
      </c>
      <c r="AL706" s="132">
        <f t="shared" si="326"/>
        <v>0</v>
      </c>
      <c r="AM706" s="131"/>
      <c r="AQ706" s="137"/>
    </row>
    <row r="707" spans="1:43">
      <c r="A707" s="12">
        <v>58</v>
      </c>
      <c r="B707" s="126" t="str">
        <f>VLOOKUP(A707,'Overzicht locaties'!B:D,2,0)</f>
        <v>Type A</v>
      </c>
      <c r="C707" s="107" t="s">
        <v>337</v>
      </c>
      <c r="D707" s="6">
        <v>1</v>
      </c>
      <c r="E707" s="107" t="s">
        <v>148</v>
      </c>
      <c r="F707" s="107">
        <v>2</v>
      </c>
      <c r="G707" s="127" t="str">
        <f t="shared" si="327"/>
        <v>Sanitaire ruimte</v>
      </c>
      <c r="H707" s="107" t="s">
        <v>474</v>
      </c>
      <c r="I707" s="128">
        <v>1</v>
      </c>
      <c r="J707" s="127" t="str">
        <f t="shared" si="312"/>
        <v>Vloerafwerking met polymeer beschermlaag</v>
      </c>
      <c r="K707" s="130">
        <v>2</v>
      </c>
      <c r="L707" s="129">
        <f t="shared" si="313"/>
        <v>2</v>
      </c>
      <c r="M707" s="164">
        <f t="shared" si="314"/>
        <v>0</v>
      </c>
      <c r="N707" s="131"/>
      <c r="O707" s="107" t="s">
        <v>103</v>
      </c>
      <c r="P707" s="107"/>
      <c r="Q707" s="107"/>
      <c r="R707" s="107"/>
      <c r="S707" s="131"/>
      <c r="T707" s="126" t="str">
        <f t="shared" si="315"/>
        <v>Sanitair</v>
      </c>
      <c r="U707" s="126" t="str">
        <f t="shared" si="316"/>
        <v>AQL 4%</v>
      </c>
      <c r="V707" s="131"/>
      <c r="W707" s="113">
        <v>100</v>
      </c>
      <c r="X707" s="131"/>
      <c r="Y707" s="129">
        <f t="shared" si="317"/>
        <v>2.08</v>
      </c>
      <c r="Z707" s="132">
        <f t="shared" si="318"/>
        <v>0</v>
      </c>
      <c r="AA707" s="131"/>
      <c r="AB707" s="129" t="str">
        <f t="shared" si="319"/>
        <v>_</v>
      </c>
      <c r="AC707" s="132" t="str">
        <f t="shared" si="320"/>
        <v>_</v>
      </c>
      <c r="AD707" s="131"/>
      <c r="AE707" s="129" t="str">
        <f t="shared" si="321"/>
        <v>_</v>
      </c>
      <c r="AF707" s="132" t="str">
        <f t="shared" si="322"/>
        <v>_</v>
      </c>
      <c r="AG707" s="131"/>
      <c r="AH707" s="129" t="str">
        <f t="shared" si="323"/>
        <v>_</v>
      </c>
      <c r="AI707" s="132" t="str">
        <f t="shared" si="324"/>
        <v>_</v>
      </c>
      <c r="AJ707" s="131"/>
      <c r="AK707" s="129">
        <f t="shared" si="325"/>
        <v>2.08</v>
      </c>
      <c r="AL707" s="132">
        <f t="shared" si="326"/>
        <v>0</v>
      </c>
      <c r="AM707" s="131"/>
      <c r="AQ707" s="137"/>
    </row>
    <row r="708" spans="1:43">
      <c r="A708" s="12">
        <v>58</v>
      </c>
      <c r="B708" s="126" t="str">
        <f>VLOOKUP(A708,'Overzicht locaties'!B:D,2,0)</f>
        <v>Type A</v>
      </c>
      <c r="C708" s="107" t="s">
        <v>337</v>
      </c>
      <c r="D708" s="6">
        <v>2</v>
      </c>
      <c r="E708" s="107" t="s">
        <v>249</v>
      </c>
      <c r="F708" s="107">
        <v>4</v>
      </c>
      <c r="G708" s="127" t="str">
        <f t="shared" si="327"/>
        <v>Medische ruimte</v>
      </c>
      <c r="H708" s="107" t="s">
        <v>474</v>
      </c>
      <c r="I708" s="128">
        <v>1</v>
      </c>
      <c r="J708" s="127" t="str">
        <f t="shared" si="312"/>
        <v>Vloerafwerking met polymeer beschermlaag</v>
      </c>
      <c r="K708" s="130">
        <v>5</v>
      </c>
      <c r="L708" s="129">
        <f t="shared" si="313"/>
        <v>5</v>
      </c>
      <c r="M708" s="164">
        <f t="shared" si="314"/>
        <v>0</v>
      </c>
      <c r="N708" s="131"/>
      <c r="O708" s="107" t="s">
        <v>103</v>
      </c>
      <c r="P708" s="107"/>
      <c r="Q708" s="107"/>
      <c r="R708" s="107"/>
      <c r="S708" s="131"/>
      <c r="T708" s="126" t="str">
        <f t="shared" si="315"/>
        <v>Behandel</v>
      </c>
      <c r="U708" s="126" t="str">
        <f t="shared" si="316"/>
        <v>AQL 3%</v>
      </c>
      <c r="V708" s="131"/>
      <c r="W708" s="113">
        <v>100</v>
      </c>
      <c r="X708" s="131"/>
      <c r="Y708" s="129">
        <f t="shared" si="317"/>
        <v>5.2</v>
      </c>
      <c r="Z708" s="132">
        <f t="shared" si="318"/>
        <v>0</v>
      </c>
      <c r="AA708" s="131"/>
      <c r="AB708" s="129" t="str">
        <f t="shared" si="319"/>
        <v>_</v>
      </c>
      <c r="AC708" s="132" t="str">
        <f t="shared" si="320"/>
        <v>_</v>
      </c>
      <c r="AD708" s="131"/>
      <c r="AE708" s="129" t="str">
        <f t="shared" si="321"/>
        <v>_</v>
      </c>
      <c r="AF708" s="132" t="str">
        <f t="shared" si="322"/>
        <v>_</v>
      </c>
      <c r="AG708" s="131"/>
      <c r="AH708" s="129" t="str">
        <f t="shared" si="323"/>
        <v>_</v>
      </c>
      <c r="AI708" s="132" t="str">
        <f t="shared" si="324"/>
        <v>_</v>
      </c>
      <c r="AJ708" s="131"/>
      <c r="AK708" s="129">
        <f t="shared" si="325"/>
        <v>5.2</v>
      </c>
      <c r="AL708" s="132">
        <f t="shared" si="326"/>
        <v>0</v>
      </c>
      <c r="AM708" s="131"/>
      <c r="AQ708" s="137"/>
    </row>
    <row r="709" spans="1:43">
      <c r="A709" s="12">
        <v>58</v>
      </c>
      <c r="B709" s="126" t="str">
        <f>VLOOKUP(A709,'Overzicht locaties'!B:D,2,0)</f>
        <v>Type A</v>
      </c>
      <c r="C709" s="107" t="s">
        <v>337</v>
      </c>
      <c r="D709" s="6">
        <v>3</v>
      </c>
      <c r="E709" s="107" t="s">
        <v>250</v>
      </c>
      <c r="F709" s="107">
        <v>4</v>
      </c>
      <c r="G709" s="127" t="str">
        <f t="shared" si="327"/>
        <v>Medische ruimte</v>
      </c>
      <c r="H709" s="107" t="s">
        <v>474</v>
      </c>
      <c r="I709" s="128">
        <v>1</v>
      </c>
      <c r="J709" s="127" t="str">
        <f t="shared" si="312"/>
        <v>Vloerafwerking met polymeer beschermlaag</v>
      </c>
      <c r="K709" s="130">
        <v>14</v>
      </c>
      <c r="L709" s="129">
        <f t="shared" si="313"/>
        <v>14</v>
      </c>
      <c r="M709" s="164">
        <f t="shared" si="314"/>
        <v>0</v>
      </c>
      <c r="N709" s="131"/>
      <c r="O709" s="107" t="s">
        <v>103</v>
      </c>
      <c r="P709" s="107"/>
      <c r="Q709" s="107"/>
      <c r="R709" s="107"/>
      <c r="S709" s="131"/>
      <c r="T709" s="126" t="str">
        <f t="shared" si="315"/>
        <v>Behandel</v>
      </c>
      <c r="U709" s="126" t="str">
        <f t="shared" si="316"/>
        <v>AQL 3%</v>
      </c>
      <c r="V709" s="131"/>
      <c r="W709" s="113">
        <v>100</v>
      </c>
      <c r="X709" s="131"/>
      <c r="Y709" s="129">
        <f t="shared" si="317"/>
        <v>14.560000000000002</v>
      </c>
      <c r="Z709" s="132">
        <f t="shared" si="318"/>
        <v>0</v>
      </c>
      <c r="AA709" s="131"/>
      <c r="AB709" s="129" t="str">
        <f t="shared" si="319"/>
        <v>_</v>
      </c>
      <c r="AC709" s="132" t="str">
        <f t="shared" si="320"/>
        <v>_</v>
      </c>
      <c r="AD709" s="131"/>
      <c r="AE709" s="129" t="str">
        <f t="shared" si="321"/>
        <v>_</v>
      </c>
      <c r="AF709" s="132" t="str">
        <f t="shared" si="322"/>
        <v>_</v>
      </c>
      <c r="AG709" s="131"/>
      <c r="AH709" s="129" t="str">
        <f t="shared" si="323"/>
        <v>_</v>
      </c>
      <c r="AI709" s="132" t="str">
        <f t="shared" si="324"/>
        <v>_</v>
      </c>
      <c r="AJ709" s="131"/>
      <c r="AK709" s="129">
        <f t="shared" si="325"/>
        <v>14.560000000000002</v>
      </c>
      <c r="AL709" s="132">
        <f t="shared" si="326"/>
        <v>0</v>
      </c>
      <c r="AM709" s="131"/>
      <c r="AQ709" s="137"/>
    </row>
    <row r="710" spans="1:43">
      <c r="A710" s="12">
        <v>58</v>
      </c>
      <c r="B710" s="126" t="str">
        <f>VLOOKUP(A710,'Overzicht locaties'!B:D,2,0)</f>
        <v>Type A</v>
      </c>
      <c r="C710" s="107" t="s">
        <v>337</v>
      </c>
      <c r="D710" s="6">
        <v>4</v>
      </c>
      <c r="E710" s="107" t="s">
        <v>251</v>
      </c>
      <c r="F710" s="107">
        <v>2</v>
      </c>
      <c r="G710" s="127" t="str">
        <f t="shared" si="327"/>
        <v>Sanitaire ruimte</v>
      </c>
      <c r="H710" s="107" t="s">
        <v>474</v>
      </c>
      <c r="I710" s="128">
        <v>1</v>
      </c>
      <c r="J710" s="127" t="str">
        <f t="shared" si="312"/>
        <v>Vloerafwerking met polymeer beschermlaag</v>
      </c>
      <c r="K710" s="130">
        <v>1</v>
      </c>
      <c r="L710" s="129">
        <f t="shared" si="313"/>
        <v>1</v>
      </c>
      <c r="M710" s="164">
        <f t="shared" si="314"/>
        <v>0</v>
      </c>
      <c r="N710" s="131"/>
      <c r="O710" s="107" t="s">
        <v>103</v>
      </c>
      <c r="P710" s="107"/>
      <c r="Q710" s="107"/>
      <c r="R710" s="107"/>
      <c r="S710" s="131"/>
      <c r="T710" s="126" t="str">
        <f t="shared" si="315"/>
        <v>Sanitair</v>
      </c>
      <c r="U710" s="126" t="str">
        <f t="shared" si="316"/>
        <v>AQL 4%</v>
      </c>
      <c r="V710" s="131"/>
      <c r="W710" s="113">
        <v>100</v>
      </c>
      <c r="X710" s="131"/>
      <c r="Y710" s="129">
        <f t="shared" si="317"/>
        <v>1.04</v>
      </c>
      <c r="Z710" s="132">
        <f t="shared" si="318"/>
        <v>0</v>
      </c>
      <c r="AA710" s="131"/>
      <c r="AB710" s="129" t="str">
        <f t="shared" si="319"/>
        <v>_</v>
      </c>
      <c r="AC710" s="132" t="str">
        <f t="shared" si="320"/>
        <v>_</v>
      </c>
      <c r="AD710" s="131"/>
      <c r="AE710" s="129" t="str">
        <f t="shared" si="321"/>
        <v>_</v>
      </c>
      <c r="AF710" s="132" t="str">
        <f t="shared" si="322"/>
        <v>_</v>
      </c>
      <c r="AG710" s="131"/>
      <c r="AH710" s="129" t="str">
        <f t="shared" si="323"/>
        <v>_</v>
      </c>
      <c r="AI710" s="132" t="str">
        <f t="shared" si="324"/>
        <v>_</v>
      </c>
      <c r="AJ710" s="131"/>
      <c r="AK710" s="129">
        <f t="shared" si="325"/>
        <v>1.04</v>
      </c>
      <c r="AL710" s="132">
        <f t="shared" si="326"/>
        <v>0</v>
      </c>
      <c r="AM710" s="131"/>
      <c r="AQ710" s="137"/>
    </row>
    <row r="711" spans="1:43">
      <c r="A711" s="12">
        <v>58</v>
      </c>
      <c r="B711" s="126" t="str">
        <f>VLOOKUP(A711,'Overzicht locaties'!B:D,2,0)</f>
        <v>Type A</v>
      </c>
      <c r="C711" s="107" t="s">
        <v>337</v>
      </c>
      <c r="D711" s="6">
        <v>4</v>
      </c>
      <c r="E711" s="107" t="s">
        <v>251</v>
      </c>
      <c r="F711" s="107">
        <v>2</v>
      </c>
      <c r="G711" s="127" t="str">
        <f t="shared" si="327"/>
        <v>Sanitaire ruimte</v>
      </c>
      <c r="H711" s="107" t="s">
        <v>474</v>
      </c>
      <c r="I711" s="128">
        <v>1</v>
      </c>
      <c r="J711" s="127" t="str">
        <f t="shared" si="312"/>
        <v>Vloerafwerking met polymeer beschermlaag</v>
      </c>
      <c r="K711" s="130">
        <v>1</v>
      </c>
      <c r="L711" s="129">
        <f t="shared" si="313"/>
        <v>1</v>
      </c>
      <c r="M711" s="164">
        <f t="shared" si="314"/>
        <v>0</v>
      </c>
      <c r="N711" s="131"/>
      <c r="O711" s="107" t="s">
        <v>103</v>
      </c>
      <c r="P711" s="107"/>
      <c r="Q711" s="107"/>
      <c r="R711" s="107"/>
      <c r="S711" s="131"/>
      <c r="T711" s="126" t="str">
        <f t="shared" si="315"/>
        <v>Sanitair</v>
      </c>
      <c r="U711" s="126" t="str">
        <f t="shared" si="316"/>
        <v>AQL 4%</v>
      </c>
      <c r="V711" s="131"/>
      <c r="W711" s="113">
        <v>100</v>
      </c>
      <c r="X711" s="131"/>
      <c r="Y711" s="129">
        <f t="shared" si="317"/>
        <v>1.04</v>
      </c>
      <c r="Z711" s="132">
        <f t="shared" si="318"/>
        <v>0</v>
      </c>
      <c r="AA711" s="131"/>
      <c r="AB711" s="129" t="str">
        <f t="shared" si="319"/>
        <v>_</v>
      </c>
      <c r="AC711" s="132" t="str">
        <f t="shared" si="320"/>
        <v>_</v>
      </c>
      <c r="AD711" s="131"/>
      <c r="AE711" s="129" t="str">
        <f t="shared" si="321"/>
        <v>_</v>
      </c>
      <c r="AF711" s="132" t="str">
        <f t="shared" si="322"/>
        <v>_</v>
      </c>
      <c r="AG711" s="131"/>
      <c r="AH711" s="129" t="str">
        <f t="shared" si="323"/>
        <v>_</v>
      </c>
      <c r="AI711" s="132" t="str">
        <f t="shared" si="324"/>
        <v>_</v>
      </c>
      <c r="AJ711" s="131"/>
      <c r="AK711" s="129">
        <f t="shared" si="325"/>
        <v>1.04</v>
      </c>
      <c r="AL711" s="132">
        <f t="shared" si="326"/>
        <v>0</v>
      </c>
      <c r="AM711" s="131"/>
      <c r="AQ711" s="137"/>
    </row>
    <row r="712" spans="1:43">
      <c r="A712" s="12">
        <v>58</v>
      </c>
      <c r="B712" s="126" t="str">
        <f>VLOOKUP(A712,'Overzicht locaties'!B:D,2,0)</f>
        <v>Type A</v>
      </c>
      <c r="C712" s="107" t="s">
        <v>337</v>
      </c>
      <c r="D712" s="6">
        <v>4</v>
      </c>
      <c r="E712" s="107" t="s">
        <v>251</v>
      </c>
      <c r="F712" s="107">
        <v>2</v>
      </c>
      <c r="G712" s="127" t="str">
        <f t="shared" si="327"/>
        <v>Sanitaire ruimte</v>
      </c>
      <c r="H712" s="107" t="s">
        <v>474</v>
      </c>
      <c r="I712" s="128">
        <v>1</v>
      </c>
      <c r="J712" s="127" t="str">
        <f t="shared" si="312"/>
        <v>Vloerafwerking met polymeer beschermlaag</v>
      </c>
      <c r="K712" s="130">
        <v>1</v>
      </c>
      <c r="L712" s="129">
        <f t="shared" si="313"/>
        <v>1</v>
      </c>
      <c r="M712" s="164">
        <f t="shared" si="314"/>
        <v>0</v>
      </c>
      <c r="N712" s="131"/>
      <c r="O712" s="107" t="s">
        <v>103</v>
      </c>
      <c r="P712" s="107"/>
      <c r="Q712" s="107"/>
      <c r="R712" s="107"/>
      <c r="S712" s="131"/>
      <c r="T712" s="126" t="str">
        <f t="shared" si="315"/>
        <v>Sanitair</v>
      </c>
      <c r="U712" s="126" t="str">
        <f t="shared" si="316"/>
        <v>AQL 4%</v>
      </c>
      <c r="V712" s="131"/>
      <c r="W712" s="113">
        <v>100</v>
      </c>
      <c r="X712" s="131"/>
      <c r="Y712" s="129">
        <f t="shared" si="317"/>
        <v>1.04</v>
      </c>
      <c r="Z712" s="132">
        <f t="shared" si="318"/>
        <v>0</v>
      </c>
      <c r="AA712" s="131"/>
      <c r="AB712" s="129" t="str">
        <f t="shared" si="319"/>
        <v>_</v>
      </c>
      <c r="AC712" s="132" t="str">
        <f t="shared" si="320"/>
        <v>_</v>
      </c>
      <c r="AD712" s="131"/>
      <c r="AE712" s="129" t="str">
        <f t="shared" si="321"/>
        <v>_</v>
      </c>
      <c r="AF712" s="132" t="str">
        <f t="shared" si="322"/>
        <v>_</v>
      </c>
      <c r="AG712" s="131"/>
      <c r="AH712" s="129" t="str">
        <f t="shared" si="323"/>
        <v>_</v>
      </c>
      <c r="AI712" s="132" t="str">
        <f t="shared" si="324"/>
        <v>_</v>
      </c>
      <c r="AJ712" s="131"/>
      <c r="AK712" s="129">
        <f t="shared" si="325"/>
        <v>1.04</v>
      </c>
      <c r="AL712" s="132">
        <f t="shared" si="326"/>
        <v>0</v>
      </c>
      <c r="AM712" s="131"/>
      <c r="AQ712" s="137"/>
    </row>
    <row r="713" spans="1:43">
      <c r="A713" s="12">
        <v>58</v>
      </c>
      <c r="B713" s="126" t="str">
        <f>VLOOKUP(A713,'Overzicht locaties'!B:D,2,0)</f>
        <v>Type A</v>
      </c>
      <c r="C713" s="107" t="s">
        <v>337</v>
      </c>
      <c r="D713" s="6">
        <v>5</v>
      </c>
      <c r="E713" s="107" t="s">
        <v>472</v>
      </c>
      <c r="F713" s="107">
        <v>2</v>
      </c>
      <c r="G713" s="127" t="str">
        <f t="shared" si="327"/>
        <v>Sanitaire ruimte</v>
      </c>
      <c r="H713" s="107" t="s">
        <v>474</v>
      </c>
      <c r="I713" s="128">
        <v>1</v>
      </c>
      <c r="J713" s="127" t="str">
        <f t="shared" si="312"/>
        <v>Vloerafwerking met polymeer beschermlaag</v>
      </c>
      <c r="K713" s="130">
        <v>10</v>
      </c>
      <c r="L713" s="129">
        <f t="shared" si="313"/>
        <v>10</v>
      </c>
      <c r="M713" s="164">
        <f t="shared" si="314"/>
        <v>0</v>
      </c>
      <c r="N713" s="131"/>
      <c r="O713" s="107" t="s">
        <v>103</v>
      </c>
      <c r="P713" s="107"/>
      <c r="Q713" s="107"/>
      <c r="R713" s="107"/>
      <c r="S713" s="131"/>
      <c r="T713" s="126" t="str">
        <f t="shared" si="315"/>
        <v>Sanitair</v>
      </c>
      <c r="U713" s="126" t="str">
        <f t="shared" si="316"/>
        <v>AQL 4%</v>
      </c>
      <c r="V713" s="131"/>
      <c r="W713" s="113">
        <v>100</v>
      </c>
      <c r="X713" s="131"/>
      <c r="Y713" s="129">
        <f t="shared" si="317"/>
        <v>10.4</v>
      </c>
      <c r="Z713" s="132">
        <f t="shared" si="318"/>
        <v>0</v>
      </c>
      <c r="AA713" s="131"/>
      <c r="AB713" s="129" t="str">
        <f t="shared" si="319"/>
        <v>_</v>
      </c>
      <c r="AC713" s="132" t="str">
        <f t="shared" si="320"/>
        <v>_</v>
      </c>
      <c r="AD713" s="131"/>
      <c r="AE713" s="129" t="str">
        <f t="shared" si="321"/>
        <v>_</v>
      </c>
      <c r="AF713" s="132" t="str">
        <f t="shared" si="322"/>
        <v>_</v>
      </c>
      <c r="AG713" s="131"/>
      <c r="AH713" s="129" t="str">
        <f t="shared" si="323"/>
        <v>_</v>
      </c>
      <c r="AI713" s="132" t="str">
        <f t="shared" si="324"/>
        <v>_</v>
      </c>
      <c r="AJ713" s="131"/>
      <c r="AK713" s="129">
        <f t="shared" si="325"/>
        <v>10.4</v>
      </c>
      <c r="AL713" s="132">
        <f t="shared" si="326"/>
        <v>0</v>
      </c>
      <c r="AM713" s="131"/>
      <c r="AQ713" s="137"/>
    </row>
    <row r="714" spans="1:43">
      <c r="A714" s="12">
        <v>58</v>
      </c>
      <c r="B714" s="126" t="str">
        <f>VLOOKUP(A714,'Overzicht locaties'!B:D,2,0)</f>
        <v>Type A</v>
      </c>
      <c r="C714" s="107" t="s">
        <v>337</v>
      </c>
      <c r="D714" s="6">
        <v>6</v>
      </c>
      <c r="E714" s="107" t="s">
        <v>473</v>
      </c>
      <c r="F714" s="107">
        <v>1</v>
      </c>
      <c r="G714" s="127" t="str">
        <f t="shared" si="327"/>
        <v xml:space="preserve">Kantoorruimte / vergaderruimte </v>
      </c>
      <c r="H714" s="107" t="s">
        <v>474</v>
      </c>
      <c r="I714" s="128">
        <v>1</v>
      </c>
      <c r="J714" s="127" t="str">
        <f t="shared" si="312"/>
        <v>Vloerafwerking met polymeer beschermlaag</v>
      </c>
      <c r="K714" s="130">
        <v>4</v>
      </c>
      <c r="L714" s="129">
        <f t="shared" si="313"/>
        <v>4</v>
      </c>
      <c r="M714" s="164">
        <f t="shared" si="314"/>
        <v>0</v>
      </c>
      <c r="N714" s="131"/>
      <c r="O714" s="107" t="s">
        <v>103</v>
      </c>
      <c r="P714" s="107"/>
      <c r="Q714" s="107"/>
      <c r="R714" s="107"/>
      <c r="S714" s="131"/>
      <c r="T714" s="126" t="str">
        <f t="shared" si="315"/>
        <v>Bureau</v>
      </c>
      <c r="U714" s="126" t="str">
        <f t="shared" si="316"/>
        <v>AQL 7%</v>
      </c>
      <c r="V714" s="131"/>
      <c r="W714" s="113">
        <v>100</v>
      </c>
      <c r="X714" s="131"/>
      <c r="Y714" s="129">
        <f t="shared" si="317"/>
        <v>4.16</v>
      </c>
      <c r="Z714" s="132">
        <f t="shared" si="318"/>
        <v>0</v>
      </c>
      <c r="AA714" s="131"/>
      <c r="AB714" s="129" t="str">
        <f t="shared" si="319"/>
        <v>_</v>
      </c>
      <c r="AC714" s="132" t="str">
        <f t="shared" si="320"/>
        <v>_</v>
      </c>
      <c r="AD714" s="131"/>
      <c r="AE714" s="129" t="str">
        <f t="shared" si="321"/>
        <v>_</v>
      </c>
      <c r="AF714" s="132" t="str">
        <f t="shared" si="322"/>
        <v>_</v>
      </c>
      <c r="AG714" s="131"/>
      <c r="AH714" s="129" t="str">
        <f t="shared" si="323"/>
        <v>_</v>
      </c>
      <c r="AI714" s="132" t="str">
        <f t="shared" si="324"/>
        <v>_</v>
      </c>
      <c r="AJ714" s="131"/>
      <c r="AK714" s="129">
        <f t="shared" si="325"/>
        <v>4.16</v>
      </c>
      <c r="AL714" s="132">
        <f t="shared" si="326"/>
        <v>0</v>
      </c>
      <c r="AM714" s="131"/>
      <c r="AQ714" s="137"/>
    </row>
    <row r="715" spans="1:43">
      <c r="A715" s="12">
        <v>59</v>
      </c>
      <c r="B715" s="126" t="str">
        <f>VLOOKUP(A715,'Overzicht locaties'!B:D,2,0)</f>
        <v>Type A</v>
      </c>
      <c r="C715" s="107" t="s">
        <v>337</v>
      </c>
      <c r="D715" s="6">
        <v>1</v>
      </c>
      <c r="E715" s="107" t="s">
        <v>248</v>
      </c>
      <c r="F715" s="107">
        <v>1</v>
      </c>
      <c r="G715" s="127" t="str">
        <f t="shared" si="327"/>
        <v xml:space="preserve">Kantoorruimte / vergaderruimte </v>
      </c>
      <c r="H715" s="107" t="s">
        <v>474</v>
      </c>
      <c r="I715" s="128">
        <v>1</v>
      </c>
      <c r="J715" s="127" t="str">
        <f t="shared" si="312"/>
        <v>Vloerafwerking met polymeer beschermlaag</v>
      </c>
      <c r="K715" s="130">
        <v>6</v>
      </c>
      <c r="L715" s="129">
        <f t="shared" si="313"/>
        <v>6</v>
      </c>
      <c r="M715" s="164">
        <f t="shared" si="314"/>
        <v>0</v>
      </c>
      <c r="N715" s="131"/>
      <c r="O715" s="107" t="s">
        <v>103</v>
      </c>
      <c r="P715" s="107"/>
      <c r="Q715" s="107"/>
      <c r="R715" s="107"/>
      <c r="S715" s="131"/>
      <c r="T715" s="126" t="str">
        <f t="shared" si="315"/>
        <v>Bureau</v>
      </c>
      <c r="U715" s="126" t="str">
        <f t="shared" si="316"/>
        <v>AQL 7%</v>
      </c>
      <c r="V715" s="131"/>
      <c r="W715" s="113">
        <v>100</v>
      </c>
      <c r="X715" s="131"/>
      <c r="Y715" s="129">
        <f t="shared" si="317"/>
        <v>6.24</v>
      </c>
      <c r="Z715" s="132">
        <f t="shared" si="318"/>
        <v>0</v>
      </c>
      <c r="AA715" s="131"/>
      <c r="AB715" s="129" t="str">
        <f t="shared" si="319"/>
        <v>_</v>
      </c>
      <c r="AC715" s="132" t="str">
        <f t="shared" si="320"/>
        <v>_</v>
      </c>
      <c r="AD715" s="131"/>
      <c r="AE715" s="129" t="str">
        <f t="shared" si="321"/>
        <v>_</v>
      </c>
      <c r="AF715" s="132" t="str">
        <f t="shared" si="322"/>
        <v>_</v>
      </c>
      <c r="AG715" s="131"/>
      <c r="AH715" s="129" t="str">
        <f t="shared" si="323"/>
        <v>_</v>
      </c>
      <c r="AI715" s="132" t="str">
        <f t="shared" si="324"/>
        <v>_</v>
      </c>
      <c r="AJ715" s="131"/>
      <c r="AK715" s="129">
        <f t="shared" si="325"/>
        <v>6.24</v>
      </c>
      <c r="AL715" s="132">
        <f t="shared" si="326"/>
        <v>0</v>
      </c>
      <c r="AM715" s="131"/>
      <c r="AQ715" s="137"/>
    </row>
    <row r="716" spans="1:43">
      <c r="A716" s="12">
        <v>59</v>
      </c>
      <c r="B716" s="126" t="str">
        <f>VLOOKUP(A716,'Overzicht locaties'!B:D,2,0)</f>
        <v>Type A</v>
      </c>
      <c r="C716" s="107" t="s">
        <v>337</v>
      </c>
      <c r="D716" s="6">
        <v>1</v>
      </c>
      <c r="E716" s="107" t="s">
        <v>148</v>
      </c>
      <c r="F716" s="107">
        <v>2</v>
      </c>
      <c r="G716" s="127" t="str">
        <f t="shared" si="327"/>
        <v>Sanitaire ruimte</v>
      </c>
      <c r="H716" s="107" t="s">
        <v>474</v>
      </c>
      <c r="I716" s="128">
        <v>1</v>
      </c>
      <c r="J716" s="127" t="str">
        <f t="shared" si="312"/>
        <v>Vloerafwerking met polymeer beschermlaag</v>
      </c>
      <c r="K716" s="130">
        <v>2</v>
      </c>
      <c r="L716" s="129">
        <f t="shared" si="313"/>
        <v>2</v>
      </c>
      <c r="M716" s="164">
        <f t="shared" si="314"/>
        <v>0</v>
      </c>
      <c r="N716" s="131"/>
      <c r="O716" s="107" t="s">
        <v>103</v>
      </c>
      <c r="P716" s="107"/>
      <c r="Q716" s="107"/>
      <c r="R716" s="107"/>
      <c r="S716" s="131"/>
      <c r="T716" s="126" t="str">
        <f t="shared" si="315"/>
        <v>Sanitair</v>
      </c>
      <c r="U716" s="126" t="str">
        <f t="shared" si="316"/>
        <v>AQL 4%</v>
      </c>
      <c r="V716" s="131"/>
      <c r="W716" s="113">
        <v>100</v>
      </c>
      <c r="X716" s="131"/>
      <c r="Y716" s="129">
        <f t="shared" si="317"/>
        <v>2.08</v>
      </c>
      <c r="Z716" s="132">
        <f t="shared" si="318"/>
        <v>0</v>
      </c>
      <c r="AA716" s="131"/>
      <c r="AB716" s="129" t="str">
        <f t="shared" si="319"/>
        <v>_</v>
      </c>
      <c r="AC716" s="132" t="str">
        <f t="shared" si="320"/>
        <v>_</v>
      </c>
      <c r="AD716" s="131"/>
      <c r="AE716" s="129" t="str">
        <f t="shared" si="321"/>
        <v>_</v>
      </c>
      <c r="AF716" s="132" t="str">
        <f t="shared" si="322"/>
        <v>_</v>
      </c>
      <c r="AG716" s="131"/>
      <c r="AH716" s="129" t="str">
        <f t="shared" si="323"/>
        <v>_</v>
      </c>
      <c r="AI716" s="132" t="str">
        <f t="shared" si="324"/>
        <v>_</v>
      </c>
      <c r="AJ716" s="131"/>
      <c r="AK716" s="129">
        <f t="shared" si="325"/>
        <v>2.08</v>
      </c>
      <c r="AL716" s="132">
        <f t="shared" si="326"/>
        <v>0</v>
      </c>
      <c r="AM716" s="131"/>
      <c r="AQ716" s="137"/>
    </row>
    <row r="717" spans="1:43">
      <c r="A717" s="12">
        <v>59</v>
      </c>
      <c r="B717" s="126" t="str">
        <f>VLOOKUP(A717,'Overzicht locaties'!B:D,2,0)</f>
        <v>Type A</v>
      </c>
      <c r="C717" s="107" t="s">
        <v>337</v>
      </c>
      <c r="D717" s="6">
        <v>2</v>
      </c>
      <c r="E717" s="107" t="s">
        <v>249</v>
      </c>
      <c r="F717" s="107">
        <v>4</v>
      </c>
      <c r="G717" s="127" t="str">
        <f t="shared" si="327"/>
        <v>Medische ruimte</v>
      </c>
      <c r="H717" s="107" t="s">
        <v>474</v>
      </c>
      <c r="I717" s="128">
        <v>1</v>
      </c>
      <c r="J717" s="127" t="str">
        <f t="shared" si="312"/>
        <v>Vloerafwerking met polymeer beschermlaag</v>
      </c>
      <c r="K717" s="130">
        <v>5</v>
      </c>
      <c r="L717" s="129">
        <f t="shared" si="313"/>
        <v>5</v>
      </c>
      <c r="M717" s="164">
        <f t="shared" si="314"/>
        <v>0</v>
      </c>
      <c r="N717" s="131"/>
      <c r="O717" s="107" t="s">
        <v>103</v>
      </c>
      <c r="P717" s="107"/>
      <c r="Q717" s="107"/>
      <c r="R717" s="107"/>
      <c r="S717" s="131"/>
      <c r="T717" s="126" t="str">
        <f t="shared" si="315"/>
        <v>Behandel</v>
      </c>
      <c r="U717" s="126" t="str">
        <f t="shared" si="316"/>
        <v>AQL 3%</v>
      </c>
      <c r="V717" s="131"/>
      <c r="W717" s="113">
        <v>100</v>
      </c>
      <c r="X717" s="131"/>
      <c r="Y717" s="129">
        <f t="shared" si="317"/>
        <v>5.2</v>
      </c>
      <c r="Z717" s="132">
        <f t="shared" si="318"/>
        <v>0</v>
      </c>
      <c r="AA717" s="131"/>
      <c r="AB717" s="129" t="str">
        <f t="shared" si="319"/>
        <v>_</v>
      </c>
      <c r="AC717" s="132" t="str">
        <f t="shared" si="320"/>
        <v>_</v>
      </c>
      <c r="AD717" s="131"/>
      <c r="AE717" s="129" t="str">
        <f t="shared" si="321"/>
        <v>_</v>
      </c>
      <c r="AF717" s="132" t="str">
        <f t="shared" si="322"/>
        <v>_</v>
      </c>
      <c r="AG717" s="131"/>
      <c r="AH717" s="129" t="str">
        <f t="shared" si="323"/>
        <v>_</v>
      </c>
      <c r="AI717" s="132" t="str">
        <f t="shared" si="324"/>
        <v>_</v>
      </c>
      <c r="AJ717" s="131"/>
      <c r="AK717" s="129">
        <f t="shared" si="325"/>
        <v>5.2</v>
      </c>
      <c r="AL717" s="132">
        <f t="shared" si="326"/>
        <v>0</v>
      </c>
      <c r="AM717" s="131"/>
      <c r="AQ717" s="137"/>
    </row>
    <row r="718" spans="1:43">
      <c r="A718" s="12">
        <v>59</v>
      </c>
      <c r="B718" s="126" t="str">
        <f>VLOOKUP(A718,'Overzicht locaties'!B:D,2,0)</f>
        <v>Type A</v>
      </c>
      <c r="C718" s="107" t="s">
        <v>337</v>
      </c>
      <c r="D718" s="6">
        <v>3</v>
      </c>
      <c r="E718" s="107" t="s">
        <v>250</v>
      </c>
      <c r="F718" s="107">
        <v>4</v>
      </c>
      <c r="G718" s="127" t="str">
        <f t="shared" si="327"/>
        <v>Medische ruimte</v>
      </c>
      <c r="H718" s="107" t="s">
        <v>474</v>
      </c>
      <c r="I718" s="128">
        <v>1</v>
      </c>
      <c r="J718" s="127" t="str">
        <f t="shared" si="312"/>
        <v>Vloerafwerking met polymeer beschermlaag</v>
      </c>
      <c r="K718" s="130">
        <v>14</v>
      </c>
      <c r="L718" s="129">
        <f t="shared" si="313"/>
        <v>14</v>
      </c>
      <c r="M718" s="164">
        <f t="shared" si="314"/>
        <v>0</v>
      </c>
      <c r="N718" s="131"/>
      <c r="O718" s="107" t="s">
        <v>103</v>
      </c>
      <c r="P718" s="107"/>
      <c r="Q718" s="107"/>
      <c r="R718" s="107"/>
      <c r="S718" s="131"/>
      <c r="T718" s="126" t="str">
        <f t="shared" si="315"/>
        <v>Behandel</v>
      </c>
      <c r="U718" s="126" t="str">
        <f t="shared" si="316"/>
        <v>AQL 3%</v>
      </c>
      <c r="V718" s="131"/>
      <c r="W718" s="113">
        <v>100</v>
      </c>
      <c r="X718" s="131"/>
      <c r="Y718" s="129">
        <f t="shared" si="317"/>
        <v>14.560000000000002</v>
      </c>
      <c r="Z718" s="132">
        <f t="shared" si="318"/>
        <v>0</v>
      </c>
      <c r="AA718" s="131"/>
      <c r="AB718" s="129" t="str">
        <f t="shared" si="319"/>
        <v>_</v>
      </c>
      <c r="AC718" s="132" t="str">
        <f t="shared" si="320"/>
        <v>_</v>
      </c>
      <c r="AD718" s="131"/>
      <c r="AE718" s="129" t="str">
        <f t="shared" si="321"/>
        <v>_</v>
      </c>
      <c r="AF718" s="132" t="str">
        <f t="shared" si="322"/>
        <v>_</v>
      </c>
      <c r="AG718" s="131"/>
      <c r="AH718" s="129" t="str">
        <f t="shared" si="323"/>
        <v>_</v>
      </c>
      <c r="AI718" s="132" t="str">
        <f t="shared" si="324"/>
        <v>_</v>
      </c>
      <c r="AJ718" s="131"/>
      <c r="AK718" s="129">
        <f t="shared" si="325"/>
        <v>14.560000000000002</v>
      </c>
      <c r="AL718" s="132">
        <f t="shared" si="326"/>
        <v>0</v>
      </c>
      <c r="AM718" s="131"/>
      <c r="AQ718" s="137"/>
    </row>
    <row r="719" spans="1:43">
      <c r="A719" s="12">
        <v>59</v>
      </c>
      <c r="B719" s="126" t="str">
        <f>VLOOKUP(A719,'Overzicht locaties'!B:D,2,0)</f>
        <v>Type A</v>
      </c>
      <c r="C719" s="107" t="s">
        <v>337</v>
      </c>
      <c r="D719" s="6">
        <v>4</v>
      </c>
      <c r="E719" s="107" t="s">
        <v>251</v>
      </c>
      <c r="F719" s="107">
        <v>2</v>
      </c>
      <c r="G719" s="127" t="str">
        <f t="shared" si="327"/>
        <v>Sanitaire ruimte</v>
      </c>
      <c r="H719" s="107" t="s">
        <v>474</v>
      </c>
      <c r="I719" s="128">
        <v>1</v>
      </c>
      <c r="J719" s="127" t="str">
        <f t="shared" si="312"/>
        <v>Vloerafwerking met polymeer beschermlaag</v>
      </c>
      <c r="K719" s="130">
        <v>1</v>
      </c>
      <c r="L719" s="129">
        <f t="shared" si="313"/>
        <v>1</v>
      </c>
      <c r="M719" s="164">
        <f t="shared" si="314"/>
        <v>0</v>
      </c>
      <c r="N719" s="131"/>
      <c r="O719" s="107" t="s">
        <v>103</v>
      </c>
      <c r="P719" s="107"/>
      <c r="Q719" s="107"/>
      <c r="R719" s="107"/>
      <c r="S719" s="131"/>
      <c r="T719" s="126" t="str">
        <f t="shared" si="315"/>
        <v>Sanitair</v>
      </c>
      <c r="U719" s="126" t="str">
        <f t="shared" si="316"/>
        <v>AQL 4%</v>
      </c>
      <c r="V719" s="131"/>
      <c r="W719" s="113">
        <v>100</v>
      </c>
      <c r="X719" s="131"/>
      <c r="Y719" s="129">
        <f t="shared" si="317"/>
        <v>1.04</v>
      </c>
      <c r="Z719" s="132">
        <f t="shared" si="318"/>
        <v>0</v>
      </c>
      <c r="AA719" s="131"/>
      <c r="AB719" s="129" t="str">
        <f t="shared" si="319"/>
        <v>_</v>
      </c>
      <c r="AC719" s="132" t="str">
        <f t="shared" si="320"/>
        <v>_</v>
      </c>
      <c r="AD719" s="131"/>
      <c r="AE719" s="129" t="str">
        <f t="shared" si="321"/>
        <v>_</v>
      </c>
      <c r="AF719" s="132" t="str">
        <f t="shared" si="322"/>
        <v>_</v>
      </c>
      <c r="AG719" s="131"/>
      <c r="AH719" s="129" t="str">
        <f t="shared" si="323"/>
        <v>_</v>
      </c>
      <c r="AI719" s="132" t="str">
        <f t="shared" si="324"/>
        <v>_</v>
      </c>
      <c r="AJ719" s="131"/>
      <c r="AK719" s="129">
        <f t="shared" si="325"/>
        <v>1.04</v>
      </c>
      <c r="AL719" s="132">
        <f t="shared" si="326"/>
        <v>0</v>
      </c>
      <c r="AM719" s="131"/>
      <c r="AQ719" s="137"/>
    </row>
    <row r="720" spans="1:43">
      <c r="A720" s="12">
        <v>59</v>
      </c>
      <c r="B720" s="126" t="str">
        <f>VLOOKUP(A720,'Overzicht locaties'!B:D,2,0)</f>
        <v>Type A</v>
      </c>
      <c r="C720" s="107" t="s">
        <v>337</v>
      </c>
      <c r="D720" s="6">
        <v>4</v>
      </c>
      <c r="E720" s="107" t="s">
        <v>251</v>
      </c>
      <c r="F720" s="107">
        <v>2</v>
      </c>
      <c r="G720" s="127" t="str">
        <f t="shared" si="327"/>
        <v>Sanitaire ruimte</v>
      </c>
      <c r="H720" s="107" t="s">
        <v>474</v>
      </c>
      <c r="I720" s="128">
        <v>1</v>
      </c>
      <c r="J720" s="127" t="str">
        <f t="shared" si="312"/>
        <v>Vloerafwerking met polymeer beschermlaag</v>
      </c>
      <c r="K720" s="130">
        <v>1</v>
      </c>
      <c r="L720" s="129">
        <f t="shared" si="313"/>
        <v>1</v>
      </c>
      <c r="M720" s="164">
        <f t="shared" si="314"/>
        <v>0</v>
      </c>
      <c r="N720" s="131"/>
      <c r="O720" s="107" t="s">
        <v>103</v>
      </c>
      <c r="P720" s="107"/>
      <c r="Q720" s="107"/>
      <c r="R720" s="107"/>
      <c r="S720" s="131"/>
      <c r="T720" s="126" t="str">
        <f t="shared" si="315"/>
        <v>Sanitair</v>
      </c>
      <c r="U720" s="126" t="str">
        <f t="shared" si="316"/>
        <v>AQL 4%</v>
      </c>
      <c r="V720" s="131"/>
      <c r="W720" s="113">
        <v>100</v>
      </c>
      <c r="X720" s="131"/>
      <c r="Y720" s="129">
        <f t="shared" si="317"/>
        <v>1.04</v>
      </c>
      <c r="Z720" s="132">
        <f t="shared" si="318"/>
        <v>0</v>
      </c>
      <c r="AA720" s="131"/>
      <c r="AB720" s="129" t="str">
        <f t="shared" si="319"/>
        <v>_</v>
      </c>
      <c r="AC720" s="132" t="str">
        <f t="shared" si="320"/>
        <v>_</v>
      </c>
      <c r="AD720" s="131"/>
      <c r="AE720" s="129" t="str">
        <f t="shared" si="321"/>
        <v>_</v>
      </c>
      <c r="AF720" s="132" t="str">
        <f t="shared" si="322"/>
        <v>_</v>
      </c>
      <c r="AG720" s="131"/>
      <c r="AH720" s="129" t="str">
        <f t="shared" si="323"/>
        <v>_</v>
      </c>
      <c r="AI720" s="132" t="str">
        <f t="shared" si="324"/>
        <v>_</v>
      </c>
      <c r="AJ720" s="131"/>
      <c r="AK720" s="129">
        <f t="shared" si="325"/>
        <v>1.04</v>
      </c>
      <c r="AL720" s="132">
        <f t="shared" si="326"/>
        <v>0</v>
      </c>
      <c r="AM720" s="131"/>
      <c r="AQ720" s="137"/>
    </row>
    <row r="721" spans="1:43">
      <c r="A721" s="12">
        <v>59</v>
      </c>
      <c r="B721" s="126" t="str">
        <f>VLOOKUP(A721,'Overzicht locaties'!B:D,2,0)</f>
        <v>Type A</v>
      </c>
      <c r="C721" s="107" t="s">
        <v>337</v>
      </c>
      <c r="D721" s="6">
        <v>4</v>
      </c>
      <c r="E721" s="107" t="s">
        <v>251</v>
      </c>
      <c r="F721" s="107">
        <v>2</v>
      </c>
      <c r="G721" s="127" t="str">
        <f t="shared" si="327"/>
        <v>Sanitaire ruimte</v>
      </c>
      <c r="H721" s="107" t="s">
        <v>474</v>
      </c>
      <c r="I721" s="128">
        <v>1</v>
      </c>
      <c r="J721" s="127" t="str">
        <f t="shared" si="312"/>
        <v>Vloerafwerking met polymeer beschermlaag</v>
      </c>
      <c r="K721" s="130">
        <v>1</v>
      </c>
      <c r="L721" s="129">
        <f t="shared" si="313"/>
        <v>1</v>
      </c>
      <c r="M721" s="164">
        <f t="shared" si="314"/>
        <v>0</v>
      </c>
      <c r="N721" s="131"/>
      <c r="O721" s="107" t="s">
        <v>103</v>
      </c>
      <c r="P721" s="107"/>
      <c r="Q721" s="107"/>
      <c r="R721" s="107"/>
      <c r="S721" s="131"/>
      <c r="T721" s="126" t="str">
        <f t="shared" si="315"/>
        <v>Sanitair</v>
      </c>
      <c r="U721" s="126" t="str">
        <f t="shared" si="316"/>
        <v>AQL 4%</v>
      </c>
      <c r="V721" s="131"/>
      <c r="W721" s="113">
        <v>100</v>
      </c>
      <c r="X721" s="131"/>
      <c r="Y721" s="129">
        <f t="shared" si="317"/>
        <v>1.04</v>
      </c>
      <c r="Z721" s="132">
        <f t="shared" si="318"/>
        <v>0</v>
      </c>
      <c r="AA721" s="131"/>
      <c r="AB721" s="129" t="str">
        <f t="shared" si="319"/>
        <v>_</v>
      </c>
      <c r="AC721" s="132" t="str">
        <f t="shared" si="320"/>
        <v>_</v>
      </c>
      <c r="AD721" s="131"/>
      <c r="AE721" s="129" t="str">
        <f t="shared" si="321"/>
        <v>_</v>
      </c>
      <c r="AF721" s="132" t="str">
        <f t="shared" si="322"/>
        <v>_</v>
      </c>
      <c r="AG721" s="131"/>
      <c r="AH721" s="129" t="str">
        <f t="shared" si="323"/>
        <v>_</v>
      </c>
      <c r="AI721" s="132" t="str">
        <f t="shared" si="324"/>
        <v>_</v>
      </c>
      <c r="AJ721" s="131"/>
      <c r="AK721" s="129">
        <f t="shared" si="325"/>
        <v>1.04</v>
      </c>
      <c r="AL721" s="132">
        <f t="shared" si="326"/>
        <v>0</v>
      </c>
      <c r="AM721" s="131"/>
      <c r="AQ721" s="137"/>
    </row>
    <row r="722" spans="1:43">
      <c r="A722" s="12">
        <v>59</v>
      </c>
      <c r="B722" s="126" t="str">
        <f>VLOOKUP(A722,'Overzicht locaties'!B:D,2,0)</f>
        <v>Type A</v>
      </c>
      <c r="C722" s="107" t="s">
        <v>337</v>
      </c>
      <c r="D722" s="6">
        <v>5</v>
      </c>
      <c r="E722" s="107" t="s">
        <v>472</v>
      </c>
      <c r="F722" s="107">
        <v>2</v>
      </c>
      <c r="G722" s="127" t="str">
        <f t="shared" si="327"/>
        <v>Sanitaire ruimte</v>
      </c>
      <c r="H722" s="107" t="s">
        <v>474</v>
      </c>
      <c r="I722" s="128">
        <v>1</v>
      </c>
      <c r="J722" s="127" t="str">
        <f t="shared" si="312"/>
        <v>Vloerafwerking met polymeer beschermlaag</v>
      </c>
      <c r="K722" s="130">
        <v>10</v>
      </c>
      <c r="L722" s="129">
        <f t="shared" si="313"/>
        <v>10</v>
      </c>
      <c r="M722" s="164">
        <f t="shared" si="314"/>
        <v>0</v>
      </c>
      <c r="N722" s="131"/>
      <c r="O722" s="107" t="s">
        <v>103</v>
      </c>
      <c r="P722" s="107"/>
      <c r="Q722" s="107"/>
      <c r="R722" s="107"/>
      <c r="S722" s="131"/>
      <c r="T722" s="126" t="str">
        <f t="shared" si="315"/>
        <v>Sanitair</v>
      </c>
      <c r="U722" s="126" t="str">
        <f t="shared" si="316"/>
        <v>AQL 4%</v>
      </c>
      <c r="V722" s="131"/>
      <c r="W722" s="113">
        <v>100</v>
      </c>
      <c r="X722" s="131"/>
      <c r="Y722" s="129">
        <f t="shared" si="317"/>
        <v>10.4</v>
      </c>
      <c r="Z722" s="132">
        <f t="shared" si="318"/>
        <v>0</v>
      </c>
      <c r="AA722" s="131"/>
      <c r="AB722" s="129" t="str">
        <f t="shared" si="319"/>
        <v>_</v>
      </c>
      <c r="AC722" s="132" t="str">
        <f t="shared" si="320"/>
        <v>_</v>
      </c>
      <c r="AD722" s="131"/>
      <c r="AE722" s="129" t="str">
        <f t="shared" si="321"/>
        <v>_</v>
      </c>
      <c r="AF722" s="132" t="str">
        <f t="shared" si="322"/>
        <v>_</v>
      </c>
      <c r="AG722" s="131"/>
      <c r="AH722" s="129" t="str">
        <f t="shared" si="323"/>
        <v>_</v>
      </c>
      <c r="AI722" s="132" t="str">
        <f t="shared" si="324"/>
        <v>_</v>
      </c>
      <c r="AJ722" s="131"/>
      <c r="AK722" s="129">
        <f t="shared" si="325"/>
        <v>10.4</v>
      </c>
      <c r="AL722" s="132">
        <f t="shared" si="326"/>
        <v>0</v>
      </c>
      <c r="AM722" s="131"/>
      <c r="AQ722" s="137"/>
    </row>
    <row r="723" spans="1:43">
      <c r="A723" s="12">
        <v>59</v>
      </c>
      <c r="B723" s="126" t="str">
        <f>VLOOKUP(A723,'Overzicht locaties'!B:D,2,0)</f>
        <v>Type A</v>
      </c>
      <c r="C723" s="107" t="s">
        <v>337</v>
      </c>
      <c r="D723" s="6">
        <v>6</v>
      </c>
      <c r="E723" s="107" t="s">
        <v>473</v>
      </c>
      <c r="F723" s="107">
        <v>1</v>
      </c>
      <c r="G723" s="127" t="str">
        <f t="shared" si="327"/>
        <v xml:space="preserve">Kantoorruimte / vergaderruimte </v>
      </c>
      <c r="H723" s="107" t="s">
        <v>474</v>
      </c>
      <c r="I723" s="128">
        <v>1</v>
      </c>
      <c r="J723" s="127" t="str">
        <f t="shared" si="312"/>
        <v>Vloerafwerking met polymeer beschermlaag</v>
      </c>
      <c r="K723" s="130">
        <v>4</v>
      </c>
      <c r="L723" s="129">
        <f t="shared" si="313"/>
        <v>4</v>
      </c>
      <c r="M723" s="164">
        <f t="shared" si="314"/>
        <v>0</v>
      </c>
      <c r="N723" s="131"/>
      <c r="O723" s="107" t="s">
        <v>103</v>
      </c>
      <c r="P723" s="107"/>
      <c r="Q723" s="107"/>
      <c r="R723" s="107"/>
      <c r="S723" s="131"/>
      <c r="T723" s="126" t="str">
        <f t="shared" si="315"/>
        <v>Bureau</v>
      </c>
      <c r="U723" s="126" t="str">
        <f t="shared" si="316"/>
        <v>AQL 7%</v>
      </c>
      <c r="V723" s="131"/>
      <c r="W723" s="113">
        <v>100</v>
      </c>
      <c r="X723" s="131"/>
      <c r="Y723" s="129">
        <f t="shared" si="317"/>
        <v>4.16</v>
      </c>
      <c r="Z723" s="132">
        <f t="shared" si="318"/>
        <v>0</v>
      </c>
      <c r="AA723" s="131"/>
      <c r="AB723" s="129" t="str">
        <f t="shared" si="319"/>
        <v>_</v>
      </c>
      <c r="AC723" s="132" t="str">
        <f t="shared" si="320"/>
        <v>_</v>
      </c>
      <c r="AD723" s="131"/>
      <c r="AE723" s="129" t="str">
        <f t="shared" si="321"/>
        <v>_</v>
      </c>
      <c r="AF723" s="132" t="str">
        <f t="shared" si="322"/>
        <v>_</v>
      </c>
      <c r="AG723" s="131"/>
      <c r="AH723" s="129" t="str">
        <f t="shared" si="323"/>
        <v>_</v>
      </c>
      <c r="AI723" s="132" t="str">
        <f t="shared" si="324"/>
        <v>_</v>
      </c>
      <c r="AJ723" s="131"/>
      <c r="AK723" s="129">
        <f t="shared" si="325"/>
        <v>4.16</v>
      </c>
      <c r="AL723" s="132">
        <f t="shared" si="326"/>
        <v>0</v>
      </c>
      <c r="AM723" s="131"/>
      <c r="AQ723" s="137"/>
    </row>
    <row r="724" spans="1:43">
      <c r="A724" s="12">
        <v>60</v>
      </c>
      <c r="B724" s="126" t="str">
        <f>VLOOKUP(A724,'Overzicht locaties'!B:D,2,0)</f>
        <v>Type A</v>
      </c>
      <c r="C724" s="107" t="s">
        <v>337</v>
      </c>
      <c r="D724" s="6">
        <v>1</v>
      </c>
      <c r="E724" s="107" t="s">
        <v>248</v>
      </c>
      <c r="F724" s="107">
        <v>1</v>
      </c>
      <c r="G724" s="127" t="str">
        <f t="shared" si="327"/>
        <v xml:space="preserve">Kantoorruimte / vergaderruimte </v>
      </c>
      <c r="H724" s="107" t="s">
        <v>474</v>
      </c>
      <c r="I724" s="128">
        <v>1</v>
      </c>
      <c r="J724" s="127" t="str">
        <f t="shared" si="312"/>
        <v>Vloerafwerking met polymeer beschermlaag</v>
      </c>
      <c r="K724" s="130">
        <v>6</v>
      </c>
      <c r="L724" s="129">
        <f t="shared" si="313"/>
        <v>6</v>
      </c>
      <c r="M724" s="164">
        <f t="shared" si="314"/>
        <v>0</v>
      </c>
      <c r="N724" s="131"/>
      <c r="O724" s="107" t="s">
        <v>103</v>
      </c>
      <c r="P724" s="107"/>
      <c r="Q724" s="107"/>
      <c r="R724" s="107"/>
      <c r="S724" s="131"/>
      <c r="T724" s="126" t="str">
        <f t="shared" si="315"/>
        <v>Bureau</v>
      </c>
      <c r="U724" s="126" t="str">
        <f t="shared" si="316"/>
        <v>AQL 7%</v>
      </c>
      <c r="V724" s="131"/>
      <c r="W724" s="113">
        <v>100</v>
      </c>
      <c r="X724" s="131"/>
      <c r="Y724" s="129">
        <f t="shared" si="317"/>
        <v>6.24</v>
      </c>
      <c r="Z724" s="132">
        <f t="shared" si="318"/>
        <v>0</v>
      </c>
      <c r="AA724" s="131"/>
      <c r="AB724" s="129" t="str">
        <f t="shared" si="319"/>
        <v>_</v>
      </c>
      <c r="AC724" s="132" t="str">
        <f t="shared" si="320"/>
        <v>_</v>
      </c>
      <c r="AD724" s="131"/>
      <c r="AE724" s="129" t="str">
        <f t="shared" si="321"/>
        <v>_</v>
      </c>
      <c r="AF724" s="132" t="str">
        <f t="shared" si="322"/>
        <v>_</v>
      </c>
      <c r="AG724" s="131"/>
      <c r="AH724" s="129" t="str">
        <f t="shared" si="323"/>
        <v>_</v>
      </c>
      <c r="AI724" s="132" t="str">
        <f t="shared" si="324"/>
        <v>_</v>
      </c>
      <c r="AJ724" s="131"/>
      <c r="AK724" s="129">
        <f t="shared" si="325"/>
        <v>6.24</v>
      </c>
      <c r="AL724" s="132">
        <f t="shared" si="326"/>
        <v>0</v>
      </c>
      <c r="AM724" s="131"/>
      <c r="AQ724" s="137"/>
    </row>
    <row r="725" spans="1:43">
      <c r="A725" s="12">
        <v>60</v>
      </c>
      <c r="B725" s="126" t="str">
        <f>VLOOKUP(A725,'Overzicht locaties'!B:D,2,0)</f>
        <v>Type A</v>
      </c>
      <c r="C725" s="107" t="s">
        <v>337</v>
      </c>
      <c r="D725" s="6">
        <v>1</v>
      </c>
      <c r="E725" s="107" t="s">
        <v>148</v>
      </c>
      <c r="F725" s="107">
        <v>2</v>
      </c>
      <c r="G725" s="127" t="str">
        <f t="shared" si="327"/>
        <v>Sanitaire ruimte</v>
      </c>
      <c r="H725" s="107" t="s">
        <v>474</v>
      </c>
      <c r="I725" s="128">
        <v>1</v>
      </c>
      <c r="J725" s="127" t="str">
        <f t="shared" si="312"/>
        <v>Vloerafwerking met polymeer beschermlaag</v>
      </c>
      <c r="K725" s="130">
        <v>2</v>
      </c>
      <c r="L725" s="129">
        <f t="shared" si="313"/>
        <v>2</v>
      </c>
      <c r="M725" s="164">
        <f t="shared" si="314"/>
        <v>0</v>
      </c>
      <c r="N725" s="131"/>
      <c r="O725" s="107" t="s">
        <v>103</v>
      </c>
      <c r="P725" s="107"/>
      <c r="Q725" s="107"/>
      <c r="R725" s="107"/>
      <c r="S725" s="131"/>
      <c r="T725" s="126" t="str">
        <f t="shared" si="315"/>
        <v>Sanitair</v>
      </c>
      <c r="U725" s="126" t="str">
        <f t="shared" si="316"/>
        <v>AQL 4%</v>
      </c>
      <c r="V725" s="131"/>
      <c r="W725" s="113">
        <v>100</v>
      </c>
      <c r="X725" s="131"/>
      <c r="Y725" s="129">
        <f t="shared" si="317"/>
        <v>2.08</v>
      </c>
      <c r="Z725" s="132">
        <f t="shared" si="318"/>
        <v>0</v>
      </c>
      <c r="AA725" s="131"/>
      <c r="AB725" s="129" t="str">
        <f t="shared" si="319"/>
        <v>_</v>
      </c>
      <c r="AC725" s="132" t="str">
        <f t="shared" si="320"/>
        <v>_</v>
      </c>
      <c r="AD725" s="131"/>
      <c r="AE725" s="129" t="str">
        <f t="shared" si="321"/>
        <v>_</v>
      </c>
      <c r="AF725" s="132" t="str">
        <f t="shared" si="322"/>
        <v>_</v>
      </c>
      <c r="AG725" s="131"/>
      <c r="AH725" s="129" t="str">
        <f t="shared" si="323"/>
        <v>_</v>
      </c>
      <c r="AI725" s="132" t="str">
        <f t="shared" si="324"/>
        <v>_</v>
      </c>
      <c r="AJ725" s="131"/>
      <c r="AK725" s="129">
        <f t="shared" si="325"/>
        <v>2.08</v>
      </c>
      <c r="AL725" s="132">
        <f t="shared" si="326"/>
        <v>0</v>
      </c>
      <c r="AM725" s="131"/>
      <c r="AQ725" s="137"/>
    </row>
    <row r="726" spans="1:43">
      <c r="A726" s="12">
        <v>60</v>
      </c>
      <c r="B726" s="126" t="str">
        <f>VLOOKUP(A726,'Overzicht locaties'!B:D,2,0)</f>
        <v>Type A</v>
      </c>
      <c r="C726" s="107" t="s">
        <v>337</v>
      </c>
      <c r="D726" s="6">
        <v>2</v>
      </c>
      <c r="E726" s="107" t="s">
        <v>249</v>
      </c>
      <c r="F726" s="107">
        <v>4</v>
      </c>
      <c r="G726" s="127" t="str">
        <f t="shared" si="327"/>
        <v>Medische ruimte</v>
      </c>
      <c r="H726" s="107" t="s">
        <v>474</v>
      </c>
      <c r="I726" s="128">
        <v>1</v>
      </c>
      <c r="J726" s="127" t="str">
        <f t="shared" si="312"/>
        <v>Vloerafwerking met polymeer beschermlaag</v>
      </c>
      <c r="K726" s="130">
        <v>5</v>
      </c>
      <c r="L726" s="129">
        <f t="shared" si="313"/>
        <v>5</v>
      </c>
      <c r="M726" s="164">
        <f t="shared" si="314"/>
        <v>0</v>
      </c>
      <c r="N726" s="131"/>
      <c r="O726" s="107" t="s">
        <v>103</v>
      </c>
      <c r="P726" s="107"/>
      <c r="Q726" s="107"/>
      <c r="R726" s="107"/>
      <c r="S726" s="131"/>
      <c r="T726" s="126" t="str">
        <f t="shared" si="315"/>
        <v>Behandel</v>
      </c>
      <c r="U726" s="126" t="str">
        <f t="shared" si="316"/>
        <v>AQL 3%</v>
      </c>
      <c r="V726" s="131"/>
      <c r="W726" s="113">
        <v>100</v>
      </c>
      <c r="X726" s="131"/>
      <c r="Y726" s="129">
        <f t="shared" si="317"/>
        <v>5.2</v>
      </c>
      <c r="Z726" s="132">
        <f t="shared" si="318"/>
        <v>0</v>
      </c>
      <c r="AA726" s="131"/>
      <c r="AB726" s="129" t="str">
        <f t="shared" si="319"/>
        <v>_</v>
      </c>
      <c r="AC726" s="132" t="str">
        <f t="shared" si="320"/>
        <v>_</v>
      </c>
      <c r="AD726" s="131"/>
      <c r="AE726" s="129" t="str">
        <f t="shared" si="321"/>
        <v>_</v>
      </c>
      <c r="AF726" s="132" t="str">
        <f t="shared" si="322"/>
        <v>_</v>
      </c>
      <c r="AG726" s="131"/>
      <c r="AH726" s="129" t="str">
        <f t="shared" si="323"/>
        <v>_</v>
      </c>
      <c r="AI726" s="132" t="str">
        <f t="shared" si="324"/>
        <v>_</v>
      </c>
      <c r="AJ726" s="131"/>
      <c r="AK726" s="129">
        <f t="shared" si="325"/>
        <v>5.2</v>
      </c>
      <c r="AL726" s="132">
        <f t="shared" si="326"/>
        <v>0</v>
      </c>
      <c r="AM726" s="131"/>
      <c r="AQ726" s="137"/>
    </row>
    <row r="727" spans="1:43">
      <c r="A727" s="12">
        <v>60</v>
      </c>
      <c r="B727" s="126" t="str">
        <f>VLOOKUP(A727,'Overzicht locaties'!B:D,2,0)</f>
        <v>Type A</v>
      </c>
      <c r="C727" s="107" t="s">
        <v>337</v>
      </c>
      <c r="D727" s="6">
        <v>3</v>
      </c>
      <c r="E727" s="107" t="s">
        <v>250</v>
      </c>
      <c r="F727" s="107">
        <v>4</v>
      </c>
      <c r="G727" s="127" t="str">
        <f t="shared" si="327"/>
        <v>Medische ruimte</v>
      </c>
      <c r="H727" s="107" t="s">
        <v>474</v>
      </c>
      <c r="I727" s="128">
        <v>1</v>
      </c>
      <c r="J727" s="127" t="str">
        <f t="shared" si="312"/>
        <v>Vloerafwerking met polymeer beschermlaag</v>
      </c>
      <c r="K727" s="130">
        <v>14</v>
      </c>
      <c r="L727" s="129">
        <f t="shared" si="313"/>
        <v>14</v>
      </c>
      <c r="M727" s="164">
        <f t="shared" si="314"/>
        <v>0</v>
      </c>
      <c r="N727" s="131"/>
      <c r="O727" s="107" t="s">
        <v>103</v>
      </c>
      <c r="P727" s="107"/>
      <c r="Q727" s="107"/>
      <c r="R727" s="107"/>
      <c r="S727" s="131"/>
      <c r="T727" s="126" t="str">
        <f t="shared" si="315"/>
        <v>Behandel</v>
      </c>
      <c r="U727" s="126" t="str">
        <f t="shared" si="316"/>
        <v>AQL 3%</v>
      </c>
      <c r="V727" s="131"/>
      <c r="W727" s="113">
        <v>100</v>
      </c>
      <c r="X727" s="131"/>
      <c r="Y727" s="129">
        <f t="shared" si="317"/>
        <v>14.560000000000002</v>
      </c>
      <c r="Z727" s="132">
        <f t="shared" si="318"/>
        <v>0</v>
      </c>
      <c r="AA727" s="131"/>
      <c r="AB727" s="129" t="str">
        <f t="shared" si="319"/>
        <v>_</v>
      </c>
      <c r="AC727" s="132" t="str">
        <f t="shared" si="320"/>
        <v>_</v>
      </c>
      <c r="AD727" s="131"/>
      <c r="AE727" s="129" t="str">
        <f t="shared" si="321"/>
        <v>_</v>
      </c>
      <c r="AF727" s="132" t="str">
        <f t="shared" si="322"/>
        <v>_</v>
      </c>
      <c r="AG727" s="131"/>
      <c r="AH727" s="129" t="str">
        <f t="shared" si="323"/>
        <v>_</v>
      </c>
      <c r="AI727" s="132" t="str">
        <f t="shared" si="324"/>
        <v>_</v>
      </c>
      <c r="AJ727" s="131"/>
      <c r="AK727" s="129">
        <f t="shared" si="325"/>
        <v>14.560000000000002</v>
      </c>
      <c r="AL727" s="132">
        <f t="shared" si="326"/>
        <v>0</v>
      </c>
      <c r="AM727" s="131"/>
      <c r="AQ727" s="137"/>
    </row>
    <row r="728" spans="1:43">
      <c r="A728" s="12">
        <v>60</v>
      </c>
      <c r="B728" s="126" t="str">
        <f>VLOOKUP(A728,'Overzicht locaties'!B:D,2,0)</f>
        <v>Type A</v>
      </c>
      <c r="C728" s="107" t="s">
        <v>337</v>
      </c>
      <c r="D728" s="6">
        <v>4</v>
      </c>
      <c r="E728" s="107" t="s">
        <v>251</v>
      </c>
      <c r="F728" s="107">
        <v>2</v>
      </c>
      <c r="G728" s="127" t="str">
        <f t="shared" si="327"/>
        <v>Sanitaire ruimte</v>
      </c>
      <c r="H728" s="107" t="s">
        <v>474</v>
      </c>
      <c r="I728" s="128">
        <v>1</v>
      </c>
      <c r="J728" s="127" t="str">
        <f t="shared" si="312"/>
        <v>Vloerafwerking met polymeer beschermlaag</v>
      </c>
      <c r="K728" s="130">
        <v>1</v>
      </c>
      <c r="L728" s="129">
        <f t="shared" si="313"/>
        <v>1</v>
      </c>
      <c r="M728" s="164">
        <f t="shared" si="314"/>
        <v>0</v>
      </c>
      <c r="N728" s="131"/>
      <c r="O728" s="107" t="s">
        <v>103</v>
      </c>
      <c r="P728" s="107"/>
      <c r="Q728" s="107"/>
      <c r="R728" s="107"/>
      <c r="S728" s="131"/>
      <c r="T728" s="126" t="str">
        <f t="shared" si="315"/>
        <v>Sanitair</v>
      </c>
      <c r="U728" s="126" t="str">
        <f t="shared" si="316"/>
        <v>AQL 4%</v>
      </c>
      <c r="V728" s="131"/>
      <c r="W728" s="113">
        <v>100</v>
      </c>
      <c r="X728" s="131"/>
      <c r="Y728" s="129">
        <f t="shared" si="317"/>
        <v>1.04</v>
      </c>
      <c r="Z728" s="132">
        <f t="shared" si="318"/>
        <v>0</v>
      </c>
      <c r="AA728" s="131"/>
      <c r="AB728" s="129" t="str">
        <f t="shared" si="319"/>
        <v>_</v>
      </c>
      <c r="AC728" s="132" t="str">
        <f t="shared" si="320"/>
        <v>_</v>
      </c>
      <c r="AD728" s="131"/>
      <c r="AE728" s="129" t="str">
        <f t="shared" si="321"/>
        <v>_</v>
      </c>
      <c r="AF728" s="132" t="str">
        <f t="shared" si="322"/>
        <v>_</v>
      </c>
      <c r="AG728" s="131"/>
      <c r="AH728" s="129" t="str">
        <f t="shared" si="323"/>
        <v>_</v>
      </c>
      <c r="AI728" s="132" t="str">
        <f t="shared" si="324"/>
        <v>_</v>
      </c>
      <c r="AJ728" s="131"/>
      <c r="AK728" s="129">
        <f t="shared" si="325"/>
        <v>1.04</v>
      </c>
      <c r="AL728" s="132">
        <f t="shared" si="326"/>
        <v>0</v>
      </c>
      <c r="AM728" s="131"/>
      <c r="AQ728" s="137"/>
    </row>
    <row r="729" spans="1:43">
      <c r="A729" s="12">
        <v>60</v>
      </c>
      <c r="B729" s="126" t="str">
        <f>VLOOKUP(A729,'Overzicht locaties'!B:D,2,0)</f>
        <v>Type A</v>
      </c>
      <c r="C729" s="107" t="s">
        <v>337</v>
      </c>
      <c r="D729" s="6">
        <v>4</v>
      </c>
      <c r="E729" s="107" t="s">
        <v>251</v>
      </c>
      <c r="F729" s="107">
        <v>2</v>
      </c>
      <c r="G729" s="127" t="str">
        <f t="shared" si="327"/>
        <v>Sanitaire ruimte</v>
      </c>
      <c r="H729" s="107" t="s">
        <v>474</v>
      </c>
      <c r="I729" s="128">
        <v>1</v>
      </c>
      <c r="J729" s="127" t="str">
        <f t="shared" si="312"/>
        <v>Vloerafwerking met polymeer beschermlaag</v>
      </c>
      <c r="K729" s="130">
        <v>1</v>
      </c>
      <c r="L729" s="129">
        <f t="shared" si="313"/>
        <v>1</v>
      </c>
      <c r="M729" s="164">
        <f t="shared" si="314"/>
        <v>0</v>
      </c>
      <c r="N729" s="131"/>
      <c r="O729" s="107" t="s">
        <v>103</v>
      </c>
      <c r="P729" s="107"/>
      <c r="Q729" s="107"/>
      <c r="R729" s="107"/>
      <c r="S729" s="131"/>
      <c r="T729" s="126" t="str">
        <f t="shared" si="315"/>
        <v>Sanitair</v>
      </c>
      <c r="U729" s="126" t="str">
        <f t="shared" si="316"/>
        <v>AQL 4%</v>
      </c>
      <c r="V729" s="131"/>
      <c r="W729" s="113">
        <v>100</v>
      </c>
      <c r="X729" s="131"/>
      <c r="Y729" s="129">
        <f t="shared" si="317"/>
        <v>1.04</v>
      </c>
      <c r="Z729" s="132">
        <f t="shared" si="318"/>
        <v>0</v>
      </c>
      <c r="AA729" s="131"/>
      <c r="AB729" s="129" t="str">
        <f t="shared" si="319"/>
        <v>_</v>
      </c>
      <c r="AC729" s="132" t="str">
        <f t="shared" si="320"/>
        <v>_</v>
      </c>
      <c r="AD729" s="131"/>
      <c r="AE729" s="129" t="str">
        <f t="shared" si="321"/>
        <v>_</v>
      </c>
      <c r="AF729" s="132" t="str">
        <f t="shared" si="322"/>
        <v>_</v>
      </c>
      <c r="AG729" s="131"/>
      <c r="AH729" s="129" t="str">
        <f t="shared" si="323"/>
        <v>_</v>
      </c>
      <c r="AI729" s="132" t="str">
        <f t="shared" si="324"/>
        <v>_</v>
      </c>
      <c r="AJ729" s="131"/>
      <c r="AK729" s="129">
        <f t="shared" si="325"/>
        <v>1.04</v>
      </c>
      <c r="AL729" s="132">
        <f t="shared" si="326"/>
        <v>0</v>
      </c>
      <c r="AM729" s="131"/>
      <c r="AQ729" s="137"/>
    </row>
    <row r="730" spans="1:43">
      <c r="A730" s="12">
        <v>60</v>
      </c>
      <c r="B730" s="126" t="str">
        <f>VLOOKUP(A730,'Overzicht locaties'!B:D,2,0)</f>
        <v>Type A</v>
      </c>
      <c r="C730" s="107" t="s">
        <v>337</v>
      </c>
      <c r="D730" s="6">
        <v>4</v>
      </c>
      <c r="E730" s="107" t="s">
        <v>251</v>
      </c>
      <c r="F730" s="107">
        <v>2</v>
      </c>
      <c r="G730" s="127" t="str">
        <f t="shared" si="327"/>
        <v>Sanitaire ruimte</v>
      </c>
      <c r="H730" s="107" t="s">
        <v>474</v>
      </c>
      <c r="I730" s="128">
        <v>1</v>
      </c>
      <c r="J730" s="127" t="str">
        <f t="shared" si="312"/>
        <v>Vloerafwerking met polymeer beschermlaag</v>
      </c>
      <c r="K730" s="130">
        <v>1</v>
      </c>
      <c r="L730" s="129">
        <f t="shared" si="313"/>
        <v>1</v>
      </c>
      <c r="M730" s="164">
        <f t="shared" si="314"/>
        <v>0</v>
      </c>
      <c r="N730" s="131"/>
      <c r="O730" s="107" t="s">
        <v>103</v>
      </c>
      <c r="P730" s="107"/>
      <c r="Q730" s="107"/>
      <c r="R730" s="107"/>
      <c r="S730" s="131"/>
      <c r="T730" s="126" t="str">
        <f t="shared" si="315"/>
        <v>Sanitair</v>
      </c>
      <c r="U730" s="126" t="str">
        <f t="shared" si="316"/>
        <v>AQL 4%</v>
      </c>
      <c r="V730" s="131"/>
      <c r="W730" s="113">
        <v>100</v>
      </c>
      <c r="X730" s="131"/>
      <c r="Y730" s="129">
        <f t="shared" si="317"/>
        <v>1.04</v>
      </c>
      <c r="Z730" s="132">
        <f t="shared" si="318"/>
        <v>0</v>
      </c>
      <c r="AA730" s="131"/>
      <c r="AB730" s="129" t="str">
        <f t="shared" si="319"/>
        <v>_</v>
      </c>
      <c r="AC730" s="132" t="str">
        <f t="shared" si="320"/>
        <v>_</v>
      </c>
      <c r="AD730" s="131"/>
      <c r="AE730" s="129" t="str">
        <f t="shared" si="321"/>
        <v>_</v>
      </c>
      <c r="AF730" s="132" t="str">
        <f t="shared" si="322"/>
        <v>_</v>
      </c>
      <c r="AG730" s="131"/>
      <c r="AH730" s="129" t="str">
        <f t="shared" si="323"/>
        <v>_</v>
      </c>
      <c r="AI730" s="132" t="str">
        <f t="shared" si="324"/>
        <v>_</v>
      </c>
      <c r="AJ730" s="131"/>
      <c r="AK730" s="129">
        <f t="shared" si="325"/>
        <v>1.04</v>
      </c>
      <c r="AL730" s="132">
        <f t="shared" si="326"/>
        <v>0</v>
      </c>
      <c r="AM730" s="131"/>
      <c r="AQ730" s="137"/>
    </row>
    <row r="731" spans="1:43">
      <c r="A731" s="12">
        <v>60</v>
      </c>
      <c r="B731" s="126" t="str">
        <f>VLOOKUP(A731,'Overzicht locaties'!B:D,2,0)</f>
        <v>Type A</v>
      </c>
      <c r="C731" s="107" t="s">
        <v>337</v>
      </c>
      <c r="D731" s="6">
        <v>5</v>
      </c>
      <c r="E731" s="107" t="s">
        <v>472</v>
      </c>
      <c r="F731" s="107">
        <v>2</v>
      </c>
      <c r="G731" s="127" t="str">
        <f t="shared" si="327"/>
        <v>Sanitaire ruimte</v>
      </c>
      <c r="H731" s="107" t="s">
        <v>474</v>
      </c>
      <c r="I731" s="128">
        <v>1</v>
      </c>
      <c r="J731" s="127" t="str">
        <f t="shared" si="312"/>
        <v>Vloerafwerking met polymeer beschermlaag</v>
      </c>
      <c r="K731" s="130">
        <v>10</v>
      </c>
      <c r="L731" s="129">
        <f t="shared" si="313"/>
        <v>10</v>
      </c>
      <c r="M731" s="164">
        <f t="shared" si="314"/>
        <v>0</v>
      </c>
      <c r="N731" s="131"/>
      <c r="O731" s="107" t="s">
        <v>103</v>
      </c>
      <c r="P731" s="107"/>
      <c r="Q731" s="107"/>
      <c r="R731" s="107"/>
      <c r="S731" s="131"/>
      <c r="T731" s="126" t="str">
        <f t="shared" si="315"/>
        <v>Sanitair</v>
      </c>
      <c r="U731" s="126" t="str">
        <f t="shared" si="316"/>
        <v>AQL 4%</v>
      </c>
      <c r="V731" s="131"/>
      <c r="W731" s="113">
        <v>100</v>
      </c>
      <c r="X731" s="131"/>
      <c r="Y731" s="129">
        <f t="shared" si="317"/>
        <v>10.4</v>
      </c>
      <c r="Z731" s="132">
        <f t="shared" si="318"/>
        <v>0</v>
      </c>
      <c r="AA731" s="131"/>
      <c r="AB731" s="129" t="str">
        <f t="shared" si="319"/>
        <v>_</v>
      </c>
      <c r="AC731" s="132" t="str">
        <f t="shared" si="320"/>
        <v>_</v>
      </c>
      <c r="AD731" s="131"/>
      <c r="AE731" s="129" t="str">
        <f t="shared" si="321"/>
        <v>_</v>
      </c>
      <c r="AF731" s="132" t="str">
        <f t="shared" si="322"/>
        <v>_</v>
      </c>
      <c r="AG731" s="131"/>
      <c r="AH731" s="129" t="str">
        <f t="shared" si="323"/>
        <v>_</v>
      </c>
      <c r="AI731" s="132" t="str">
        <f t="shared" si="324"/>
        <v>_</v>
      </c>
      <c r="AJ731" s="131"/>
      <c r="AK731" s="129">
        <f t="shared" si="325"/>
        <v>10.4</v>
      </c>
      <c r="AL731" s="132">
        <f t="shared" si="326"/>
        <v>0</v>
      </c>
      <c r="AM731" s="131"/>
      <c r="AQ731" s="137"/>
    </row>
    <row r="732" spans="1:43">
      <c r="A732" s="12">
        <v>60</v>
      </c>
      <c r="B732" s="126" t="str">
        <f>VLOOKUP(A732,'Overzicht locaties'!B:D,2,0)</f>
        <v>Type A</v>
      </c>
      <c r="C732" s="107" t="s">
        <v>337</v>
      </c>
      <c r="D732" s="6">
        <v>6</v>
      </c>
      <c r="E732" s="107" t="s">
        <v>473</v>
      </c>
      <c r="F732" s="107">
        <v>1</v>
      </c>
      <c r="G732" s="127" t="str">
        <f t="shared" si="327"/>
        <v xml:space="preserve">Kantoorruimte / vergaderruimte </v>
      </c>
      <c r="H732" s="107" t="s">
        <v>474</v>
      </c>
      <c r="I732" s="128">
        <v>1</v>
      </c>
      <c r="J732" s="127" t="str">
        <f t="shared" si="312"/>
        <v>Vloerafwerking met polymeer beschermlaag</v>
      </c>
      <c r="K732" s="130">
        <v>4</v>
      </c>
      <c r="L732" s="129">
        <f t="shared" si="313"/>
        <v>4</v>
      </c>
      <c r="M732" s="164">
        <f t="shared" si="314"/>
        <v>0</v>
      </c>
      <c r="N732" s="131"/>
      <c r="O732" s="107" t="s">
        <v>103</v>
      </c>
      <c r="P732" s="107"/>
      <c r="Q732" s="107"/>
      <c r="R732" s="107"/>
      <c r="S732" s="131"/>
      <c r="T732" s="126" t="str">
        <f t="shared" si="315"/>
        <v>Bureau</v>
      </c>
      <c r="U732" s="126" t="str">
        <f t="shared" si="316"/>
        <v>AQL 7%</v>
      </c>
      <c r="V732" s="131"/>
      <c r="W732" s="113">
        <v>100</v>
      </c>
      <c r="X732" s="131"/>
      <c r="Y732" s="129">
        <f t="shared" si="317"/>
        <v>4.16</v>
      </c>
      <c r="Z732" s="132">
        <f t="shared" si="318"/>
        <v>0</v>
      </c>
      <c r="AA732" s="131"/>
      <c r="AB732" s="129" t="str">
        <f t="shared" si="319"/>
        <v>_</v>
      </c>
      <c r="AC732" s="132" t="str">
        <f t="shared" si="320"/>
        <v>_</v>
      </c>
      <c r="AD732" s="131"/>
      <c r="AE732" s="129" t="str">
        <f t="shared" si="321"/>
        <v>_</v>
      </c>
      <c r="AF732" s="132" t="str">
        <f t="shared" si="322"/>
        <v>_</v>
      </c>
      <c r="AG732" s="131"/>
      <c r="AH732" s="129" t="str">
        <f t="shared" si="323"/>
        <v>_</v>
      </c>
      <c r="AI732" s="132" t="str">
        <f t="shared" si="324"/>
        <v>_</v>
      </c>
      <c r="AJ732" s="131"/>
      <c r="AK732" s="129">
        <f t="shared" si="325"/>
        <v>4.16</v>
      </c>
      <c r="AL732" s="132">
        <f t="shared" si="326"/>
        <v>0</v>
      </c>
      <c r="AM732" s="131"/>
      <c r="AQ732" s="137"/>
    </row>
    <row r="733" spans="1:43">
      <c r="A733" s="12">
        <v>61</v>
      </c>
      <c r="B733" s="126" t="str">
        <f>VLOOKUP(A733,'Overzicht locaties'!B:D,2,0)</f>
        <v>Dev.+SE61</v>
      </c>
      <c r="C733" s="107" t="s">
        <v>573</v>
      </c>
      <c r="D733" s="6">
        <v>1</v>
      </c>
      <c r="E733" s="107" t="s">
        <v>623</v>
      </c>
      <c r="F733" s="107">
        <v>1</v>
      </c>
      <c r="G733" s="127" t="str">
        <f t="shared" si="327"/>
        <v xml:space="preserve">Kantoorruimte / vergaderruimte </v>
      </c>
      <c r="H733" s="107" t="s">
        <v>474</v>
      </c>
      <c r="I733" s="128">
        <v>1</v>
      </c>
      <c r="J733" s="127" t="str">
        <f t="shared" si="312"/>
        <v>Vloerafwerking met polymeer beschermlaag</v>
      </c>
      <c r="K733" s="130">
        <v>17.2</v>
      </c>
      <c r="L733" s="129">
        <f t="shared" si="313"/>
        <v>17.2</v>
      </c>
      <c r="M733" s="164">
        <f t="shared" si="314"/>
        <v>0</v>
      </c>
      <c r="N733" s="131"/>
      <c r="O733" s="107" t="s">
        <v>103</v>
      </c>
      <c r="P733" s="107"/>
      <c r="Q733" s="107"/>
      <c r="R733" s="107"/>
      <c r="S733" s="131"/>
      <c r="T733" s="126" t="str">
        <f t="shared" si="315"/>
        <v>Bureau</v>
      </c>
      <c r="U733" s="126" t="str">
        <f t="shared" si="316"/>
        <v>AQL 7%</v>
      </c>
      <c r="V733" s="131"/>
      <c r="W733" s="113">
        <v>100</v>
      </c>
      <c r="X733" s="131"/>
      <c r="Y733" s="129">
        <f t="shared" si="317"/>
        <v>17.887999999999998</v>
      </c>
      <c r="Z733" s="132">
        <f t="shared" si="318"/>
        <v>0</v>
      </c>
      <c r="AA733" s="131"/>
      <c r="AB733" s="129" t="str">
        <f t="shared" si="319"/>
        <v>_</v>
      </c>
      <c r="AC733" s="132" t="str">
        <f t="shared" si="320"/>
        <v>_</v>
      </c>
      <c r="AD733" s="131"/>
      <c r="AE733" s="129" t="str">
        <f t="shared" si="321"/>
        <v>_</v>
      </c>
      <c r="AF733" s="132" t="str">
        <f t="shared" si="322"/>
        <v>_</v>
      </c>
      <c r="AG733" s="131"/>
      <c r="AH733" s="129" t="str">
        <f t="shared" si="323"/>
        <v>_</v>
      </c>
      <c r="AI733" s="132" t="str">
        <f t="shared" si="324"/>
        <v>_</v>
      </c>
      <c r="AJ733" s="131"/>
      <c r="AK733" s="129">
        <f t="shared" si="325"/>
        <v>17.887999999999998</v>
      </c>
      <c r="AL733" s="132">
        <f t="shared" si="326"/>
        <v>0</v>
      </c>
      <c r="AM733" s="131"/>
      <c r="AQ733" s="137"/>
    </row>
    <row r="734" spans="1:43">
      <c r="A734" s="12">
        <v>61</v>
      </c>
      <c r="B734" s="126" t="str">
        <f>VLOOKUP(A734,'Overzicht locaties'!B:D,2,0)</f>
        <v>Dev.+SE61</v>
      </c>
      <c r="C734" s="107" t="s">
        <v>573</v>
      </c>
      <c r="D734" s="6">
        <v>2</v>
      </c>
      <c r="E734" s="107" t="s">
        <v>624</v>
      </c>
      <c r="F734" s="107">
        <v>1</v>
      </c>
      <c r="G734" s="127" t="str">
        <f t="shared" si="327"/>
        <v xml:space="preserve">Kantoorruimte / vergaderruimte </v>
      </c>
      <c r="H734" s="107" t="s">
        <v>547</v>
      </c>
      <c r="I734" s="128">
        <v>4</v>
      </c>
      <c r="J734" s="127" t="str">
        <f t="shared" si="312"/>
        <v>Tapijt</v>
      </c>
      <c r="K734" s="130">
        <v>35</v>
      </c>
      <c r="L734" s="129">
        <f t="shared" si="313"/>
        <v>35</v>
      </c>
      <c r="M734" s="164">
        <f t="shared" si="314"/>
        <v>0</v>
      </c>
      <c r="N734" s="131"/>
      <c r="O734" s="107" t="s">
        <v>103</v>
      </c>
      <c r="P734" s="107"/>
      <c r="Q734" s="107"/>
      <c r="R734" s="107"/>
      <c r="S734" s="131"/>
      <c r="T734" s="126" t="str">
        <f t="shared" si="315"/>
        <v>Bureau</v>
      </c>
      <c r="U734" s="126" t="str">
        <f t="shared" si="316"/>
        <v>AQL 7%</v>
      </c>
      <c r="V734" s="131"/>
      <c r="W734" s="113">
        <v>100</v>
      </c>
      <c r="X734" s="131"/>
      <c r="Y734" s="129">
        <f t="shared" si="317"/>
        <v>36.4</v>
      </c>
      <c r="Z734" s="132">
        <f t="shared" si="318"/>
        <v>0</v>
      </c>
      <c r="AA734" s="131"/>
      <c r="AB734" s="129" t="str">
        <f t="shared" si="319"/>
        <v>_</v>
      </c>
      <c r="AC734" s="132" t="str">
        <f t="shared" si="320"/>
        <v>_</v>
      </c>
      <c r="AD734" s="131"/>
      <c r="AE734" s="129" t="str">
        <f t="shared" si="321"/>
        <v>_</v>
      </c>
      <c r="AF734" s="132" t="str">
        <f t="shared" si="322"/>
        <v>_</v>
      </c>
      <c r="AG734" s="131"/>
      <c r="AH734" s="129" t="str">
        <f t="shared" si="323"/>
        <v>_</v>
      </c>
      <c r="AI734" s="132" t="str">
        <f t="shared" si="324"/>
        <v>_</v>
      </c>
      <c r="AJ734" s="131"/>
      <c r="AK734" s="129">
        <f t="shared" si="325"/>
        <v>36.4</v>
      </c>
      <c r="AL734" s="132">
        <f t="shared" si="326"/>
        <v>0</v>
      </c>
      <c r="AM734" s="131"/>
      <c r="AQ734" s="137"/>
    </row>
    <row r="735" spans="1:43">
      <c r="A735" s="12">
        <v>61</v>
      </c>
      <c r="B735" s="126" t="str">
        <f>VLOOKUP(A735,'Overzicht locaties'!B:D,2,0)</f>
        <v>Dev.+SE61</v>
      </c>
      <c r="C735" s="107" t="s">
        <v>573</v>
      </c>
      <c r="D735" s="6">
        <v>3</v>
      </c>
      <c r="E735" s="107" t="s">
        <v>365</v>
      </c>
      <c r="F735" s="107">
        <v>1</v>
      </c>
      <c r="G735" s="127" t="str">
        <f t="shared" si="327"/>
        <v xml:space="preserve">Kantoorruimte / vergaderruimte </v>
      </c>
      <c r="H735" s="107" t="s">
        <v>474</v>
      </c>
      <c r="I735" s="128">
        <v>1</v>
      </c>
      <c r="J735" s="127" t="str">
        <f t="shared" si="312"/>
        <v>Vloerafwerking met polymeer beschermlaag</v>
      </c>
      <c r="K735" s="130">
        <v>44.6</v>
      </c>
      <c r="L735" s="129">
        <f t="shared" si="313"/>
        <v>44.6</v>
      </c>
      <c r="M735" s="164">
        <f t="shared" si="314"/>
        <v>0</v>
      </c>
      <c r="N735" s="131"/>
      <c r="O735" s="107" t="s">
        <v>103</v>
      </c>
      <c r="P735" s="107"/>
      <c r="Q735" s="107"/>
      <c r="R735" s="107"/>
      <c r="S735" s="131"/>
      <c r="T735" s="126" t="str">
        <f t="shared" si="315"/>
        <v>Bureau</v>
      </c>
      <c r="U735" s="126" t="str">
        <f t="shared" si="316"/>
        <v>AQL 7%</v>
      </c>
      <c r="V735" s="131"/>
      <c r="W735" s="113">
        <v>100</v>
      </c>
      <c r="X735" s="131"/>
      <c r="Y735" s="129">
        <f t="shared" si="317"/>
        <v>46.384</v>
      </c>
      <c r="Z735" s="132">
        <f t="shared" si="318"/>
        <v>0</v>
      </c>
      <c r="AA735" s="131"/>
      <c r="AB735" s="129" t="str">
        <f t="shared" si="319"/>
        <v>_</v>
      </c>
      <c r="AC735" s="132" t="str">
        <f t="shared" si="320"/>
        <v>_</v>
      </c>
      <c r="AD735" s="131"/>
      <c r="AE735" s="129" t="str">
        <f t="shared" si="321"/>
        <v>_</v>
      </c>
      <c r="AF735" s="132" t="str">
        <f t="shared" si="322"/>
        <v>_</v>
      </c>
      <c r="AG735" s="131"/>
      <c r="AH735" s="129" t="str">
        <f t="shared" si="323"/>
        <v>_</v>
      </c>
      <c r="AI735" s="132" t="str">
        <f t="shared" si="324"/>
        <v>_</v>
      </c>
      <c r="AJ735" s="131"/>
      <c r="AK735" s="129">
        <f t="shared" si="325"/>
        <v>46.384</v>
      </c>
      <c r="AL735" s="132">
        <f t="shared" si="326"/>
        <v>0</v>
      </c>
      <c r="AM735" s="131"/>
      <c r="AQ735" s="137"/>
    </row>
    <row r="736" spans="1:43">
      <c r="A736" s="12">
        <v>61</v>
      </c>
      <c r="B736" s="126" t="str">
        <f>VLOOKUP(A736,'Overzicht locaties'!B:D,2,0)</f>
        <v>Dev.+SE61</v>
      </c>
      <c r="C736" s="107" t="s">
        <v>573</v>
      </c>
      <c r="D736" s="6">
        <v>4</v>
      </c>
      <c r="E736" s="107" t="s">
        <v>625</v>
      </c>
      <c r="F736" s="107">
        <v>1</v>
      </c>
      <c r="G736" s="127" t="str">
        <f t="shared" si="327"/>
        <v xml:space="preserve">Kantoorruimte / vergaderruimte </v>
      </c>
      <c r="H736" s="107" t="s">
        <v>474</v>
      </c>
      <c r="I736" s="128">
        <v>1</v>
      </c>
      <c r="J736" s="127" t="str">
        <f t="shared" si="312"/>
        <v>Vloerafwerking met polymeer beschermlaag</v>
      </c>
      <c r="K736" s="130">
        <v>110</v>
      </c>
      <c r="L736" s="129">
        <f t="shared" si="313"/>
        <v>110</v>
      </c>
      <c r="M736" s="164">
        <f t="shared" si="314"/>
        <v>0</v>
      </c>
      <c r="N736" s="131"/>
      <c r="O736" s="107" t="s">
        <v>103</v>
      </c>
      <c r="P736" s="107"/>
      <c r="Q736" s="107"/>
      <c r="R736" s="107"/>
      <c r="S736" s="131"/>
      <c r="T736" s="126" t="str">
        <f t="shared" si="315"/>
        <v>Bureau</v>
      </c>
      <c r="U736" s="126" t="str">
        <f t="shared" si="316"/>
        <v>AQL 7%</v>
      </c>
      <c r="V736" s="131"/>
      <c r="W736" s="113">
        <v>100</v>
      </c>
      <c r="X736" s="131"/>
      <c r="Y736" s="129">
        <f t="shared" si="317"/>
        <v>114.4</v>
      </c>
      <c r="Z736" s="132">
        <f t="shared" si="318"/>
        <v>0</v>
      </c>
      <c r="AA736" s="131"/>
      <c r="AB736" s="129" t="str">
        <f t="shared" si="319"/>
        <v>_</v>
      </c>
      <c r="AC736" s="132" t="str">
        <f t="shared" si="320"/>
        <v>_</v>
      </c>
      <c r="AD736" s="131"/>
      <c r="AE736" s="129" t="str">
        <f t="shared" si="321"/>
        <v>_</v>
      </c>
      <c r="AF736" s="132" t="str">
        <f t="shared" si="322"/>
        <v>_</v>
      </c>
      <c r="AG736" s="131"/>
      <c r="AH736" s="129" t="str">
        <f t="shared" si="323"/>
        <v>_</v>
      </c>
      <c r="AI736" s="132" t="str">
        <f t="shared" si="324"/>
        <v>_</v>
      </c>
      <c r="AJ736" s="131"/>
      <c r="AK736" s="129">
        <f t="shared" si="325"/>
        <v>114.4</v>
      </c>
      <c r="AL736" s="132">
        <f t="shared" si="326"/>
        <v>0</v>
      </c>
      <c r="AM736" s="131"/>
      <c r="AQ736" s="137"/>
    </row>
    <row r="737" spans="1:43">
      <c r="A737" s="12">
        <v>61</v>
      </c>
      <c r="B737" s="126" t="str">
        <f>VLOOKUP(A737,'Overzicht locaties'!B:D,2,0)</f>
        <v>Dev.+SE61</v>
      </c>
      <c r="C737" s="107" t="s">
        <v>573</v>
      </c>
      <c r="D737" s="6">
        <v>5</v>
      </c>
      <c r="E737" s="107" t="s">
        <v>626</v>
      </c>
      <c r="F737" s="107">
        <v>1</v>
      </c>
      <c r="G737" s="127" t="str">
        <f t="shared" si="327"/>
        <v xml:space="preserve">Kantoorruimte / vergaderruimte </v>
      </c>
      <c r="H737" s="107" t="s">
        <v>474</v>
      </c>
      <c r="I737" s="128">
        <v>1</v>
      </c>
      <c r="J737" s="127" t="str">
        <f t="shared" si="312"/>
        <v>Vloerafwerking met polymeer beschermlaag</v>
      </c>
      <c r="K737" s="130">
        <v>18</v>
      </c>
      <c r="L737" s="129">
        <f t="shared" si="313"/>
        <v>18</v>
      </c>
      <c r="M737" s="164">
        <f t="shared" si="314"/>
        <v>0</v>
      </c>
      <c r="N737" s="131"/>
      <c r="O737" s="107" t="s">
        <v>103</v>
      </c>
      <c r="P737" s="107"/>
      <c r="Q737" s="107"/>
      <c r="R737" s="107"/>
      <c r="S737" s="131"/>
      <c r="T737" s="126" t="str">
        <f t="shared" si="315"/>
        <v>Bureau</v>
      </c>
      <c r="U737" s="126" t="str">
        <f t="shared" si="316"/>
        <v>AQL 7%</v>
      </c>
      <c r="V737" s="131"/>
      <c r="W737" s="113">
        <v>100</v>
      </c>
      <c r="X737" s="131"/>
      <c r="Y737" s="129">
        <f t="shared" si="317"/>
        <v>18.72</v>
      </c>
      <c r="Z737" s="132">
        <f t="shared" si="318"/>
        <v>0</v>
      </c>
      <c r="AA737" s="131"/>
      <c r="AB737" s="129" t="str">
        <f t="shared" si="319"/>
        <v>_</v>
      </c>
      <c r="AC737" s="132" t="str">
        <f t="shared" si="320"/>
        <v>_</v>
      </c>
      <c r="AD737" s="131"/>
      <c r="AE737" s="129" t="str">
        <f t="shared" si="321"/>
        <v>_</v>
      </c>
      <c r="AF737" s="132" t="str">
        <f t="shared" si="322"/>
        <v>_</v>
      </c>
      <c r="AG737" s="131"/>
      <c r="AH737" s="129" t="str">
        <f t="shared" si="323"/>
        <v>_</v>
      </c>
      <c r="AI737" s="132" t="str">
        <f t="shared" si="324"/>
        <v>_</v>
      </c>
      <c r="AJ737" s="131"/>
      <c r="AK737" s="129">
        <f t="shared" si="325"/>
        <v>18.72</v>
      </c>
      <c r="AL737" s="132">
        <f t="shared" si="326"/>
        <v>0</v>
      </c>
      <c r="AM737" s="131"/>
      <c r="AQ737" s="137"/>
    </row>
    <row r="738" spans="1:43">
      <c r="A738" s="12">
        <v>61</v>
      </c>
      <c r="B738" s="126" t="str">
        <f>VLOOKUP(A738,'Overzicht locaties'!B:D,2,0)</f>
        <v>Dev.+SE61</v>
      </c>
      <c r="C738" s="107" t="s">
        <v>573</v>
      </c>
      <c r="D738" s="6">
        <v>6</v>
      </c>
      <c r="E738" s="107" t="s">
        <v>627</v>
      </c>
      <c r="F738" s="107">
        <v>1</v>
      </c>
      <c r="G738" s="127" t="str">
        <f t="shared" si="327"/>
        <v xml:space="preserve">Kantoorruimte / vergaderruimte </v>
      </c>
      <c r="H738" s="107" t="s">
        <v>474</v>
      </c>
      <c r="I738" s="128">
        <v>1</v>
      </c>
      <c r="J738" s="127" t="str">
        <f t="shared" si="312"/>
        <v>Vloerafwerking met polymeer beschermlaag</v>
      </c>
      <c r="K738" s="130">
        <v>10</v>
      </c>
      <c r="L738" s="129">
        <f t="shared" si="313"/>
        <v>10</v>
      </c>
      <c r="M738" s="164">
        <f t="shared" si="314"/>
        <v>0</v>
      </c>
      <c r="N738" s="131"/>
      <c r="O738" s="107" t="s">
        <v>103</v>
      </c>
      <c r="P738" s="107"/>
      <c r="Q738" s="107"/>
      <c r="R738" s="107"/>
      <c r="S738" s="131"/>
      <c r="T738" s="126" t="str">
        <f t="shared" si="315"/>
        <v>Bureau</v>
      </c>
      <c r="U738" s="126" t="str">
        <f t="shared" si="316"/>
        <v>AQL 7%</v>
      </c>
      <c r="V738" s="131"/>
      <c r="W738" s="113">
        <v>100</v>
      </c>
      <c r="X738" s="131"/>
      <c r="Y738" s="129">
        <f t="shared" si="317"/>
        <v>10.4</v>
      </c>
      <c r="Z738" s="132">
        <f t="shared" si="318"/>
        <v>0</v>
      </c>
      <c r="AA738" s="131"/>
      <c r="AB738" s="129" t="str">
        <f t="shared" si="319"/>
        <v>_</v>
      </c>
      <c r="AC738" s="132" t="str">
        <f t="shared" si="320"/>
        <v>_</v>
      </c>
      <c r="AD738" s="131"/>
      <c r="AE738" s="129" t="str">
        <f t="shared" si="321"/>
        <v>_</v>
      </c>
      <c r="AF738" s="132" t="str">
        <f t="shared" si="322"/>
        <v>_</v>
      </c>
      <c r="AG738" s="131"/>
      <c r="AH738" s="129" t="str">
        <f t="shared" si="323"/>
        <v>_</v>
      </c>
      <c r="AI738" s="132" t="str">
        <f t="shared" si="324"/>
        <v>_</v>
      </c>
      <c r="AJ738" s="131"/>
      <c r="AK738" s="129">
        <f t="shared" si="325"/>
        <v>10.4</v>
      </c>
      <c r="AL738" s="132">
        <f t="shared" si="326"/>
        <v>0</v>
      </c>
      <c r="AM738" s="131"/>
      <c r="AQ738" s="137"/>
    </row>
    <row r="739" spans="1:43">
      <c r="A739" s="12">
        <v>61</v>
      </c>
      <c r="B739" s="126" t="str">
        <f>VLOOKUP(A739,'Overzicht locaties'!B:D,2,0)</f>
        <v>Dev.+SE61</v>
      </c>
      <c r="C739" s="107" t="s">
        <v>573</v>
      </c>
      <c r="D739" s="6">
        <v>7</v>
      </c>
      <c r="E739" s="107" t="s">
        <v>626</v>
      </c>
      <c r="F739" s="107">
        <v>1</v>
      </c>
      <c r="G739" s="127" t="str">
        <f t="shared" si="327"/>
        <v xml:space="preserve">Kantoorruimte / vergaderruimte </v>
      </c>
      <c r="H739" s="107" t="s">
        <v>474</v>
      </c>
      <c r="I739" s="128">
        <v>1</v>
      </c>
      <c r="J739" s="127" t="str">
        <f t="shared" si="312"/>
        <v>Vloerafwerking met polymeer beschermlaag</v>
      </c>
      <c r="K739" s="130">
        <v>18</v>
      </c>
      <c r="L739" s="129">
        <f t="shared" si="313"/>
        <v>18</v>
      </c>
      <c r="M739" s="164">
        <f t="shared" si="314"/>
        <v>0</v>
      </c>
      <c r="N739" s="131"/>
      <c r="O739" s="107" t="s">
        <v>103</v>
      </c>
      <c r="P739" s="107"/>
      <c r="Q739" s="107"/>
      <c r="R739" s="107"/>
      <c r="S739" s="131"/>
      <c r="T739" s="126" t="str">
        <f t="shared" si="315"/>
        <v>Bureau</v>
      </c>
      <c r="U739" s="126" t="str">
        <f t="shared" si="316"/>
        <v>AQL 7%</v>
      </c>
      <c r="V739" s="131"/>
      <c r="W739" s="113">
        <v>100</v>
      </c>
      <c r="X739" s="131"/>
      <c r="Y739" s="129">
        <f t="shared" si="317"/>
        <v>18.72</v>
      </c>
      <c r="Z739" s="132">
        <f t="shared" si="318"/>
        <v>0</v>
      </c>
      <c r="AA739" s="131"/>
      <c r="AB739" s="129" t="str">
        <f t="shared" si="319"/>
        <v>_</v>
      </c>
      <c r="AC739" s="132" t="str">
        <f t="shared" si="320"/>
        <v>_</v>
      </c>
      <c r="AD739" s="131"/>
      <c r="AE739" s="129" t="str">
        <f t="shared" si="321"/>
        <v>_</v>
      </c>
      <c r="AF739" s="132" t="str">
        <f t="shared" si="322"/>
        <v>_</v>
      </c>
      <c r="AG739" s="131"/>
      <c r="AH739" s="129" t="str">
        <f t="shared" si="323"/>
        <v>_</v>
      </c>
      <c r="AI739" s="132" t="str">
        <f t="shared" si="324"/>
        <v>_</v>
      </c>
      <c r="AJ739" s="131"/>
      <c r="AK739" s="129">
        <f t="shared" si="325"/>
        <v>18.72</v>
      </c>
      <c r="AL739" s="132">
        <f t="shared" si="326"/>
        <v>0</v>
      </c>
      <c r="AM739" s="131"/>
      <c r="AQ739" s="137"/>
    </row>
    <row r="740" spans="1:43">
      <c r="A740" s="12">
        <v>61</v>
      </c>
      <c r="B740" s="126" t="str">
        <f>VLOOKUP(A740,'Overzicht locaties'!B:D,2,0)</f>
        <v>Dev.+SE61</v>
      </c>
      <c r="C740" s="107" t="s">
        <v>573</v>
      </c>
      <c r="D740" s="6">
        <v>8</v>
      </c>
      <c r="E740" s="107" t="s">
        <v>628</v>
      </c>
      <c r="F740" s="107">
        <v>5</v>
      </c>
      <c r="G740" s="127" t="str">
        <f t="shared" si="327"/>
        <v>Pantry / keuken / koffie / restaurant</v>
      </c>
      <c r="H740" s="107" t="s">
        <v>474</v>
      </c>
      <c r="I740" s="128">
        <v>1</v>
      </c>
      <c r="J740" s="127" t="str">
        <f t="shared" si="312"/>
        <v>Vloerafwerking met polymeer beschermlaag</v>
      </c>
      <c r="K740" s="130">
        <v>22.75</v>
      </c>
      <c r="L740" s="129">
        <f t="shared" si="313"/>
        <v>22.75</v>
      </c>
      <c r="M740" s="164">
        <f t="shared" si="314"/>
        <v>0</v>
      </c>
      <c r="N740" s="131"/>
      <c r="O740" s="107" t="s">
        <v>103</v>
      </c>
      <c r="P740" s="107"/>
      <c r="Q740" s="107"/>
      <c r="R740" s="107"/>
      <c r="S740" s="131"/>
      <c r="T740" s="126" t="str">
        <f t="shared" si="315"/>
        <v>Verkeer</v>
      </c>
      <c r="U740" s="126" t="str">
        <f t="shared" si="316"/>
        <v>AQL 7%</v>
      </c>
      <c r="V740" s="131"/>
      <c r="W740" s="113">
        <v>100</v>
      </c>
      <c r="X740" s="131"/>
      <c r="Y740" s="129">
        <f t="shared" si="317"/>
        <v>23.66</v>
      </c>
      <c r="Z740" s="132">
        <f t="shared" si="318"/>
        <v>0</v>
      </c>
      <c r="AA740" s="131"/>
      <c r="AB740" s="129" t="str">
        <f t="shared" si="319"/>
        <v>_</v>
      </c>
      <c r="AC740" s="132" t="str">
        <f t="shared" si="320"/>
        <v>_</v>
      </c>
      <c r="AD740" s="131"/>
      <c r="AE740" s="129" t="str">
        <f t="shared" si="321"/>
        <v>_</v>
      </c>
      <c r="AF740" s="132" t="str">
        <f t="shared" si="322"/>
        <v>_</v>
      </c>
      <c r="AG740" s="131"/>
      <c r="AH740" s="129" t="str">
        <f t="shared" si="323"/>
        <v>_</v>
      </c>
      <c r="AI740" s="132" t="str">
        <f t="shared" si="324"/>
        <v>_</v>
      </c>
      <c r="AJ740" s="131"/>
      <c r="AK740" s="129">
        <f t="shared" si="325"/>
        <v>23.66</v>
      </c>
      <c r="AL740" s="132">
        <f t="shared" si="326"/>
        <v>0</v>
      </c>
      <c r="AM740" s="131"/>
      <c r="AQ740" s="137"/>
    </row>
    <row r="741" spans="1:43">
      <c r="A741" s="12">
        <v>61</v>
      </c>
      <c r="B741" s="126" t="str">
        <f>VLOOKUP(A741,'Overzicht locaties'!B:D,2,0)</f>
        <v>Dev.+SE61</v>
      </c>
      <c r="C741" s="107" t="s">
        <v>573</v>
      </c>
      <c r="D741" s="6">
        <v>9</v>
      </c>
      <c r="E741" s="107" t="s">
        <v>626</v>
      </c>
      <c r="F741" s="107">
        <v>1</v>
      </c>
      <c r="G741" s="127" t="str">
        <f t="shared" si="327"/>
        <v xml:space="preserve">Kantoorruimte / vergaderruimte </v>
      </c>
      <c r="H741" s="107" t="s">
        <v>474</v>
      </c>
      <c r="I741" s="128">
        <v>1</v>
      </c>
      <c r="J741" s="127" t="str">
        <f t="shared" si="312"/>
        <v>Vloerafwerking met polymeer beschermlaag</v>
      </c>
      <c r="K741" s="130">
        <v>18</v>
      </c>
      <c r="L741" s="129">
        <f t="shared" si="313"/>
        <v>18</v>
      </c>
      <c r="M741" s="164">
        <f t="shared" si="314"/>
        <v>0</v>
      </c>
      <c r="N741" s="131"/>
      <c r="O741" s="107" t="s">
        <v>103</v>
      </c>
      <c r="P741" s="107"/>
      <c r="Q741" s="107"/>
      <c r="R741" s="107"/>
      <c r="S741" s="131"/>
      <c r="T741" s="126" t="str">
        <f t="shared" si="315"/>
        <v>Bureau</v>
      </c>
      <c r="U741" s="126" t="str">
        <f t="shared" si="316"/>
        <v>AQL 7%</v>
      </c>
      <c r="V741" s="131"/>
      <c r="W741" s="113">
        <v>100</v>
      </c>
      <c r="X741" s="131"/>
      <c r="Y741" s="129">
        <f t="shared" si="317"/>
        <v>18.72</v>
      </c>
      <c r="Z741" s="132">
        <f t="shared" si="318"/>
        <v>0</v>
      </c>
      <c r="AA741" s="131"/>
      <c r="AB741" s="129" t="str">
        <f t="shared" si="319"/>
        <v>_</v>
      </c>
      <c r="AC741" s="132" t="str">
        <f t="shared" si="320"/>
        <v>_</v>
      </c>
      <c r="AD741" s="131"/>
      <c r="AE741" s="129" t="str">
        <f t="shared" si="321"/>
        <v>_</v>
      </c>
      <c r="AF741" s="132" t="str">
        <f t="shared" si="322"/>
        <v>_</v>
      </c>
      <c r="AG741" s="131"/>
      <c r="AH741" s="129" t="str">
        <f t="shared" si="323"/>
        <v>_</v>
      </c>
      <c r="AI741" s="132" t="str">
        <f t="shared" si="324"/>
        <v>_</v>
      </c>
      <c r="AJ741" s="131"/>
      <c r="AK741" s="129">
        <f t="shared" si="325"/>
        <v>18.72</v>
      </c>
      <c r="AL741" s="132">
        <f t="shared" si="326"/>
        <v>0</v>
      </c>
      <c r="AM741" s="131"/>
      <c r="AQ741" s="137"/>
    </row>
    <row r="742" spans="1:43">
      <c r="A742" s="12">
        <v>61</v>
      </c>
      <c r="B742" s="126" t="str">
        <f>VLOOKUP(A742,'Overzicht locaties'!B:D,2,0)</f>
        <v>Dev.+SE61</v>
      </c>
      <c r="C742" s="107" t="s">
        <v>573</v>
      </c>
      <c r="D742" s="6">
        <v>10</v>
      </c>
      <c r="E742" s="107" t="s">
        <v>625</v>
      </c>
      <c r="F742" s="107">
        <v>1</v>
      </c>
      <c r="G742" s="127" t="str">
        <f t="shared" si="327"/>
        <v xml:space="preserve">Kantoorruimte / vergaderruimte </v>
      </c>
      <c r="H742" s="107" t="s">
        <v>474</v>
      </c>
      <c r="I742" s="128">
        <v>1</v>
      </c>
      <c r="J742" s="127" t="str">
        <f t="shared" si="312"/>
        <v>Vloerafwerking met polymeer beschermlaag</v>
      </c>
      <c r="K742" s="130">
        <v>60</v>
      </c>
      <c r="L742" s="129">
        <f t="shared" si="313"/>
        <v>60</v>
      </c>
      <c r="M742" s="164">
        <f t="shared" si="314"/>
        <v>0</v>
      </c>
      <c r="N742" s="131"/>
      <c r="O742" s="107" t="s">
        <v>103</v>
      </c>
      <c r="P742" s="107"/>
      <c r="Q742" s="107"/>
      <c r="R742" s="107"/>
      <c r="S742" s="131"/>
      <c r="T742" s="126" t="str">
        <f t="shared" si="315"/>
        <v>Bureau</v>
      </c>
      <c r="U742" s="126" t="str">
        <f t="shared" si="316"/>
        <v>AQL 7%</v>
      </c>
      <c r="V742" s="131"/>
      <c r="W742" s="113">
        <v>100</v>
      </c>
      <c r="X742" s="131"/>
      <c r="Y742" s="129">
        <f t="shared" si="317"/>
        <v>62.4</v>
      </c>
      <c r="Z742" s="132">
        <f t="shared" si="318"/>
        <v>0</v>
      </c>
      <c r="AA742" s="131"/>
      <c r="AB742" s="129" t="str">
        <f t="shared" si="319"/>
        <v>_</v>
      </c>
      <c r="AC742" s="132" t="str">
        <f t="shared" si="320"/>
        <v>_</v>
      </c>
      <c r="AD742" s="131"/>
      <c r="AE742" s="129" t="str">
        <f t="shared" si="321"/>
        <v>_</v>
      </c>
      <c r="AF742" s="132" t="str">
        <f t="shared" si="322"/>
        <v>_</v>
      </c>
      <c r="AG742" s="131"/>
      <c r="AH742" s="129" t="str">
        <f t="shared" si="323"/>
        <v>_</v>
      </c>
      <c r="AI742" s="132" t="str">
        <f t="shared" si="324"/>
        <v>_</v>
      </c>
      <c r="AJ742" s="131"/>
      <c r="AK742" s="129">
        <f t="shared" si="325"/>
        <v>62.4</v>
      </c>
      <c r="AL742" s="132">
        <f t="shared" si="326"/>
        <v>0</v>
      </c>
      <c r="AM742" s="131"/>
      <c r="AQ742" s="137"/>
    </row>
    <row r="743" spans="1:43">
      <c r="A743" s="12">
        <v>61</v>
      </c>
      <c r="B743" s="126" t="str">
        <f>VLOOKUP(A743,'Overzicht locaties'!B:D,2,0)</f>
        <v>Dev.+SE61</v>
      </c>
      <c r="C743" s="107" t="s">
        <v>573</v>
      </c>
      <c r="D743" s="6">
        <v>11</v>
      </c>
      <c r="E743" s="107" t="s">
        <v>625</v>
      </c>
      <c r="F743" s="107">
        <v>1</v>
      </c>
      <c r="G743" s="127" t="str">
        <f t="shared" si="327"/>
        <v xml:space="preserve">Kantoorruimte / vergaderruimte </v>
      </c>
      <c r="H743" s="107" t="s">
        <v>474</v>
      </c>
      <c r="I743" s="128">
        <v>1</v>
      </c>
      <c r="J743" s="127" t="str">
        <f t="shared" si="312"/>
        <v>Vloerafwerking met polymeer beschermlaag</v>
      </c>
      <c r="K743" s="130">
        <v>50</v>
      </c>
      <c r="L743" s="129">
        <f t="shared" si="313"/>
        <v>50</v>
      </c>
      <c r="M743" s="164">
        <f t="shared" si="314"/>
        <v>0</v>
      </c>
      <c r="N743" s="131"/>
      <c r="O743" s="107" t="s">
        <v>103</v>
      </c>
      <c r="P743" s="107"/>
      <c r="Q743" s="107"/>
      <c r="R743" s="107"/>
      <c r="S743" s="131"/>
      <c r="T743" s="126" t="str">
        <f t="shared" si="315"/>
        <v>Bureau</v>
      </c>
      <c r="U743" s="126" t="str">
        <f t="shared" si="316"/>
        <v>AQL 7%</v>
      </c>
      <c r="V743" s="131"/>
      <c r="W743" s="113">
        <v>100</v>
      </c>
      <c r="X743" s="131"/>
      <c r="Y743" s="129">
        <f t="shared" si="317"/>
        <v>52</v>
      </c>
      <c r="Z743" s="132">
        <f t="shared" si="318"/>
        <v>0</v>
      </c>
      <c r="AA743" s="131"/>
      <c r="AB743" s="129" t="str">
        <f t="shared" si="319"/>
        <v>_</v>
      </c>
      <c r="AC743" s="132" t="str">
        <f t="shared" si="320"/>
        <v>_</v>
      </c>
      <c r="AD743" s="131"/>
      <c r="AE743" s="129" t="str">
        <f t="shared" si="321"/>
        <v>_</v>
      </c>
      <c r="AF743" s="132" t="str">
        <f t="shared" si="322"/>
        <v>_</v>
      </c>
      <c r="AG743" s="131"/>
      <c r="AH743" s="129" t="str">
        <f t="shared" si="323"/>
        <v>_</v>
      </c>
      <c r="AI743" s="132" t="str">
        <f t="shared" si="324"/>
        <v>_</v>
      </c>
      <c r="AJ743" s="131"/>
      <c r="AK743" s="129">
        <f t="shared" si="325"/>
        <v>52</v>
      </c>
      <c r="AL743" s="132">
        <f t="shared" si="326"/>
        <v>0</v>
      </c>
      <c r="AM743" s="131"/>
      <c r="AQ743" s="137"/>
    </row>
    <row r="744" spans="1:43">
      <c r="A744" s="12">
        <v>61</v>
      </c>
      <c r="B744" s="126" t="str">
        <f>VLOOKUP(A744,'Overzicht locaties'!B:D,2,0)</f>
        <v>Dev.+SE61</v>
      </c>
      <c r="C744" s="107" t="s">
        <v>573</v>
      </c>
      <c r="D744" s="6">
        <v>12</v>
      </c>
      <c r="E744" s="107" t="s">
        <v>629</v>
      </c>
      <c r="F744" s="107">
        <v>2</v>
      </c>
      <c r="G744" s="127" t="str">
        <f t="shared" si="327"/>
        <v>Sanitaire ruimte</v>
      </c>
      <c r="H744" s="107" t="s">
        <v>527</v>
      </c>
      <c r="I744" s="128">
        <v>3</v>
      </c>
      <c r="J744" s="127" t="str">
        <f t="shared" si="312"/>
        <v>Harde vloer zonder polymeer beschermlaag, met behandeling</v>
      </c>
      <c r="K744" s="130">
        <v>14</v>
      </c>
      <c r="L744" s="129">
        <f t="shared" si="313"/>
        <v>14</v>
      </c>
      <c r="M744" s="164">
        <f t="shared" si="314"/>
        <v>0</v>
      </c>
      <c r="N744" s="131"/>
      <c r="O744" s="107" t="s">
        <v>97</v>
      </c>
      <c r="P744" s="107"/>
      <c r="Q744" s="107"/>
      <c r="R744" s="107"/>
      <c r="S744" s="131"/>
      <c r="T744" s="126" t="str">
        <f t="shared" si="315"/>
        <v>Sanitair</v>
      </c>
      <c r="U744" s="126" t="str">
        <f t="shared" si="316"/>
        <v>AQL 4%</v>
      </c>
      <c r="V744" s="131"/>
      <c r="W744" s="113">
        <v>100</v>
      </c>
      <c r="X744" s="131"/>
      <c r="Y744" s="129">
        <f t="shared" si="317"/>
        <v>35.700000000000003</v>
      </c>
      <c r="Z744" s="132">
        <f t="shared" si="318"/>
        <v>0</v>
      </c>
      <c r="AA744" s="131"/>
      <c r="AB744" s="129" t="str">
        <f t="shared" si="319"/>
        <v>_</v>
      </c>
      <c r="AC744" s="132" t="str">
        <f t="shared" si="320"/>
        <v>_</v>
      </c>
      <c r="AD744" s="131"/>
      <c r="AE744" s="129" t="str">
        <f t="shared" si="321"/>
        <v>_</v>
      </c>
      <c r="AF744" s="132" t="str">
        <f t="shared" si="322"/>
        <v>_</v>
      </c>
      <c r="AG744" s="131"/>
      <c r="AH744" s="129" t="str">
        <f t="shared" si="323"/>
        <v>_</v>
      </c>
      <c r="AI744" s="132" t="str">
        <f t="shared" si="324"/>
        <v>_</v>
      </c>
      <c r="AJ744" s="131"/>
      <c r="AK744" s="129">
        <f t="shared" si="325"/>
        <v>35.700000000000003</v>
      </c>
      <c r="AL744" s="132">
        <f t="shared" si="326"/>
        <v>0</v>
      </c>
      <c r="AM744" s="131"/>
      <c r="AQ744" s="137"/>
    </row>
    <row r="745" spans="1:43">
      <c r="A745" s="12">
        <v>61</v>
      </c>
      <c r="B745" s="126" t="str">
        <f>VLOOKUP(A745,'Overzicht locaties'!B:D,2,0)</f>
        <v>Dev.+SE61</v>
      </c>
      <c r="C745" s="107" t="s">
        <v>573</v>
      </c>
      <c r="D745" s="6">
        <v>13</v>
      </c>
      <c r="E745" s="107" t="s">
        <v>630</v>
      </c>
      <c r="F745" s="107">
        <v>2</v>
      </c>
      <c r="G745" s="127" t="str">
        <f t="shared" si="327"/>
        <v>Sanitaire ruimte</v>
      </c>
      <c r="H745" s="107" t="s">
        <v>527</v>
      </c>
      <c r="I745" s="128">
        <v>3</v>
      </c>
      <c r="J745" s="127" t="str">
        <f t="shared" si="312"/>
        <v>Harde vloer zonder polymeer beschermlaag, met behandeling</v>
      </c>
      <c r="K745" s="130">
        <v>12.5</v>
      </c>
      <c r="L745" s="129">
        <f t="shared" si="313"/>
        <v>12.5</v>
      </c>
      <c r="M745" s="164">
        <f t="shared" si="314"/>
        <v>0</v>
      </c>
      <c r="N745" s="131"/>
      <c r="O745" s="107" t="s">
        <v>97</v>
      </c>
      <c r="P745" s="107"/>
      <c r="Q745" s="107"/>
      <c r="R745" s="107"/>
      <c r="S745" s="131"/>
      <c r="T745" s="126" t="str">
        <f t="shared" si="315"/>
        <v>Sanitair</v>
      </c>
      <c r="U745" s="126" t="str">
        <f t="shared" si="316"/>
        <v>AQL 4%</v>
      </c>
      <c r="V745" s="131"/>
      <c r="W745" s="113">
        <v>100</v>
      </c>
      <c r="X745" s="131"/>
      <c r="Y745" s="129">
        <f t="shared" si="317"/>
        <v>31.875</v>
      </c>
      <c r="Z745" s="132">
        <f t="shared" si="318"/>
        <v>0</v>
      </c>
      <c r="AA745" s="131"/>
      <c r="AB745" s="129" t="str">
        <f t="shared" si="319"/>
        <v>_</v>
      </c>
      <c r="AC745" s="132" t="str">
        <f t="shared" si="320"/>
        <v>_</v>
      </c>
      <c r="AD745" s="131"/>
      <c r="AE745" s="129" t="str">
        <f t="shared" si="321"/>
        <v>_</v>
      </c>
      <c r="AF745" s="132" t="str">
        <f t="shared" si="322"/>
        <v>_</v>
      </c>
      <c r="AG745" s="131"/>
      <c r="AH745" s="129" t="str">
        <f t="shared" si="323"/>
        <v>_</v>
      </c>
      <c r="AI745" s="132" t="str">
        <f t="shared" si="324"/>
        <v>_</v>
      </c>
      <c r="AJ745" s="131"/>
      <c r="AK745" s="129">
        <f t="shared" si="325"/>
        <v>31.875</v>
      </c>
      <c r="AL745" s="132">
        <f t="shared" si="326"/>
        <v>0</v>
      </c>
      <c r="AM745" s="131"/>
      <c r="AQ745" s="137"/>
    </row>
    <row r="746" spans="1:43">
      <c r="A746" s="12">
        <v>61</v>
      </c>
      <c r="B746" s="126" t="str">
        <f>VLOOKUP(A746,'Overzicht locaties'!B:D,2,0)</f>
        <v>Dev.+SE61</v>
      </c>
      <c r="C746" s="107" t="s">
        <v>573</v>
      </c>
      <c r="D746" s="6">
        <v>14</v>
      </c>
      <c r="E746" s="107" t="s">
        <v>280</v>
      </c>
      <c r="F746" s="107">
        <v>6</v>
      </c>
      <c r="G746" s="127" t="str">
        <f t="shared" si="327"/>
        <v>Overig / Magazijn / Archief / Berging / Technische ruimte</v>
      </c>
      <c r="H746" s="107" t="s">
        <v>474</v>
      </c>
      <c r="I746" s="128">
        <v>1</v>
      </c>
      <c r="J746" s="127" t="str">
        <f t="shared" si="312"/>
        <v>Vloerafwerking met polymeer beschermlaag</v>
      </c>
      <c r="K746" s="130">
        <v>12</v>
      </c>
      <c r="L746" s="129">
        <f t="shared" si="313"/>
        <v>12</v>
      </c>
      <c r="M746" s="164">
        <f t="shared" si="314"/>
        <v>0</v>
      </c>
      <c r="N746" s="131"/>
      <c r="O746" s="107" t="s">
        <v>105</v>
      </c>
      <c r="P746" s="107"/>
      <c r="Q746" s="107"/>
      <c r="R746" s="107"/>
      <c r="S746" s="131"/>
      <c r="T746" s="126" t="str">
        <f t="shared" si="315"/>
        <v>Verkeer</v>
      </c>
      <c r="U746" s="126" t="str">
        <f t="shared" si="316"/>
        <v>AQL 7%</v>
      </c>
      <c r="V746" s="131"/>
      <c r="W746" s="113">
        <v>100</v>
      </c>
      <c r="X746" s="131"/>
      <c r="Y746" s="129">
        <f t="shared" si="317"/>
        <v>6.24</v>
      </c>
      <c r="Z746" s="132">
        <f t="shared" si="318"/>
        <v>0</v>
      </c>
      <c r="AA746" s="131"/>
      <c r="AB746" s="129" t="str">
        <f t="shared" si="319"/>
        <v>_</v>
      </c>
      <c r="AC746" s="132" t="str">
        <f t="shared" si="320"/>
        <v>_</v>
      </c>
      <c r="AD746" s="131"/>
      <c r="AE746" s="129" t="str">
        <f t="shared" si="321"/>
        <v>_</v>
      </c>
      <c r="AF746" s="132" t="str">
        <f t="shared" si="322"/>
        <v>_</v>
      </c>
      <c r="AG746" s="131"/>
      <c r="AH746" s="129" t="str">
        <f t="shared" si="323"/>
        <v>_</v>
      </c>
      <c r="AI746" s="132" t="str">
        <f t="shared" si="324"/>
        <v>_</v>
      </c>
      <c r="AJ746" s="131"/>
      <c r="AK746" s="129">
        <f t="shared" si="325"/>
        <v>6.24</v>
      </c>
      <c r="AL746" s="132">
        <f t="shared" si="326"/>
        <v>0</v>
      </c>
      <c r="AM746" s="131"/>
      <c r="AQ746" s="137"/>
    </row>
    <row r="747" spans="1:43">
      <c r="A747" s="12">
        <v>61</v>
      </c>
      <c r="B747" s="126" t="str">
        <f>VLOOKUP(A747,'Overzicht locaties'!B:D,2,0)</f>
        <v>Dev.+SE61</v>
      </c>
      <c r="C747" s="107" t="s">
        <v>649</v>
      </c>
      <c r="D747" s="6">
        <v>15</v>
      </c>
      <c r="E747" s="107" t="s">
        <v>631</v>
      </c>
      <c r="F747" s="107">
        <v>3</v>
      </c>
      <c r="G747" s="127" t="str">
        <f t="shared" si="327"/>
        <v>Verkeersruimte / Garderobe / Wachtruimte</v>
      </c>
      <c r="H747" s="107" t="s">
        <v>474</v>
      </c>
      <c r="I747" s="128">
        <v>1</v>
      </c>
      <c r="J747" s="127" t="str">
        <f t="shared" si="312"/>
        <v>Vloerafwerking met polymeer beschermlaag</v>
      </c>
      <c r="K747" s="130">
        <v>12</v>
      </c>
      <c r="L747" s="129">
        <f t="shared" si="313"/>
        <v>12</v>
      </c>
      <c r="M747" s="164">
        <f t="shared" si="314"/>
        <v>0</v>
      </c>
      <c r="N747" s="131"/>
      <c r="O747" s="107" t="s">
        <v>103</v>
      </c>
      <c r="P747" s="107"/>
      <c r="Q747" s="107"/>
      <c r="R747" s="107"/>
      <c r="S747" s="131"/>
      <c r="T747" s="126" t="str">
        <f t="shared" si="315"/>
        <v>Verkeer</v>
      </c>
      <c r="U747" s="126" t="str">
        <f t="shared" si="316"/>
        <v>AQL 7%</v>
      </c>
      <c r="V747" s="131"/>
      <c r="W747" s="113">
        <v>100</v>
      </c>
      <c r="X747" s="131"/>
      <c r="Y747" s="129">
        <f t="shared" si="317"/>
        <v>12.48</v>
      </c>
      <c r="Z747" s="132">
        <f t="shared" si="318"/>
        <v>0</v>
      </c>
      <c r="AA747" s="131"/>
      <c r="AB747" s="129" t="str">
        <f t="shared" si="319"/>
        <v>_</v>
      </c>
      <c r="AC747" s="132" t="str">
        <f t="shared" si="320"/>
        <v>_</v>
      </c>
      <c r="AD747" s="131"/>
      <c r="AE747" s="129" t="str">
        <f t="shared" si="321"/>
        <v>_</v>
      </c>
      <c r="AF747" s="132" t="str">
        <f t="shared" si="322"/>
        <v>_</v>
      </c>
      <c r="AG747" s="131"/>
      <c r="AH747" s="129" t="str">
        <f t="shared" si="323"/>
        <v>_</v>
      </c>
      <c r="AI747" s="132" t="str">
        <f t="shared" si="324"/>
        <v>_</v>
      </c>
      <c r="AJ747" s="131"/>
      <c r="AK747" s="129">
        <f t="shared" si="325"/>
        <v>12.48</v>
      </c>
      <c r="AL747" s="132">
        <f t="shared" si="326"/>
        <v>0</v>
      </c>
      <c r="AM747" s="131"/>
      <c r="AQ747" s="137"/>
    </row>
    <row r="748" spans="1:43">
      <c r="A748" s="12">
        <v>61</v>
      </c>
      <c r="B748" s="126" t="str">
        <f>VLOOKUP(A748,'Overzicht locaties'!B:D,2,0)</f>
        <v>Dev.+SE61</v>
      </c>
      <c r="C748" s="107" t="s">
        <v>649</v>
      </c>
      <c r="D748" s="6">
        <v>16</v>
      </c>
      <c r="E748" s="107" t="s">
        <v>626</v>
      </c>
      <c r="F748" s="107">
        <v>1</v>
      </c>
      <c r="G748" s="127" t="str">
        <f t="shared" si="327"/>
        <v xml:space="preserve">Kantoorruimte / vergaderruimte </v>
      </c>
      <c r="H748" s="107" t="s">
        <v>474</v>
      </c>
      <c r="I748" s="128">
        <v>1</v>
      </c>
      <c r="J748" s="127" t="str">
        <f t="shared" si="312"/>
        <v>Vloerafwerking met polymeer beschermlaag</v>
      </c>
      <c r="K748" s="130">
        <v>26</v>
      </c>
      <c r="L748" s="129">
        <f t="shared" si="313"/>
        <v>26</v>
      </c>
      <c r="M748" s="164">
        <f t="shared" si="314"/>
        <v>0</v>
      </c>
      <c r="N748" s="131"/>
      <c r="O748" s="107" t="s">
        <v>103</v>
      </c>
      <c r="P748" s="107"/>
      <c r="Q748" s="107"/>
      <c r="R748" s="107"/>
      <c r="S748" s="131"/>
      <c r="T748" s="126" t="str">
        <f t="shared" si="315"/>
        <v>Bureau</v>
      </c>
      <c r="U748" s="126" t="str">
        <f t="shared" si="316"/>
        <v>AQL 7%</v>
      </c>
      <c r="V748" s="131"/>
      <c r="W748" s="113">
        <v>100</v>
      </c>
      <c r="X748" s="131"/>
      <c r="Y748" s="129">
        <f t="shared" si="317"/>
        <v>27.04</v>
      </c>
      <c r="Z748" s="132">
        <f t="shared" si="318"/>
        <v>0</v>
      </c>
      <c r="AA748" s="131"/>
      <c r="AB748" s="129" t="str">
        <f t="shared" si="319"/>
        <v>_</v>
      </c>
      <c r="AC748" s="132" t="str">
        <f t="shared" si="320"/>
        <v>_</v>
      </c>
      <c r="AD748" s="131"/>
      <c r="AE748" s="129" t="str">
        <f t="shared" si="321"/>
        <v>_</v>
      </c>
      <c r="AF748" s="132" t="str">
        <f t="shared" si="322"/>
        <v>_</v>
      </c>
      <c r="AG748" s="131"/>
      <c r="AH748" s="129" t="str">
        <f t="shared" si="323"/>
        <v>_</v>
      </c>
      <c r="AI748" s="132" t="str">
        <f t="shared" si="324"/>
        <v>_</v>
      </c>
      <c r="AJ748" s="131"/>
      <c r="AK748" s="129">
        <f t="shared" si="325"/>
        <v>27.04</v>
      </c>
      <c r="AL748" s="132">
        <f t="shared" si="326"/>
        <v>0</v>
      </c>
      <c r="AM748" s="131"/>
      <c r="AQ748" s="137"/>
    </row>
    <row r="749" spans="1:43">
      <c r="A749" s="12">
        <v>61</v>
      </c>
      <c r="B749" s="126" t="str">
        <f>VLOOKUP(A749,'Overzicht locaties'!B:D,2,0)</f>
        <v>Dev.+SE61</v>
      </c>
      <c r="C749" s="107" t="s">
        <v>649</v>
      </c>
      <c r="D749" s="6">
        <v>17</v>
      </c>
      <c r="E749" s="107" t="s">
        <v>632</v>
      </c>
      <c r="F749" s="107">
        <v>1</v>
      </c>
      <c r="G749" s="127" t="str">
        <f t="shared" si="327"/>
        <v xml:space="preserve">Kantoorruimte / vergaderruimte </v>
      </c>
      <c r="H749" s="107" t="s">
        <v>474</v>
      </c>
      <c r="I749" s="128">
        <v>1</v>
      </c>
      <c r="J749" s="127" t="str">
        <f t="shared" si="312"/>
        <v>Vloerafwerking met polymeer beschermlaag</v>
      </c>
      <c r="K749" s="130">
        <v>76</v>
      </c>
      <c r="L749" s="129">
        <f t="shared" si="313"/>
        <v>76</v>
      </c>
      <c r="M749" s="164">
        <f t="shared" si="314"/>
        <v>0</v>
      </c>
      <c r="N749" s="131"/>
      <c r="O749" s="107" t="s">
        <v>103</v>
      </c>
      <c r="P749" s="107"/>
      <c r="Q749" s="107"/>
      <c r="R749" s="107"/>
      <c r="S749" s="131"/>
      <c r="T749" s="126" t="str">
        <f t="shared" si="315"/>
        <v>Bureau</v>
      </c>
      <c r="U749" s="126" t="str">
        <f t="shared" si="316"/>
        <v>AQL 7%</v>
      </c>
      <c r="V749" s="131"/>
      <c r="W749" s="113">
        <v>100</v>
      </c>
      <c r="X749" s="131"/>
      <c r="Y749" s="129">
        <f t="shared" si="317"/>
        <v>79.040000000000006</v>
      </c>
      <c r="Z749" s="132">
        <f t="shared" si="318"/>
        <v>0</v>
      </c>
      <c r="AA749" s="131"/>
      <c r="AB749" s="129" t="str">
        <f t="shared" si="319"/>
        <v>_</v>
      </c>
      <c r="AC749" s="132" t="str">
        <f t="shared" si="320"/>
        <v>_</v>
      </c>
      <c r="AD749" s="131"/>
      <c r="AE749" s="129" t="str">
        <f t="shared" si="321"/>
        <v>_</v>
      </c>
      <c r="AF749" s="132" t="str">
        <f t="shared" si="322"/>
        <v>_</v>
      </c>
      <c r="AG749" s="131"/>
      <c r="AH749" s="129" t="str">
        <f t="shared" si="323"/>
        <v>_</v>
      </c>
      <c r="AI749" s="132" t="str">
        <f t="shared" si="324"/>
        <v>_</v>
      </c>
      <c r="AJ749" s="131"/>
      <c r="AK749" s="129">
        <f t="shared" si="325"/>
        <v>79.040000000000006</v>
      </c>
      <c r="AL749" s="132">
        <f t="shared" si="326"/>
        <v>0</v>
      </c>
      <c r="AM749" s="131"/>
      <c r="AQ749" s="137"/>
    </row>
    <row r="750" spans="1:43">
      <c r="A750" s="12">
        <v>61</v>
      </c>
      <c r="B750" s="126" t="str">
        <f>VLOOKUP(A750,'Overzicht locaties'!B:D,2,0)</f>
        <v>Dev.+SE61</v>
      </c>
      <c r="C750" s="107" t="s">
        <v>649</v>
      </c>
      <c r="D750" s="6">
        <v>18</v>
      </c>
      <c r="E750" s="107" t="s">
        <v>626</v>
      </c>
      <c r="F750" s="107">
        <v>1</v>
      </c>
      <c r="G750" s="127" t="str">
        <f t="shared" si="327"/>
        <v xml:space="preserve">Kantoorruimte / vergaderruimte </v>
      </c>
      <c r="H750" s="107" t="s">
        <v>474</v>
      </c>
      <c r="I750" s="128">
        <v>1</v>
      </c>
      <c r="J750" s="127" t="str">
        <f t="shared" si="312"/>
        <v>Vloerafwerking met polymeer beschermlaag</v>
      </c>
      <c r="K750" s="130">
        <v>16</v>
      </c>
      <c r="L750" s="129">
        <f t="shared" si="313"/>
        <v>16</v>
      </c>
      <c r="M750" s="164">
        <f t="shared" si="314"/>
        <v>0</v>
      </c>
      <c r="N750" s="131"/>
      <c r="O750" s="107" t="s">
        <v>103</v>
      </c>
      <c r="P750" s="107"/>
      <c r="Q750" s="107"/>
      <c r="R750" s="107"/>
      <c r="S750" s="131"/>
      <c r="T750" s="126" t="str">
        <f t="shared" si="315"/>
        <v>Bureau</v>
      </c>
      <c r="U750" s="126" t="str">
        <f t="shared" si="316"/>
        <v>AQL 7%</v>
      </c>
      <c r="V750" s="131"/>
      <c r="W750" s="113">
        <v>100</v>
      </c>
      <c r="X750" s="131"/>
      <c r="Y750" s="129">
        <f t="shared" si="317"/>
        <v>16.64</v>
      </c>
      <c r="Z750" s="132">
        <f t="shared" si="318"/>
        <v>0</v>
      </c>
      <c r="AA750" s="131"/>
      <c r="AB750" s="129" t="str">
        <f t="shared" si="319"/>
        <v>_</v>
      </c>
      <c r="AC750" s="132" t="str">
        <f t="shared" si="320"/>
        <v>_</v>
      </c>
      <c r="AD750" s="131"/>
      <c r="AE750" s="129" t="str">
        <f t="shared" si="321"/>
        <v>_</v>
      </c>
      <c r="AF750" s="132" t="str">
        <f t="shared" si="322"/>
        <v>_</v>
      </c>
      <c r="AG750" s="131"/>
      <c r="AH750" s="129" t="str">
        <f t="shared" si="323"/>
        <v>_</v>
      </c>
      <c r="AI750" s="132" t="str">
        <f t="shared" si="324"/>
        <v>_</v>
      </c>
      <c r="AJ750" s="131"/>
      <c r="AK750" s="129">
        <f t="shared" si="325"/>
        <v>16.64</v>
      </c>
      <c r="AL750" s="132">
        <f t="shared" si="326"/>
        <v>0</v>
      </c>
      <c r="AM750" s="131"/>
      <c r="AQ750" s="137"/>
    </row>
    <row r="751" spans="1:43">
      <c r="A751" s="12">
        <v>61</v>
      </c>
      <c r="B751" s="126" t="str">
        <f>VLOOKUP(A751,'Overzicht locaties'!B:D,2,0)</f>
        <v>Dev.+SE61</v>
      </c>
      <c r="C751" s="107" t="s">
        <v>649</v>
      </c>
      <c r="D751" s="6">
        <v>19</v>
      </c>
      <c r="E751" s="107" t="s">
        <v>626</v>
      </c>
      <c r="F751" s="107">
        <v>1</v>
      </c>
      <c r="G751" s="127" t="str">
        <f t="shared" si="327"/>
        <v xml:space="preserve">Kantoorruimte / vergaderruimte </v>
      </c>
      <c r="H751" s="107" t="s">
        <v>474</v>
      </c>
      <c r="I751" s="128">
        <v>1</v>
      </c>
      <c r="J751" s="127" t="str">
        <f t="shared" si="312"/>
        <v>Vloerafwerking met polymeer beschermlaag</v>
      </c>
      <c r="K751" s="130">
        <v>17.5</v>
      </c>
      <c r="L751" s="129">
        <f t="shared" si="313"/>
        <v>17.5</v>
      </c>
      <c r="M751" s="164">
        <f t="shared" si="314"/>
        <v>0</v>
      </c>
      <c r="N751" s="131"/>
      <c r="O751" s="107" t="s">
        <v>103</v>
      </c>
      <c r="P751" s="107"/>
      <c r="Q751" s="107"/>
      <c r="R751" s="107"/>
      <c r="S751" s="131"/>
      <c r="T751" s="126" t="str">
        <f t="shared" si="315"/>
        <v>Bureau</v>
      </c>
      <c r="U751" s="126" t="str">
        <f t="shared" si="316"/>
        <v>AQL 7%</v>
      </c>
      <c r="V751" s="131"/>
      <c r="W751" s="113">
        <v>100</v>
      </c>
      <c r="X751" s="131"/>
      <c r="Y751" s="129">
        <f t="shared" si="317"/>
        <v>18.2</v>
      </c>
      <c r="Z751" s="132">
        <f t="shared" si="318"/>
        <v>0</v>
      </c>
      <c r="AA751" s="131"/>
      <c r="AB751" s="129" t="str">
        <f t="shared" si="319"/>
        <v>_</v>
      </c>
      <c r="AC751" s="132" t="str">
        <f t="shared" si="320"/>
        <v>_</v>
      </c>
      <c r="AD751" s="131"/>
      <c r="AE751" s="129" t="str">
        <f t="shared" si="321"/>
        <v>_</v>
      </c>
      <c r="AF751" s="132" t="str">
        <f t="shared" si="322"/>
        <v>_</v>
      </c>
      <c r="AG751" s="131"/>
      <c r="AH751" s="129" t="str">
        <f t="shared" si="323"/>
        <v>_</v>
      </c>
      <c r="AI751" s="132" t="str">
        <f t="shared" si="324"/>
        <v>_</v>
      </c>
      <c r="AJ751" s="131"/>
      <c r="AK751" s="129">
        <f t="shared" si="325"/>
        <v>18.2</v>
      </c>
      <c r="AL751" s="132">
        <f t="shared" si="326"/>
        <v>0</v>
      </c>
      <c r="AM751" s="131"/>
      <c r="AQ751" s="137"/>
    </row>
    <row r="752" spans="1:43">
      <c r="A752" s="12">
        <v>61</v>
      </c>
      <c r="B752" s="126" t="str">
        <f>VLOOKUP(A752,'Overzicht locaties'!B:D,2,0)</f>
        <v>Dev.+SE61</v>
      </c>
      <c r="C752" s="107" t="s">
        <v>649</v>
      </c>
      <c r="D752" s="6">
        <v>20</v>
      </c>
      <c r="E752" s="107" t="s">
        <v>626</v>
      </c>
      <c r="F752" s="107">
        <v>1</v>
      </c>
      <c r="G752" s="127" t="str">
        <f t="shared" si="327"/>
        <v xml:space="preserve">Kantoorruimte / vergaderruimte </v>
      </c>
      <c r="H752" s="107" t="s">
        <v>474</v>
      </c>
      <c r="I752" s="128">
        <v>1</v>
      </c>
      <c r="J752" s="127" t="str">
        <f t="shared" si="312"/>
        <v>Vloerafwerking met polymeer beschermlaag</v>
      </c>
      <c r="K752" s="130">
        <v>22.5</v>
      </c>
      <c r="L752" s="129">
        <f t="shared" si="313"/>
        <v>22.5</v>
      </c>
      <c r="M752" s="164">
        <f t="shared" si="314"/>
        <v>0</v>
      </c>
      <c r="N752" s="131"/>
      <c r="O752" s="107" t="s">
        <v>103</v>
      </c>
      <c r="P752" s="107"/>
      <c r="Q752" s="107"/>
      <c r="R752" s="107"/>
      <c r="S752" s="131"/>
      <c r="T752" s="126" t="str">
        <f t="shared" si="315"/>
        <v>Bureau</v>
      </c>
      <c r="U752" s="126" t="str">
        <f t="shared" si="316"/>
        <v>AQL 7%</v>
      </c>
      <c r="V752" s="131"/>
      <c r="W752" s="113">
        <v>100</v>
      </c>
      <c r="X752" s="131"/>
      <c r="Y752" s="129">
        <f t="shared" si="317"/>
        <v>23.400000000000002</v>
      </c>
      <c r="Z752" s="132">
        <f t="shared" si="318"/>
        <v>0</v>
      </c>
      <c r="AA752" s="131"/>
      <c r="AB752" s="129" t="str">
        <f t="shared" si="319"/>
        <v>_</v>
      </c>
      <c r="AC752" s="132" t="str">
        <f t="shared" si="320"/>
        <v>_</v>
      </c>
      <c r="AD752" s="131"/>
      <c r="AE752" s="129" t="str">
        <f t="shared" si="321"/>
        <v>_</v>
      </c>
      <c r="AF752" s="132" t="str">
        <f t="shared" si="322"/>
        <v>_</v>
      </c>
      <c r="AG752" s="131"/>
      <c r="AH752" s="129" t="str">
        <f t="shared" si="323"/>
        <v>_</v>
      </c>
      <c r="AI752" s="132" t="str">
        <f t="shared" si="324"/>
        <v>_</v>
      </c>
      <c r="AJ752" s="131"/>
      <c r="AK752" s="129">
        <f t="shared" si="325"/>
        <v>23.400000000000002</v>
      </c>
      <c r="AL752" s="132">
        <f t="shared" si="326"/>
        <v>0</v>
      </c>
      <c r="AM752" s="131"/>
      <c r="AQ752" s="137"/>
    </row>
    <row r="753" spans="1:43">
      <c r="A753" s="12">
        <v>61</v>
      </c>
      <c r="B753" s="126" t="str">
        <f>VLOOKUP(A753,'Overzicht locaties'!B:D,2,0)</f>
        <v>Dev.+SE61</v>
      </c>
      <c r="C753" s="107" t="s">
        <v>649</v>
      </c>
      <c r="D753" s="6">
        <v>21</v>
      </c>
      <c r="E753" s="107" t="s">
        <v>280</v>
      </c>
      <c r="F753" s="107">
        <v>6</v>
      </c>
      <c r="G753" s="127" t="str">
        <f t="shared" si="327"/>
        <v>Overig / Magazijn / Archief / Berging / Technische ruimte</v>
      </c>
      <c r="H753" s="107" t="s">
        <v>474</v>
      </c>
      <c r="I753" s="128">
        <v>1</v>
      </c>
      <c r="J753" s="127" t="str">
        <f t="shared" si="312"/>
        <v>Vloerafwerking met polymeer beschermlaag</v>
      </c>
      <c r="K753" s="130">
        <v>9</v>
      </c>
      <c r="L753" s="129">
        <f t="shared" si="313"/>
        <v>9</v>
      </c>
      <c r="M753" s="164">
        <f t="shared" si="314"/>
        <v>0</v>
      </c>
      <c r="N753" s="131"/>
      <c r="O753" s="107" t="s">
        <v>105</v>
      </c>
      <c r="P753" s="107"/>
      <c r="Q753" s="107"/>
      <c r="R753" s="107"/>
      <c r="S753" s="131"/>
      <c r="T753" s="126" t="str">
        <f t="shared" si="315"/>
        <v>Verkeer</v>
      </c>
      <c r="U753" s="126" t="str">
        <f t="shared" si="316"/>
        <v>AQL 7%</v>
      </c>
      <c r="V753" s="131"/>
      <c r="W753" s="113">
        <v>100</v>
      </c>
      <c r="X753" s="131"/>
      <c r="Y753" s="129">
        <f t="shared" si="317"/>
        <v>4.68</v>
      </c>
      <c r="Z753" s="132">
        <f t="shared" si="318"/>
        <v>0</v>
      </c>
      <c r="AA753" s="131"/>
      <c r="AB753" s="129" t="str">
        <f t="shared" si="319"/>
        <v>_</v>
      </c>
      <c r="AC753" s="132" t="str">
        <f t="shared" si="320"/>
        <v>_</v>
      </c>
      <c r="AD753" s="131"/>
      <c r="AE753" s="129" t="str">
        <f t="shared" si="321"/>
        <v>_</v>
      </c>
      <c r="AF753" s="132" t="str">
        <f t="shared" si="322"/>
        <v>_</v>
      </c>
      <c r="AG753" s="131"/>
      <c r="AH753" s="129" t="str">
        <f t="shared" si="323"/>
        <v>_</v>
      </c>
      <c r="AI753" s="132" t="str">
        <f t="shared" si="324"/>
        <v>_</v>
      </c>
      <c r="AJ753" s="131"/>
      <c r="AK753" s="129">
        <f t="shared" si="325"/>
        <v>4.68</v>
      </c>
      <c r="AL753" s="132">
        <f t="shared" si="326"/>
        <v>0</v>
      </c>
      <c r="AM753" s="131"/>
      <c r="AQ753" s="137"/>
    </row>
    <row r="754" spans="1:43">
      <c r="A754" s="12">
        <v>61</v>
      </c>
      <c r="B754" s="126" t="str">
        <f>VLOOKUP(A754,'Overzicht locaties'!B:D,2,0)</f>
        <v>Dev.+SE61</v>
      </c>
      <c r="C754" s="107" t="s">
        <v>649</v>
      </c>
      <c r="D754" s="6">
        <v>22</v>
      </c>
      <c r="E754" s="107" t="s">
        <v>626</v>
      </c>
      <c r="F754" s="107">
        <v>1</v>
      </c>
      <c r="G754" s="127" t="str">
        <f t="shared" si="327"/>
        <v xml:space="preserve">Kantoorruimte / vergaderruimte </v>
      </c>
      <c r="H754" s="107" t="s">
        <v>474</v>
      </c>
      <c r="I754" s="128">
        <v>1</v>
      </c>
      <c r="J754" s="127" t="str">
        <f t="shared" si="312"/>
        <v>Vloerafwerking met polymeer beschermlaag</v>
      </c>
      <c r="K754" s="130">
        <v>12</v>
      </c>
      <c r="L754" s="129">
        <f t="shared" si="313"/>
        <v>12</v>
      </c>
      <c r="M754" s="164">
        <f t="shared" si="314"/>
        <v>0</v>
      </c>
      <c r="N754" s="131"/>
      <c r="O754" s="107" t="s">
        <v>103</v>
      </c>
      <c r="P754" s="107"/>
      <c r="Q754" s="107"/>
      <c r="R754" s="107"/>
      <c r="S754" s="131"/>
      <c r="T754" s="126" t="str">
        <f t="shared" si="315"/>
        <v>Bureau</v>
      </c>
      <c r="U754" s="126" t="str">
        <f t="shared" si="316"/>
        <v>AQL 7%</v>
      </c>
      <c r="V754" s="131"/>
      <c r="W754" s="113">
        <v>100</v>
      </c>
      <c r="X754" s="131"/>
      <c r="Y754" s="129">
        <f t="shared" si="317"/>
        <v>12.48</v>
      </c>
      <c r="Z754" s="132">
        <f t="shared" si="318"/>
        <v>0</v>
      </c>
      <c r="AA754" s="131"/>
      <c r="AB754" s="129" t="str">
        <f t="shared" si="319"/>
        <v>_</v>
      </c>
      <c r="AC754" s="132" t="str">
        <f t="shared" si="320"/>
        <v>_</v>
      </c>
      <c r="AD754" s="131"/>
      <c r="AE754" s="129" t="str">
        <f t="shared" si="321"/>
        <v>_</v>
      </c>
      <c r="AF754" s="132" t="str">
        <f t="shared" si="322"/>
        <v>_</v>
      </c>
      <c r="AG754" s="131"/>
      <c r="AH754" s="129" t="str">
        <f t="shared" si="323"/>
        <v>_</v>
      </c>
      <c r="AI754" s="132" t="str">
        <f t="shared" si="324"/>
        <v>_</v>
      </c>
      <c r="AJ754" s="131"/>
      <c r="AK754" s="129">
        <f t="shared" si="325"/>
        <v>12.48</v>
      </c>
      <c r="AL754" s="132">
        <f t="shared" si="326"/>
        <v>0</v>
      </c>
      <c r="AM754" s="131"/>
      <c r="AQ754" s="137"/>
    </row>
    <row r="755" spans="1:43">
      <c r="A755" s="12">
        <v>61</v>
      </c>
      <c r="B755" s="126" t="str">
        <f>VLOOKUP(A755,'Overzicht locaties'!B:D,2,0)</f>
        <v>Dev.+SE61</v>
      </c>
      <c r="C755" s="107" t="s">
        <v>649</v>
      </c>
      <c r="D755" s="6">
        <v>23</v>
      </c>
      <c r="E755" s="107" t="s">
        <v>238</v>
      </c>
      <c r="F755" s="107">
        <v>5</v>
      </c>
      <c r="G755" s="127" t="str">
        <f t="shared" si="327"/>
        <v>Pantry / keuken / koffie / restaurant</v>
      </c>
      <c r="H755" s="107" t="s">
        <v>474</v>
      </c>
      <c r="I755" s="128">
        <v>1</v>
      </c>
      <c r="J755" s="127" t="str">
        <f t="shared" si="312"/>
        <v>Vloerafwerking met polymeer beschermlaag</v>
      </c>
      <c r="K755" s="130">
        <v>18</v>
      </c>
      <c r="L755" s="129">
        <f t="shared" si="313"/>
        <v>18</v>
      </c>
      <c r="M755" s="164">
        <f t="shared" si="314"/>
        <v>0</v>
      </c>
      <c r="N755" s="131"/>
      <c r="O755" s="107" t="s">
        <v>103</v>
      </c>
      <c r="P755" s="107"/>
      <c r="Q755" s="107"/>
      <c r="R755" s="107"/>
      <c r="S755" s="131"/>
      <c r="T755" s="126" t="str">
        <f t="shared" si="315"/>
        <v>Verkeer</v>
      </c>
      <c r="U755" s="126" t="str">
        <f t="shared" si="316"/>
        <v>AQL 7%</v>
      </c>
      <c r="V755" s="131"/>
      <c r="W755" s="113">
        <v>100</v>
      </c>
      <c r="X755" s="131"/>
      <c r="Y755" s="129">
        <f t="shared" si="317"/>
        <v>18.72</v>
      </c>
      <c r="Z755" s="132">
        <f t="shared" si="318"/>
        <v>0</v>
      </c>
      <c r="AA755" s="131"/>
      <c r="AB755" s="129" t="str">
        <f t="shared" si="319"/>
        <v>_</v>
      </c>
      <c r="AC755" s="132" t="str">
        <f t="shared" si="320"/>
        <v>_</v>
      </c>
      <c r="AD755" s="131"/>
      <c r="AE755" s="129" t="str">
        <f t="shared" si="321"/>
        <v>_</v>
      </c>
      <c r="AF755" s="132" t="str">
        <f t="shared" si="322"/>
        <v>_</v>
      </c>
      <c r="AG755" s="131"/>
      <c r="AH755" s="129" t="str">
        <f t="shared" si="323"/>
        <v>_</v>
      </c>
      <c r="AI755" s="132" t="str">
        <f t="shared" si="324"/>
        <v>_</v>
      </c>
      <c r="AJ755" s="131"/>
      <c r="AK755" s="129">
        <f t="shared" si="325"/>
        <v>18.72</v>
      </c>
      <c r="AL755" s="132">
        <f t="shared" si="326"/>
        <v>0</v>
      </c>
      <c r="AM755" s="131"/>
      <c r="AQ755" s="137"/>
    </row>
    <row r="756" spans="1:43">
      <c r="A756" s="12">
        <v>61</v>
      </c>
      <c r="B756" s="126" t="str">
        <f>VLOOKUP(A756,'Overzicht locaties'!B:D,2,0)</f>
        <v>Dev.+SE61</v>
      </c>
      <c r="C756" s="107" t="s">
        <v>649</v>
      </c>
      <c r="D756" s="6">
        <v>24</v>
      </c>
      <c r="E756" s="107" t="s">
        <v>357</v>
      </c>
      <c r="F756" s="107">
        <v>1</v>
      </c>
      <c r="G756" s="127" t="str">
        <f t="shared" si="327"/>
        <v xml:space="preserve">Kantoorruimte / vergaderruimte </v>
      </c>
      <c r="H756" s="107" t="s">
        <v>474</v>
      </c>
      <c r="I756" s="128">
        <v>1</v>
      </c>
      <c r="J756" s="127" t="str">
        <f t="shared" si="312"/>
        <v>Vloerafwerking met polymeer beschermlaag</v>
      </c>
      <c r="K756" s="130">
        <v>19.5</v>
      </c>
      <c r="L756" s="129">
        <f t="shared" si="313"/>
        <v>19.5</v>
      </c>
      <c r="M756" s="164">
        <f t="shared" si="314"/>
        <v>0</v>
      </c>
      <c r="N756" s="131"/>
      <c r="O756" s="107" t="s">
        <v>103</v>
      </c>
      <c r="P756" s="107"/>
      <c r="Q756" s="107"/>
      <c r="R756" s="107"/>
      <c r="S756" s="131"/>
      <c r="T756" s="126" t="str">
        <f t="shared" si="315"/>
        <v>Bureau</v>
      </c>
      <c r="U756" s="126" t="str">
        <f t="shared" si="316"/>
        <v>AQL 7%</v>
      </c>
      <c r="V756" s="131"/>
      <c r="W756" s="113">
        <v>100</v>
      </c>
      <c r="X756" s="131"/>
      <c r="Y756" s="129">
        <f t="shared" si="317"/>
        <v>20.28</v>
      </c>
      <c r="Z756" s="132">
        <f t="shared" si="318"/>
        <v>0</v>
      </c>
      <c r="AA756" s="131"/>
      <c r="AB756" s="129" t="str">
        <f t="shared" si="319"/>
        <v>_</v>
      </c>
      <c r="AC756" s="132" t="str">
        <f t="shared" si="320"/>
        <v>_</v>
      </c>
      <c r="AD756" s="131"/>
      <c r="AE756" s="129" t="str">
        <f t="shared" si="321"/>
        <v>_</v>
      </c>
      <c r="AF756" s="132" t="str">
        <f t="shared" si="322"/>
        <v>_</v>
      </c>
      <c r="AG756" s="131"/>
      <c r="AH756" s="129" t="str">
        <f t="shared" si="323"/>
        <v>_</v>
      </c>
      <c r="AI756" s="132" t="str">
        <f t="shared" si="324"/>
        <v>_</v>
      </c>
      <c r="AJ756" s="131"/>
      <c r="AK756" s="129">
        <f t="shared" si="325"/>
        <v>20.28</v>
      </c>
      <c r="AL756" s="132">
        <f t="shared" si="326"/>
        <v>0</v>
      </c>
      <c r="AM756" s="131"/>
      <c r="AQ756" s="137"/>
    </row>
    <row r="757" spans="1:43">
      <c r="A757" s="12">
        <v>61</v>
      </c>
      <c r="B757" s="126" t="str">
        <f>VLOOKUP(A757,'Overzicht locaties'!B:D,2,0)</f>
        <v>Dev.+SE61</v>
      </c>
      <c r="C757" s="107" t="s">
        <v>649</v>
      </c>
      <c r="D757" s="6">
        <v>25</v>
      </c>
      <c r="E757" s="107" t="s">
        <v>357</v>
      </c>
      <c r="F757" s="107">
        <v>1</v>
      </c>
      <c r="G757" s="127" t="str">
        <f t="shared" si="327"/>
        <v xml:space="preserve">Kantoorruimte / vergaderruimte </v>
      </c>
      <c r="H757" s="107" t="s">
        <v>547</v>
      </c>
      <c r="I757" s="128">
        <v>4</v>
      </c>
      <c r="J757" s="127" t="str">
        <f t="shared" si="312"/>
        <v>Tapijt</v>
      </c>
      <c r="K757" s="130">
        <v>15</v>
      </c>
      <c r="L757" s="129">
        <f t="shared" si="313"/>
        <v>15</v>
      </c>
      <c r="M757" s="164">
        <f t="shared" si="314"/>
        <v>0</v>
      </c>
      <c r="N757" s="131"/>
      <c r="O757" s="107" t="s">
        <v>103</v>
      </c>
      <c r="P757" s="107"/>
      <c r="Q757" s="107"/>
      <c r="R757" s="107"/>
      <c r="S757" s="131"/>
      <c r="T757" s="126" t="str">
        <f t="shared" si="315"/>
        <v>Bureau</v>
      </c>
      <c r="U757" s="126" t="str">
        <f t="shared" si="316"/>
        <v>AQL 7%</v>
      </c>
      <c r="V757" s="131"/>
      <c r="W757" s="113">
        <v>100</v>
      </c>
      <c r="X757" s="131"/>
      <c r="Y757" s="129">
        <f t="shared" si="317"/>
        <v>15.6</v>
      </c>
      <c r="Z757" s="132">
        <f t="shared" si="318"/>
        <v>0</v>
      </c>
      <c r="AA757" s="131"/>
      <c r="AB757" s="129" t="str">
        <f t="shared" si="319"/>
        <v>_</v>
      </c>
      <c r="AC757" s="132" t="str">
        <f t="shared" si="320"/>
        <v>_</v>
      </c>
      <c r="AD757" s="131"/>
      <c r="AE757" s="129" t="str">
        <f t="shared" si="321"/>
        <v>_</v>
      </c>
      <c r="AF757" s="132" t="str">
        <f t="shared" si="322"/>
        <v>_</v>
      </c>
      <c r="AG757" s="131"/>
      <c r="AH757" s="129" t="str">
        <f t="shared" si="323"/>
        <v>_</v>
      </c>
      <c r="AI757" s="132" t="str">
        <f t="shared" si="324"/>
        <v>_</v>
      </c>
      <c r="AJ757" s="131"/>
      <c r="AK757" s="129">
        <f t="shared" si="325"/>
        <v>15.6</v>
      </c>
      <c r="AL757" s="132">
        <f t="shared" si="326"/>
        <v>0</v>
      </c>
      <c r="AM757" s="131"/>
      <c r="AQ757" s="137"/>
    </row>
    <row r="758" spans="1:43">
      <c r="A758" s="12">
        <v>61</v>
      </c>
      <c r="B758" s="126" t="str">
        <f>VLOOKUP(A758,'Overzicht locaties'!B:D,2,0)</f>
        <v>Dev.+SE61</v>
      </c>
      <c r="C758" s="107" t="s">
        <v>649</v>
      </c>
      <c r="D758" s="6">
        <v>26</v>
      </c>
      <c r="E758" s="107" t="s">
        <v>365</v>
      </c>
      <c r="F758" s="107">
        <v>1</v>
      </c>
      <c r="G758" s="127" t="str">
        <f t="shared" si="327"/>
        <v xml:space="preserve">Kantoorruimte / vergaderruimte </v>
      </c>
      <c r="H758" s="107" t="s">
        <v>474</v>
      </c>
      <c r="I758" s="128">
        <v>1</v>
      </c>
      <c r="J758" s="127" t="str">
        <f t="shared" si="312"/>
        <v>Vloerafwerking met polymeer beschermlaag</v>
      </c>
      <c r="K758" s="130">
        <v>44</v>
      </c>
      <c r="L758" s="129">
        <f t="shared" si="313"/>
        <v>44</v>
      </c>
      <c r="M758" s="164">
        <f t="shared" si="314"/>
        <v>0</v>
      </c>
      <c r="N758" s="131"/>
      <c r="O758" s="107" t="s">
        <v>103</v>
      </c>
      <c r="P758" s="107"/>
      <c r="Q758" s="107"/>
      <c r="R758" s="107"/>
      <c r="S758" s="131"/>
      <c r="T758" s="126" t="str">
        <f t="shared" si="315"/>
        <v>Bureau</v>
      </c>
      <c r="U758" s="126" t="str">
        <f t="shared" si="316"/>
        <v>AQL 7%</v>
      </c>
      <c r="V758" s="131"/>
      <c r="W758" s="113">
        <v>100</v>
      </c>
      <c r="X758" s="131"/>
      <c r="Y758" s="129">
        <f t="shared" si="317"/>
        <v>45.76</v>
      </c>
      <c r="Z758" s="132">
        <f t="shared" si="318"/>
        <v>0</v>
      </c>
      <c r="AA758" s="131"/>
      <c r="AB758" s="129" t="str">
        <f t="shared" si="319"/>
        <v>_</v>
      </c>
      <c r="AC758" s="132" t="str">
        <f t="shared" si="320"/>
        <v>_</v>
      </c>
      <c r="AD758" s="131"/>
      <c r="AE758" s="129" t="str">
        <f t="shared" si="321"/>
        <v>_</v>
      </c>
      <c r="AF758" s="132" t="str">
        <f t="shared" si="322"/>
        <v>_</v>
      </c>
      <c r="AG758" s="131"/>
      <c r="AH758" s="129" t="str">
        <f t="shared" si="323"/>
        <v>_</v>
      </c>
      <c r="AI758" s="132" t="str">
        <f t="shared" si="324"/>
        <v>_</v>
      </c>
      <c r="AJ758" s="131"/>
      <c r="AK758" s="129">
        <f t="shared" si="325"/>
        <v>45.76</v>
      </c>
      <c r="AL758" s="132">
        <f t="shared" si="326"/>
        <v>0</v>
      </c>
      <c r="AM758" s="131"/>
      <c r="AQ758" s="137"/>
    </row>
    <row r="759" spans="1:43">
      <c r="A759" s="12">
        <v>61</v>
      </c>
      <c r="B759" s="126" t="str">
        <f>VLOOKUP(A759,'Overzicht locaties'!B:D,2,0)</f>
        <v>Dev.+SE61</v>
      </c>
      <c r="C759" s="107" t="s">
        <v>649</v>
      </c>
      <c r="D759" s="6">
        <v>27</v>
      </c>
      <c r="E759" s="107" t="s">
        <v>633</v>
      </c>
      <c r="F759" s="107">
        <v>3</v>
      </c>
      <c r="G759" s="127" t="str">
        <f t="shared" si="327"/>
        <v>Verkeersruimte / Garderobe / Wachtruimte</v>
      </c>
      <c r="H759" s="107" t="s">
        <v>651</v>
      </c>
      <c r="I759" s="128">
        <v>4</v>
      </c>
      <c r="J759" s="127" t="str">
        <f t="shared" si="312"/>
        <v>Tapijt</v>
      </c>
      <c r="K759" s="130">
        <v>49.5</v>
      </c>
      <c r="L759" s="129">
        <f t="shared" si="313"/>
        <v>49.5</v>
      </c>
      <c r="M759" s="164">
        <f t="shared" si="314"/>
        <v>0</v>
      </c>
      <c r="N759" s="131"/>
      <c r="O759" s="107" t="s">
        <v>103</v>
      </c>
      <c r="P759" s="107"/>
      <c r="Q759" s="107"/>
      <c r="R759" s="107"/>
      <c r="S759" s="131"/>
      <c r="T759" s="126" t="str">
        <f t="shared" si="315"/>
        <v>Verkeer</v>
      </c>
      <c r="U759" s="126" t="str">
        <f t="shared" si="316"/>
        <v>AQL 7%</v>
      </c>
      <c r="V759" s="131"/>
      <c r="W759" s="113">
        <v>100</v>
      </c>
      <c r="X759" s="131"/>
      <c r="Y759" s="129">
        <f t="shared" si="317"/>
        <v>51.48</v>
      </c>
      <c r="Z759" s="132">
        <f t="shared" si="318"/>
        <v>0</v>
      </c>
      <c r="AA759" s="131"/>
      <c r="AB759" s="129" t="str">
        <f t="shared" si="319"/>
        <v>_</v>
      </c>
      <c r="AC759" s="132" t="str">
        <f t="shared" si="320"/>
        <v>_</v>
      </c>
      <c r="AD759" s="131"/>
      <c r="AE759" s="129" t="str">
        <f t="shared" si="321"/>
        <v>_</v>
      </c>
      <c r="AF759" s="132" t="str">
        <f t="shared" si="322"/>
        <v>_</v>
      </c>
      <c r="AG759" s="131"/>
      <c r="AH759" s="129" t="str">
        <f t="shared" si="323"/>
        <v>_</v>
      </c>
      <c r="AI759" s="132" t="str">
        <f t="shared" si="324"/>
        <v>_</v>
      </c>
      <c r="AJ759" s="131"/>
      <c r="AK759" s="129">
        <f t="shared" si="325"/>
        <v>51.48</v>
      </c>
      <c r="AL759" s="132">
        <f t="shared" si="326"/>
        <v>0</v>
      </c>
      <c r="AM759" s="131"/>
      <c r="AQ759" s="137"/>
    </row>
    <row r="760" spans="1:43">
      <c r="A760" s="12">
        <v>61</v>
      </c>
      <c r="B760" s="126" t="str">
        <f>VLOOKUP(A760,'Overzicht locaties'!B:D,2,0)</f>
        <v>Dev.+SE61</v>
      </c>
      <c r="C760" s="107" t="s">
        <v>649</v>
      </c>
      <c r="D760" s="6">
        <v>28</v>
      </c>
      <c r="E760" s="107" t="s">
        <v>634</v>
      </c>
      <c r="F760" s="107">
        <v>1</v>
      </c>
      <c r="G760" s="127" t="str">
        <f t="shared" si="327"/>
        <v xml:space="preserve">Kantoorruimte / vergaderruimte </v>
      </c>
      <c r="H760" s="107" t="s">
        <v>474</v>
      </c>
      <c r="I760" s="128">
        <v>1</v>
      </c>
      <c r="J760" s="127" t="str">
        <f t="shared" si="312"/>
        <v>Vloerafwerking met polymeer beschermlaag</v>
      </c>
      <c r="K760" s="130">
        <v>22.5</v>
      </c>
      <c r="L760" s="129">
        <f t="shared" si="313"/>
        <v>22.5</v>
      </c>
      <c r="M760" s="164">
        <f t="shared" si="314"/>
        <v>0</v>
      </c>
      <c r="N760" s="131"/>
      <c r="O760" s="107" t="s">
        <v>103</v>
      </c>
      <c r="P760" s="107"/>
      <c r="Q760" s="107"/>
      <c r="R760" s="107"/>
      <c r="S760" s="131"/>
      <c r="T760" s="126" t="str">
        <f t="shared" si="315"/>
        <v>Bureau</v>
      </c>
      <c r="U760" s="126" t="str">
        <f t="shared" si="316"/>
        <v>AQL 7%</v>
      </c>
      <c r="V760" s="131"/>
      <c r="W760" s="113">
        <v>100</v>
      </c>
      <c r="X760" s="131"/>
      <c r="Y760" s="129">
        <f t="shared" si="317"/>
        <v>23.400000000000002</v>
      </c>
      <c r="Z760" s="132">
        <f t="shared" si="318"/>
        <v>0</v>
      </c>
      <c r="AA760" s="131"/>
      <c r="AB760" s="129" t="str">
        <f t="shared" si="319"/>
        <v>_</v>
      </c>
      <c r="AC760" s="132" t="str">
        <f t="shared" si="320"/>
        <v>_</v>
      </c>
      <c r="AD760" s="131"/>
      <c r="AE760" s="129" t="str">
        <f t="shared" si="321"/>
        <v>_</v>
      </c>
      <c r="AF760" s="132" t="str">
        <f t="shared" si="322"/>
        <v>_</v>
      </c>
      <c r="AG760" s="131"/>
      <c r="AH760" s="129" t="str">
        <f t="shared" si="323"/>
        <v>_</v>
      </c>
      <c r="AI760" s="132" t="str">
        <f t="shared" si="324"/>
        <v>_</v>
      </c>
      <c r="AJ760" s="131"/>
      <c r="AK760" s="129">
        <f t="shared" si="325"/>
        <v>23.400000000000002</v>
      </c>
      <c r="AL760" s="132">
        <f t="shared" si="326"/>
        <v>0</v>
      </c>
      <c r="AM760" s="131"/>
      <c r="AQ760" s="137"/>
    </row>
    <row r="761" spans="1:43">
      <c r="A761" s="12">
        <v>61</v>
      </c>
      <c r="B761" s="126" t="str">
        <f>VLOOKUP(A761,'Overzicht locaties'!B:D,2,0)</f>
        <v>Dev.+SE61</v>
      </c>
      <c r="C761" s="107" t="s">
        <v>649</v>
      </c>
      <c r="D761" s="6">
        <v>29</v>
      </c>
      <c r="E761" s="107" t="s">
        <v>629</v>
      </c>
      <c r="F761" s="107">
        <v>2</v>
      </c>
      <c r="G761" s="127" t="str">
        <f t="shared" si="327"/>
        <v>Sanitaire ruimte</v>
      </c>
      <c r="H761" s="107" t="s">
        <v>527</v>
      </c>
      <c r="I761" s="128">
        <v>3</v>
      </c>
      <c r="J761" s="127" t="str">
        <f t="shared" si="312"/>
        <v>Harde vloer zonder polymeer beschermlaag, met behandeling</v>
      </c>
      <c r="K761" s="130">
        <v>14</v>
      </c>
      <c r="L761" s="129">
        <f t="shared" si="313"/>
        <v>14</v>
      </c>
      <c r="M761" s="164">
        <f t="shared" si="314"/>
        <v>0</v>
      </c>
      <c r="N761" s="131"/>
      <c r="O761" s="107" t="s">
        <v>97</v>
      </c>
      <c r="P761" s="107"/>
      <c r="Q761" s="107"/>
      <c r="R761" s="107"/>
      <c r="S761" s="131"/>
      <c r="T761" s="126" t="str">
        <f t="shared" si="315"/>
        <v>Sanitair</v>
      </c>
      <c r="U761" s="126" t="str">
        <f t="shared" si="316"/>
        <v>AQL 4%</v>
      </c>
      <c r="V761" s="131"/>
      <c r="W761" s="113">
        <v>100</v>
      </c>
      <c r="X761" s="131"/>
      <c r="Y761" s="129">
        <f t="shared" si="317"/>
        <v>35.700000000000003</v>
      </c>
      <c r="Z761" s="132">
        <f t="shared" si="318"/>
        <v>0</v>
      </c>
      <c r="AA761" s="131"/>
      <c r="AB761" s="129" t="str">
        <f t="shared" si="319"/>
        <v>_</v>
      </c>
      <c r="AC761" s="132" t="str">
        <f t="shared" si="320"/>
        <v>_</v>
      </c>
      <c r="AD761" s="131"/>
      <c r="AE761" s="129" t="str">
        <f t="shared" si="321"/>
        <v>_</v>
      </c>
      <c r="AF761" s="132" t="str">
        <f t="shared" si="322"/>
        <v>_</v>
      </c>
      <c r="AG761" s="131"/>
      <c r="AH761" s="129" t="str">
        <f t="shared" si="323"/>
        <v>_</v>
      </c>
      <c r="AI761" s="132" t="str">
        <f t="shared" si="324"/>
        <v>_</v>
      </c>
      <c r="AJ761" s="131"/>
      <c r="AK761" s="129">
        <f t="shared" si="325"/>
        <v>35.700000000000003</v>
      </c>
      <c r="AL761" s="132">
        <f t="shared" si="326"/>
        <v>0</v>
      </c>
      <c r="AM761" s="131"/>
      <c r="AQ761" s="137"/>
    </row>
    <row r="762" spans="1:43">
      <c r="A762" s="12">
        <v>61</v>
      </c>
      <c r="B762" s="126" t="str">
        <f>VLOOKUP(A762,'Overzicht locaties'!B:D,2,0)</f>
        <v>Dev.+SE61</v>
      </c>
      <c r="C762" s="107" t="s">
        <v>649</v>
      </c>
      <c r="D762" s="6">
        <v>30</v>
      </c>
      <c r="E762" s="107" t="s">
        <v>630</v>
      </c>
      <c r="F762" s="107">
        <v>2</v>
      </c>
      <c r="G762" s="127" t="str">
        <f t="shared" si="327"/>
        <v>Sanitaire ruimte</v>
      </c>
      <c r="H762" s="107" t="s">
        <v>527</v>
      </c>
      <c r="I762" s="128">
        <v>3</v>
      </c>
      <c r="J762" s="127" t="str">
        <f t="shared" si="312"/>
        <v>Harde vloer zonder polymeer beschermlaag, met behandeling</v>
      </c>
      <c r="K762" s="130">
        <v>12.5</v>
      </c>
      <c r="L762" s="129">
        <f t="shared" si="313"/>
        <v>12.5</v>
      </c>
      <c r="M762" s="164">
        <f t="shared" si="314"/>
        <v>0</v>
      </c>
      <c r="N762" s="131"/>
      <c r="O762" s="107" t="s">
        <v>97</v>
      </c>
      <c r="P762" s="107"/>
      <c r="Q762" s="107"/>
      <c r="R762" s="107"/>
      <c r="S762" s="131"/>
      <c r="T762" s="126" t="str">
        <f t="shared" si="315"/>
        <v>Sanitair</v>
      </c>
      <c r="U762" s="126" t="str">
        <f t="shared" si="316"/>
        <v>AQL 4%</v>
      </c>
      <c r="V762" s="131"/>
      <c r="W762" s="113">
        <v>100</v>
      </c>
      <c r="X762" s="131"/>
      <c r="Y762" s="129">
        <f t="shared" si="317"/>
        <v>31.875</v>
      </c>
      <c r="Z762" s="132">
        <f t="shared" si="318"/>
        <v>0</v>
      </c>
      <c r="AA762" s="131"/>
      <c r="AB762" s="129" t="str">
        <f t="shared" si="319"/>
        <v>_</v>
      </c>
      <c r="AC762" s="132" t="str">
        <f t="shared" si="320"/>
        <v>_</v>
      </c>
      <c r="AD762" s="131"/>
      <c r="AE762" s="129" t="str">
        <f t="shared" si="321"/>
        <v>_</v>
      </c>
      <c r="AF762" s="132" t="str">
        <f t="shared" si="322"/>
        <v>_</v>
      </c>
      <c r="AG762" s="131"/>
      <c r="AH762" s="129" t="str">
        <f t="shared" si="323"/>
        <v>_</v>
      </c>
      <c r="AI762" s="132" t="str">
        <f t="shared" si="324"/>
        <v>_</v>
      </c>
      <c r="AJ762" s="131"/>
      <c r="AK762" s="129">
        <f t="shared" si="325"/>
        <v>31.875</v>
      </c>
      <c r="AL762" s="132">
        <f t="shared" si="326"/>
        <v>0</v>
      </c>
      <c r="AM762" s="131"/>
      <c r="AQ762" s="137"/>
    </row>
    <row r="763" spans="1:43">
      <c r="A763" s="12">
        <v>61</v>
      </c>
      <c r="B763" s="126" t="str">
        <f>VLOOKUP(A763,'Overzicht locaties'!B:D,2,0)</f>
        <v>Dev.+SE61</v>
      </c>
      <c r="C763" s="107" t="s">
        <v>649</v>
      </c>
      <c r="D763" s="6">
        <v>31</v>
      </c>
      <c r="E763" s="107" t="s">
        <v>254</v>
      </c>
      <c r="F763" s="107">
        <v>6</v>
      </c>
      <c r="G763" s="127" t="str">
        <f t="shared" si="327"/>
        <v>Overig / Magazijn / Archief / Berging / Technische ruimte</v>
      </c>
      <c r="H763" s="107" t="s">
        <v>474</v>
      </c>
      <c r="I763" s="128">
        <v>1</v>
      </c>
      <c r="J763" s="127" t="str">
        <f t="shared" si="312"/>
        <v>Vloerafwerking met polymeer beschermlaag</v>
      </c>
      <c r="K763" s="130">
        <v>12</v>
      </c>
      <c r="L763" s="129">
        <f t="shared" si="313"/>
        <v>12</v>
      </c>
      <c r="M763" s="164">
        <f t="shared" si="314"/>
        <v>0</v>
      </c>
      <c r="N763" s="131"/>
      <c r="O763" s="107" t="s">
        <v>105</v>
      </c>
      <c r="P763" s="107"/>
      <c r="Q763" s="107"/>
      <c r="R763" s="107"/>
      <c r="S763" s="131"/>
      <c r="T763" s="126" t="str">
        <f t="shared" si="315"/>
        <v>Verkeer</v>
      </c>
      <c r="U763" s="126" t="str">
        <f t="shared" si="316"/>
        <v>AQL 7%</v>
      </c>
      <c r="V763" s="131"/>
      <c r="W763" s="113">
        <v>100</v>
      </c>
      <c r="X763" s="131"/>
      <c r="Y763" s="129">
        <f t="shared" si="317"/>
        <v>6.24</v>
      </c>
      <c r="Z763" s="132">
        <f t="shared" si="318"/>
        <v>0</v>
      </c>
      <c r="AA763" s="131"/>
      <c r="AB763" s="129" t="str">
        <f t="shared" si="319"/>
        <v>_</v>
      </c>
      <c r="AC763" s="132" t="str">
        <f t="shared" si="320"/>
        <v>_</v>
      </c>
      <c r="AD763" s="131"/>
      <c r="AE763" s="129" t="str">
        <f t="shared" si="321"/>
        <v>_</v>
      </c>
      <c r="AF763" s="132" t="str">
        <f t="shared" si="322"/>
        <v>_</v>
      </c>
      <c r="AG763" s="131"/>
      <c r="AH763" s="129" t="str">
        <f t="shared" si="323"/>
        <v>_</v>
      </c>
      <c r="AI763" s="132" t="str">
        <f t="shared" si="324"/>
        <v>_</v>
      </c>
      <c r="AJ763" s="131"/>
      <c r="AK763" s="129">
        <f t="shared" si="325"/>
        <v>6.24</v>
      </c>
      <c r="AL763" s="132">
        <f t="shared" si="326"/>
        <v>0</v>
      </c>
      <c r="AM763" s="131"/>
      <c r="AQ763" s="137"/>
    </row>
    <row r="764" spans="1:43">
      <c r="A764" s="12">
        <v>61</v>
      </c>
      <c r="B764" s="126" t="str">
        <f>VLOOKUP(A764,'Overzicht locaties'!B:D,2,0)</f>
        <v>Dev.+SE61</v>
      </c>
      <c r="C764" s="107" t="s">
        <v>649</v>
      </c>
      <c r="D764" s="6">
        <v>32</v>
      </c>
      <c r="E764" s="107" t="s">
        <v>359</v>
      </c>
      <c r="F764" s="107">
        <v>1</v>
      </c>
      <c r="G764" s="127" t="str">
        <f t="shared" si="327"/>
        <v xml:space="preserve">Kantoorruimte / vergaderruimte </v>
      </c>
      <c r="H764" s="107" t="s">
        <v>547</v>
      </c>
      <c r="I764" s="128">
        <v>4</v>
      </c>
      <c r="J764" s="127" t="str">
        <f t="shared" si="312"/>
        <v>Tapijt</v>
      </c>
      <c r="K764" s="130">
        <v>25</v>
      </c>
      <c r="L764" s="129">
        <f t="shared" si="313"/>
        <v>25</v>
      </c>
      <c r="M764" s="164">
        <f t="shared" si="314"/>
        <v>0</v>
      </c>
      <c r="N764" s="131"/>
      <c r="O764" s="107" t="s">
        <v>103</v>
      </c>
      <c r="P764" s="107"/>
      <c r="Q764" s="107"/>
      <c r="R764" s="107"/>
      <c r="S764" s="131"/>
      <c r="T764" s="126" t="str">
        <f t="shared" si="315"/>
        <v>Bureau</v>
      </c>
      <c r="U764" s="126" t="str">
        <f t="shared" si="316"/>
        <v>AQL 7%</v>
      </c>
      <c r="V764" s="131"/>
      <c r="W764" s="113">
        <v>100</v>
      </c>
      <c r="X764" s="131"/>
      <c r="Y764" s="129">
        <f t="shared" si="317"/>
        <v>26</v>
      </c>
      <c r="Z764" s="132">
        <f t="shared" si="318"/>
        <v>0</v>
      </c>
      <c r="AA764" s="131"/>
      <c r="AB764" s="129" t="str">
        <f t="shared" si="319"/>
        <v>_</v>
      </c>
      <c r="AC764" s="132" t="str">
        <f t="shared" si="320"/>
        <v>_</v>
      </c>
      <c r="AD764" s="131"/>
      <c r="AE764" s="129" t="str">
        <f t="shared" si="321"/>
        <v>_</v>
      </c>
      <c r="AF764" s="132" t="str">
        <f t="shared" si="322"/>
        <v>_</v>
      </c>
      <c r="AG764" s="131"/>
      <c r="AH764" s="129" t="str">
        <f t="shared" si="323"/>
        <v>_</v>
      </c>
      <c r="AI764" s="132" t="str">
        <f t="shared" si="324"/>
        <v>_</v>
      </c>
      <c r="AJ764" s="131"/>
      <c r="AK764" s="129">
        <f t="shared" si="325"/>
        <v>26</v>
      </c>
      <c r="AL764" s="132">
        <f t="shared" si="326"/>
        <v>0</v>
      </c>
      <c r="AM764" s="131"/>
      <c r="AQ764" s="137"/>
    </row>
    <row r="765" spans="1:43">
      <c r="A765" s="12">
        <v>61</v>
      </c>
      <c r="B765" s="126" t="str">
        <f>VLOOKUP(A765,'Overzicht locaties'!B:D,2,0)</f>
        <v>Dev.+SE61</v>
      </c>
      <c r="C765" s="107" t="s">
        <v>649</v>
      </c>
      <c r="D765" s="6">
        <v>33</v>
      </c>
      <c r="E765" s="107" t="s">
        <v>635</v>
      </c>
      <c r="F765" s="107">
        <v>3</v>
      </c>
      <c r="G765" s="127" t="str">
        <f t="shared" si="327"/>
        <v>Verkeersruimte / Garderobe / Wachtruimte</v>
      </c>
      <c r="H765" s="107" t="s">
        <v>651</v>
      </c>
      <c r="I765" s="128">
        <v>4</v>
      </c>
      <c r="J765" s="127" t="str">
        <f t="shared" si="312"/>
        <v>Tapijt</v>
      </c>
      <c r="K765" s="130">
        <v>82.8</v>
      </c>
      <c r="L765" s="129">
        <f t="shared" si="313"/>
        <v>82.8</v>
      </c>
      <c r="M765" s="164">
        <f t="shared" si="314"/>
        <v>0</v>
      </c>
      <c r="N765" s="131"/>
      <c r="O765" s="107" t="s">
        <v>103</v>
      </c>
      <c r="P765" s="107"/>
      <c r="Q765" s="107"/>
      <c r="R765" s="107"/>
      <c r="S765" s="131"/>
      <c r="T765" s="126" t="str">
        <f t="shared" si="315"/>
        <v>Verkeer</v>
      </c>
      <c r="U765" s="126" t="str">
        <f t="shared" si="316"/>
        <v>AQL 7%</v>
      </c>
      <c r="V765" s="131"/>
      <c r="W765" s="113">
        <v>100</v>
      </c>
      <c r="X765" s="131"/>
      <c r="Y765" s="129">
        <f t="shared" si="317"/>
        <v>86.111999999999995</v>
      </c>
      <c r="Z765" s="132">
        <f t="shared" si="318"/>
        <v>0</v>
      </c>
      <c r="AA765" s="131"/>
      <c r="AB765" s="129" t="str">
        <f t="shared" si="319"/>
        <v>_</v>
      </c>
      <c r="AC765" s="132" t="str">
        <f t="shared" si="320"/>
        <v>_</v>
      </c>
      <c r="AD765" s="131"/>
      <c r="AE765" s="129" t="str">
        <f t="shared" si="321"/>
        <v>_</v>
      </c>
      <c r="AF765" s="132" t="str">
        <f t="shared" si="322"/>
        <v>_</v>
      </c>
      <c r="AG765" s="131"/>
      <c r="AH765" s="129" t="str">
        <f t="shared" si="323"/>
        <v>_</v>
      </c>
      <c r="AI765" s="132" t="str">
        <f t="shared" si="324"/>
        <v>_</v>
      </c>
      <c r="AJ765" s="131"/>
      <c r="AK765" s="129">
        <f t="shared" si="325"/>
        <v>86.111999999999995</v>
      </c>
      <c r="AL765" s="132">
        <f t="shared" si="326"/>
        <v>0</v>
      </c>
      <c r="AM765" s="131"/>
      <c r="AQ765" s="137"/>
    </row>
    <row r="766" spans="1:43">
      <c r="A766" s="12">
        <v>61</v>
      </c>
      <c r="B766" s="126" t="str">
        <f>VLOOKUP(A766,'Overzicht locaties'!B:D,2,0)</f>
        <v>Dev.+SE61</v>
      </c>
      <c r="C766" s="107" t="s">
        <v>573</v>
      </c>
      <c r="D766" s="6">
        <v>34</v>
      </c>
      <c r="E766" s="107" t="s">
        <v>635</v>
      </c>
      <c r="F766" s="107">
        <v>3</v>
      </c>
      <c r="G766" s="127" t="str">
        <f t="shared" si="327"/>
        <v>Verkeersruimte / Garderobe / Wachtruimte</v>
      </c>
      <c r="H766" s="107" t="s">
        <v>547</v>
      </c>
      <c r="I766" s="128">
        <v>4</v>
      </c>
      <c r="J766" s="127" t="str">
        <f t="shared" si="312"/>
        <v>Tapijt</v>
      </c>
      <c r="K766" s="130">
        <v>82.8</v>
      </c>
      <c r="L766" s="129">
        <f t="shared" si="313"/>
        <v>82.8</v>
      </c>
      <c r="M766" s="164">
        <f t="shared" si="314"/>
        <v>0</v>
      </c>
      <c r="N766" s="131"/>
      <c r="O766" s="107" t="s">
        <v>103</v>
      </c>
      <c r="P766" s="107"/>
      <c r="Q766" s="107"/>
      <c r="R766" s="107"/>
      <c r="S766" s="131"/>
      <c r="T766" s="126" t="str">
        <f t="shared" si="315"/>
        <v>Verkeer</v>
      </c>
      <c r="U766" s="126" t="str">
        <f t="shared" si="316"/>
        <v>AQL 7%</v>
      </c>
      <c r="V766" s="131"/>
      <c r="W766" s="113">
        <v>100</v>
      </c>
      <c r="X766" s="131"/>
      <c r="Y766" s="129">
        <f t="shared" si="317"/>
        <v>86.111999999999995</v>
      </c>
      <c r="Z766" s="132">
        <f t="shared" si="318"/>
        <v>0</v>
      </c>
      <c r="AA766" s="131"/>
      <c r="AB766" s="129" t="str">
        <f t="shared" si="319"/>
        <v>_</v>
      </c>
      <c r="AC766" s="132" t="str">
        <f t="shared" si="320"/>
        <v>_</v>
      </c>
      <c r="AD766" s="131"/>
      <c r="AE766" s="129" t="str">
        <f t="shared" si="321"/>
        <v>_</v>
      </c>
      <c r="AF766" s="132" t="str">
        <f t="shared" si="322"/>
        <v>_</v>
      </c>
      <c r="AG766" s="131"/>
      <c r="AH766" s="129" t="str">
        <f t="shared" si="323"/>
        <v>_</v>
      </c>
      <c r="AI766" s="132" t="str">
        <f t="shared" si="324"/>
        <v>_</v>
      </c>
      <c r="AJ766" s="131"/>
      <c r="AK766" s="129">
        <f t="shared" si="325"/>
        <v>86.111999999999995</v>
      </c>
      <c r="AL766" s="132">
        <f t="shared" si="326"/>
        <v>0</v>
      </c>
      <c r="AM766" s="131"/>
      <c r="AQ766" s="137"/>
    </row>
    <row r="767" spans="1:43">
      <c r="A767" s="12">
        <v>61</v>
      </c>
      <c r="B767" s="126" t="str">
        <f>VLOOKUP(A767,'Overzicht locaties'!B:D,2,0)</f>
        <v>Dev.+SE61</v>
      </c>
      <c r="C767" s="107" t="s">
        <v>650</v>
      </c>
      <c r="D767" s="6" t="s">
        <v>638</v>
      </c>
      <c r="E767" s="107" t="s">
        <v>301</v>
      </c>
      <c r="F767" s="107">
        <v>3</v>
      </c>
      <c r="G767" s="127" t="str">
        <f t="shared" si="327"/>
        <v>Verkeersruimte / Garderobe / Wachtruimte</v>
      </c>
      <c r="H767" s="107" t="s">
        <v>652</v>
      </c>
      <c r="I767" s="128">
        <v>1</v>
      </c>
      <c r="J767" s="127" t="str">
        <f t="shared" si="312"/>
        <v>Vloerafwerking met polymeer beschermlaag</v>
      </c>
      <c r="K767" s="130">
        <v>20.5</v>
      </c>
      <c r="L767" s="129">
        <f t="shared" si="313"/>
        <v>20.5</v>
      </c>
      <c r="M767" s="164">
        <f t="shared" si="314"/>
        <v>0</v>
      </c>
      <c r="N767" s="131"/>
      <c r="O767" s="107" t="s">
        <v>101</v>
      </c>
      <c r="P767" s="107"/>
      <c r="Q767" s="107"/>
      <c r="R767" s="107"/>
      <c r="S767" s="131"/>
      <c r="T767" s="126" t="str">
        <f t="shared" si="315"/>
        <v>Verkeer</v>
      </c>
      <c r="U767" s="126" t="str">
        <f t="shared" si="316"/>
        <v>AQL 7%</v>
      </c>
      <c r="V767" s="131"/>
      <c r="W767" s="113">
        <v>100</v>
      </c>
      <c r="X767" s="131"/>
      <c r="Y767" s="129">
        <f t="shared" si="317"/>
        <v>31.979999999999997</v>
      </c>
      <c r="Z767" s="132">
        <f t="shared" si="318"/>
        <v>0</v>
      </c>
      <c r="AA767" s="131"/>
      <c r="AB767" s="129" t="str">
        <f t="shared" si="319"/>
        <v>_</v>
      </c>
      <c r="AC767" s="132" t="str">
        <f t="shared" si="320"/>
        <v>_</v>
      </c>
      <c r="AD767" s="131"/>
      <c r="AE767" s="129" t="str">
        <f t="shared" si="321"/>
        <v>_</v>
      </c>
      <c r="AF767" s="132" t="str">
        <f t="shared" si="322"/>
        <v>_</v>
      </c>
      <c r="AG767" s="131"/>
      <c r="AH767" s="129" t="str">
        <f t="shared" si="323"/>
        <v>_</v>
      </c>
      <c r="AI767" s="132" t="str">
        <f t="shared" si="324"/>
        <v>_</v>
      </c>
      <c r="AJ767" s="131"/>
      <c r="AK767" s="129">
        <f t="shared" si="325"/>
        <v>31.979999999999997</v>
      </c>
      <c r="AL767" s="132">
        <f t="shared" si="326"/>
        <v>0</v>
      </c>
      <c r="AM767" s="131"/>
      <c r="AQ767" s="137"/>
    </row>
    <row r="768" spans="1:43">
      <c r="A768" s="12">
        <v>61</v>
      </c>
      <c r="B768" s="126" t="str">
        <f>VLOOKUP(A768,'Overzicht locaties'!B:D,2,0)</f>
        <v>Dev.+SE61</v>
      </c>
      <c r="C768" s="107" t="s">
        <v>650</v>
      </c>
      <c r="D768" s="6" t="s">
        <v>639</v>
      </c>
      <c r="E768" s="107" t="s">
        <v>300</v>
      </c>
      <c r="F768" s="107">
        <v>1</v>
      </c>
      <c r="G768" s="127" t="str">
        <f t="shared" si="327"/>
        <v xml:space="preserve">Kantoorruimte / vergaderruimte </v>
      </c>
      <c r="H768" s="107" t="s">
        <v>652</v>
      </c>
      <c r="I768" s="128">
        <v>1</v>
      </c>
      <c r="J768" s="127" t="str">
        <f t="shared" si="312"/>
        <v>Vloerafwerking met polymeer beschermlaag</v>
      </c>
      <c r="K768" s="130">
        <v>4</v>
      </c>
      <c r="L768" s="129">
        <f t="shared" si="313"/>
        <v>4</v>
      </c>
      <c r="M768" s="164">
        <f t="shared" si="314"/>
        <v>0</v>
      </c>
      <c r="N768" s="131"/>
      <c r="O768" s="107" t="s">
        <v>101</v>
      </c>
      <c r="P768" s="107"/>
      <c r="Q768" s="107"/>
      <c r="R768" s="107"/>
      <c r="S768" s="131"/>
      <c r="T768" s="126" t="str">
        <f t="shared" si="315"/>
        <v>Bureau</v>
      </c>
      <c r="U768" s="126" t="str">
        <f t="shared" si="316"/>
        <v>AQL 7%</v>
      </c>
      <c r="V768" s="131"/>
      <c r="W768" s="113">
        <v>100</v>
      </c>
      <c r="X768" s="131"/>
      <c r="Y768" s="129">
        <f t="shared" si="317"/>
        <v>6.24</v>
      </c>
      <c r="Z768" s="132">
        <f t="shared" si="318"/>
        <v>0</v>
      </c>
      <c r="AA768" s="131"/>
      <c r="AB768" s="129" t="str">
        <f t="shared" si="319"/>
        <v>_</v>
      </c>
      <c r="AC768" s="132" t="str">
        <f t="shared" si="320"/>
        <v>_</v>
      </c>
      <c r="AD768" s="131"/>
      <c r="AE768" s="129" t="str">
        <f t="shared" si="321"/>
        <v>_</v>
      </c>
      <c r="AF768" s="132" t="str">
        <f t="shared" si="322"/>
        <v>_</v>
      </c>
      <c r="AG768" s="131"/>
      <c r="AH768" s="129" t="str">
        <f t="shared" si="323"/>
        <v>_</v>
      </c>
      <c r="AI768" s="132" t="str">
        <f t="shared" si="324"/>
        <v>_</v>
      </c>
      <c r="AJ768" s="131"/>
      <c r="AK768" s="129">
        <f t="shared" si="325"/>
        <v>6.24</v>
      </c>
      <c r="AL768" s="132">
        <f t="shared" si="326"/>
        <v>0</v>
      </c>
      <c r="AM768" s="131"/>
      <c r="AQ768" s="137"/>
    </row>
    <row r="769" spans="1:43">
      <c r="A769" s="12">
        <v>61</v>
      </c>
      <c r="B769" s="126" t="str">
        <f>VLOOKUP(A769,'Overzicht locaties'!B:D,2,0)</f>
        <v>Dev.+SE61</v>
      </c>
      <c r="C769" s="107" t="s">
        <v>650</v>
      </c>
      <c r="D769" s="6" t="s">
        <v>640</v>
      </c>
      <c r="E769" s="107" t="s">
        <v>327</v>
      </c>
      <c r="F769" s="107">
        <v>2</v>
      </c>
      <c r="G769" s="127" t="str">
        <f t="shared" si="327"/>
        <v>Sanitaire ruimte</v>
      </c>
      <c r="H769" s="107" t="s">
        <v>652</v>
      </c>
      <c r="I769" s="128">
        <v>1</v>
      </c>
      <c r="J769" s="127" t="str">
        <f t="shared" si="312"/>
        <v>Vloerafwerking met polymeer beschermlaag</v>
      </c>
      <c r="K769" s="130">
        <v>2</v>
      </c>
      <c r="L769" s="129">
        <f t="shared" si="313"/>
        <v>2</v>
      </c>
      <c r="M769" s="164">
        <f t="shared" si="314"/>
        <v>0</v>
      </c>
      <c r="N769" s="131"/>
      <c r="O769" s="107" t="s">
        <v>101</v>
      </c>
      <c r="P769" s="107"/>
      <c r="Q769" s="107"/>
      <c r="R769" s="107"/>
      <c r="S769" s="131"/>
      <c r="T769" s="126" t="str">
        <f t="shared" si="315"/>
        <v>Sanitair</v>
      </c>
      <c r="U769" s="126" t="str">
        <f t="shared" si="316"/>
        <v>AQL 4%</v>
      </c>
      <c r="V769" s="131"/>
      <c r="W769" s="113">
        <v>100</v>
      </c>
      <c r="X769" s="131"/>
      <c r="Y769" s="129">
        <f t="shared" si="317"/>
        <v>3.12</v>
      </c>
      <c r="Z769" s="132">
        <f t="shared" si="318"/>
        <v>0</v>
      </c>
      <c r="AA769" s="131"/>
      <c r="AB769" s="129" t="str">
        <f t="shared" si="319"/>
        <v>_</v>
      </c>
      <c r="AC769" s="132" t="str">
        <f t="shared" si="320"/>
        <v>_</v>
      </c>
      <c r="AD769" s="131"/>
      <c r="AE769" s="129" t="str">
        <f t="shared" si="321"/>
        <v>_</v>
      </c>
      <c r="AF769" s="132" t="str">
        <f t="shared" si="322"/>
        <v>_</v>
      </c>
      <c r="AG769" s="131"/>
      <c r="AH769" s="129" t="str">
        <f t="shared" si="323"/>
        <v>_</v>
      </c>
      <c r="AI769" s="132" t="str">
        <f t="shared" si="324"/>
        <v>_</v>
      </c>
      <c r="AJ769" s="131"/>
      <c r="AK769" s="129">
        <f t="shared" si="325"/>
        <v>3.12</v>
      </c>
      <c r="AL769" s="132">
        <f t="shared" si="326"/>
        <v>0</v>
      </c>
      <c r="AM769" s="131"/>
      <c r="AQ769" s="137"/>
    </row>
    <row r="770" spans="1:43">
      <c r="A770" s="12">
        <v>61</v>
      </c>
      <c r="B770" s="126" t="str">
        <f>VLOOKUP(A770,'Overzicht locaties'!B:D,2,0)</f>
        <v>Dev.+SE61</v>
      </c>
      <c r="C770" s="107" t="s">
        <v>650</v>
      </c>
      <c r="D770" s="6" t="s">
        <v>641</v>
      </c>
      <c r="E770" s="107" t="s">
        <v>326</v>
      </c>
      <c r="F770" s="107">
        <v>2</v>
      </c>
      <c r="G770" s="127" t="str">
        <f t="shared" si="327"/>
        <v>Sanitaire ruimte</v>
      </c>
      <c r="H770" s="107" t="s">
        <v>652</v>
      </c>
      <c r="I770" s="128">
        <v>1</v>
      </c>
      <c r="J770" s="127" t="str">
        <f t="shared" si="312"/>
        <v>Vloerafwerking met polymeer beschermlaag</v>
      </c>
      <c r="K770" s="130">
        <v>3</v>
      </c>
      <c r="L770" s="129">
        <f t="shared" si="313"/>
        <v>3</v>
      </c>
      <c r="M770" s="164">
        <f t="shared" si="314"/>
        <v>0</v>
      </c>
      <c r="N770" s="131"/>
      <c r="O770" s="107" t="s">
        <v>101</v>
      </c>
      <c r="P770" s="107"/>
      <c r="Q770" s="107"/>
      <c r="R770" s="107"/>
      <c r="S770" s="131"/>
      <c r="T770" s="126" t="str">
        <f t="shared" si="315"/>
        <v>Sanitair</v>
      </c>
      <c r="U770" s="126" t="str">
        <f t="shared" si="316"/>
        <v>AQL 4%</v>
      </c>
      <c r="V770" s="131"/>
      <c r="W770" s="113">
        <v>100</v>
      </c>
      <c r="X770" s="131"/>
      <c r="Y770" s="129">
        <f t="shared" si="317"/>
        <v>4.68</v>
      </c>
      <c r="Z770" s="132">
        <f t="shared" si="318"/>
        <v>0</v>
      </c>
      <c r="AA770" s="131"/>
      <c r="AB770" s="129" t="str">
        <f t="shared" si="319"/>
        <v>_</v>
      </c>
      <c r="AC770" s="132" t="str">
        <f t="shared" si="320"/>
        <v>_</v>
      </c>
      <c r="AD770" s="131"/>
      <c r="AE770" s="129" t="str">
        <f t="shared" si="321"/>
        <v>_</v>
      </c>
      <c r="AF770" s="132" t="str">
        <f t="shared" si="322"/>
        <v>_</v>
      </c>
      <c r="AG770" s="131"/>
      <c r="AH770" s="129" t="str">
        <f t="shared" si="323"/>
        <v>_</v>
      </c>
      <c r="AI770" s="132" t="str">
        <f t="shared" si="324"/>
        <v>_</v>
      </c>
      <c r="AJ770" s="131"/>
      <c r="AK770" s="129">
        <f t="shared" si="325"/>
        <v>4.68</v>
      </c>
      <c r="AL770" s="132">
        <f t="shared" si="326"/>
        <v>0</v>
      </c>
      <c r="AM770" s="131"/>
      <c r="AQ770" s="137"/>
    </row>
    <row r="771" spans="1:43">
      <c r="A771" s="12">
        <v>61</v>
      </c>
      <c r="B771" s="126" t="str">
        <f>VLOOKUP(A771,'Overzicht locaties'!B:D,2,0)</f>
        <v>Dev.+SE61</v>
      </c>
      <c r="C771" s="107" t="s">
        <v>650</v>
      </c>
      <c r="D771" s="6" t="s">
        <v>642</v>
      </c>
      <c r="E771" s="107" t="s">
        <v>325</v>
      </c>
      <c r="F771" s="107">
        <v>2</v>
      </c>
      <c r="G771" s="127" t="str">
        <f t="shared" si="327"/>
        <v>Sanitaire ruimte</v>
      </c>
      <c r="H771" s="107" t="s">
        <v>652</v>
      </c>
      <c r="I771" s="128">
        <v>1</v>
      </c>
      <c r="J771" s="127" t="str">
        <f t="shared" si="312"/>
        <v>Vloerafwerking met polymeer beschermlaag</v>
      </c>
      <c r="K771" s="130">
        <v>2</v>
      </c>
      <c r="L771" s="129">
        <f t="shared" si="313"/>
        <v>2</v>
      </c>
      <c r="M771" s="164">
        <f t="shared" si="314"/>
        <v>0</v>
      </c>
      <c r="N771" s="131"/>
      <c r="O771" s="107" t="s">
        <v>101</v>
      </c>
      <c r="P771" s="107"/>
      <c r="Q771" s="107"/>
      <c r="R771" s="107"/>
      <c r="S771" s="131"/>
      <c r="T771" s="126" t="str">
        <f t="shared" si="315"/>
        <v>Sanitair</v>
      </c>
      <c r="U771" s="126" t="str">
        <f t="shared" si="316"/>
        <v>AQL 4%</v>
      </c>
      <c r="V771" s="131"/>
      <c r="W771" s="113">
        <v>100</v>
      </c>
      <c r="X771" s="131"/>
      <c r="Y771" s="129">
        <f t="shared" si="317"/>
        <v>3.12</v>
      </c>
      <c r="Z771" s="132">
        <f t="shared" si="318"/>
        <v>0</v>
      </c>
      <c r="AA771" s="131"/>
      <c r="AB771" s="129" t="str">
        <f t="shared" si="319"/>
        <v>_</v>
      </c>
      <c r="AC771" s="132" t="str">
        <f t="shared" si="320"/>
        <v>_</v>
      </c>
      <c r="AD771" s="131"/>
      <c r="AE771" s="129" t="str">
        <f t="shared" si="321"/>
        <v>_</v>
      </c>
      <c r="AF771" s="132" t="str">
        <f t="shared" si="322"/>
        <v>_</v>
      </c>
      <c r="AG771" s="131"/>
      <c r="AH771" s="129" t="str">
        <f t="shared" si="323"/>
        <v>_</v>
      </c>
      <c r="AI771" s="132" t="str">
        <f t="shared" si="324"/>
        <v>_</v>
      </c>
      <c r="AJ771" s="131"/>
      <c r="AK771" s="129">
        <f t="shared" si="325"/>
        <v>3.12</v>
      </c>
      <c r="AL771" s="132">
        <f t="shared" si="326"/>
        <v>0</v>
      </c>
      <c r="AM771" s="131"/>
      <c r="AQ771" s="137"/>
    </row>
    <row r="772" spans="1:43">
      <c r="A772" s="12">
        <v>61</v>
      </c>
      <c r="B772" s="126" t="str">
        <f>VLOOKUP(A772,'Overzicht locaties'!B:D,2,0)</f>
        <v>Dev.+SE61</v>
      </c>
      <c r="C772" s="107" t="s">
        <v>650</v>
      </c>
      <c r="D772" s="6" t="s">
        <v>643</v>
      </c>
      <c r="E772" s="107" t="s">
        <v>636</v>
      </c>
      <c r="F772" s="107">
        <v>4</v>
      </c>
      <c r="G772" s="127" t="str">
        <f t="shared" si="327"/>
        <v>Medische ruimte</v>
      </c>
      <c r="H772" s="107" t="s">
        <v>652</v>
      </c>
      <c r="I772" s="128">
        <v>1</v>
      </c>
      <c r="J772" s="127" t="str">
        <f t="shared" si="312"/>
        <v>Vloerafwerking met polymeer beschermlaag</v>
      </c>
      <c r="K772" s="130">
        <v>24</v>
      </c>
      <c r="L772" s="129">
        <f t="shared" si="313"/>
        <v>24</v>
      </c>
      <c r="M772" s="164">
        <f t="shared" si="314"/>
        <v>0</v>
      </c>
      <c r="N772" s="131"/>
      <c r="O772" s="107" t="s">
        <v>101</v>
      </c>
      <c r="P772" s="107"/>
      <c r="Q772" s="107"/>
      <c r="R772" s="107"/>
      <c r="S772" s="131"/>
      <c r="T772" s="126" t="str">
        <f t="shared" si="315"/>
        <v>Behandel</v>
      </c>
      <c r="U772" s="126" t="str">
        <f t="shared" si="316"/>
        <v>AQL 3%</v>
      </c>
      <c r="V772" s="131"/>
      <c r="W772" s="113">
        <v>100</v>
      </c>
      <c r="X772" s="131"/>
      <c r="Y772" s="129">
        <f t="shared" si="317"/>
        <v>37.44</v>
      </c>
      <c r="Z772" s="132">
        <f t="shared" si="318"/>
        <v>0</v>
      </c>
      <c r="AA772" s="131"/>
      <c r="AB772" s="129" t="str">
        <f t="shared" si="319"/>
        <v>_</v>
      </c>
      <c r="AC772" s="132" t="str">
        <f t="shared" si="320"/>
        <v>_</v>
      </c>
      <c r="AD772" s="131"/>
      <c r="AE772" s="129" t="str">
        <f t="shared" si="321"/>
        <v>_</v>
      </c>
      <c r="AF772" s="132" t="str">
        <f t="shared" si="322"/>
        <v>_</v>
      </c>
      <c r="AG772" s="131"/>
      <c r="AH772" s="129" t="str">
        <f t="shared" si="323"/>
        <v>_</v>
      </c>
      <c r="AI772" s="132" t="str">
        <f t="shared" si="324"/>
        <v>_</v>
      </c>
      <c r="AJ772" s="131"/>
      <c r="AK772" s="129">
        <f t="shared" si="325"/>
        <v>37.44</v>
      </c>
      <c r="AL772" s="132">
        <f t="shared" si="326"/>
        <v>0</v>
      </c>
      <c r="AM772" s="131"/>
      <c r="AQ772" s="137"/>
    </row>
    <row r="773" spans="1:43">
      <c r="A773" s="12">
        <v>61</v>
      </c>
      <c r="B773" s="126" t="str">
        <f>VLOOKUP(A773,'Overzicht locaties'!B:D,2,0)</f>
        <v>Dev.+SE61</v>
      </c>
      <c r="C773" s="107" t="s">
        <v>650</v>
      </c>
      <c r="D773" s="6" t="s">
        <v>644</v>
      </c>
      <c r="E773" s="107" t="s">
        <v>249</v>
      </c>
      <c r="F773" s="107">
        <v>4</v>
      </c>
      <c r="G773" s="127" t="str">
        <f t="shared" si="327"/>
        <v>Medische ruimte</v>
      </c>
      <c r="H773" s="107" t="s">
        <v>652</v>
      </c>
      <c r="I773" s="128">
        <v>1</v>
      </c>
      <c r="J773" s="127" t="str">
        <f t="shared" si="312"/>
        <v>Vloerafwerking met polymeer beschermlaag</v>
      </c>
      <c r="K773" s="130">
        <v>16</v>
      </c>
      <c r="L773" s="129">
        <f t="shared" si="313"/>
        <v>16</v>
      </c>
      <c r="M773" s="164">
        <f t="shared" si="314"/>
        <v>0</v>
      </c>
      <c r="N773" s="131"/>
      <c r="O773" s="107" t="s">
        <v>101</v>
      </c>
      <c r="P773" s="107"/>
      <c r="Q773" s="107"/>
      <c r="R773" s="107"/>
      <c r="S773" s="131"/>
      <c r="T773" s="126" t="str">
        <f t="shared" si="315"/>
        <v>Behandel</v>
      </c>
      <c r="U773" s="126" t="str">
        <f t="shared" si="316"/>
        <v>AQL 3%</v>
      </c>
      <c r="V773" s="131"/>
      <c r="W773" s="113">
        <v>100</v>
      </c>
      <c r="X773" s="131"/>
      <c r="Y773" s="129">
        <f t="shared" si="317"/>
        <v>24.96</v>
      </c>
      <c r="Z773" s="132">
        <f t="shared" si="318"/>
        <v>0</v>
      </c>
      <c r="AA773" s="131"/>
      <c r="AB773" s="129" t="str">
        <f t="shared" si="319"/>
        <v>_</v>
      </c>
      <c r="AC773" s="132" t="str">
        <f t="shared" si="320"/>
        <v>_</v>
      </c>
      <c r="AD773" s="131"/>
      <c r="AE773" s="129" t="str">
        <f t="shared" si="321"/>
        <v>_</v>
      </c>
      <c r="AF773" s="132" t="str">
        <f t="shared" si="322"/>
        <v>_</v>
      </c>
      <c r="AG773" s="131"/>
      <c r="AH773" s="129" t="str">
        <f t="shared" si="323"/>
        <v>_</v>
      </c>
      <c r="AI773" s="132" t="str">
        <f t="shared" si="324"/>
        <v>_</v>
      </c>
      <c r="AJ773" s="131"/>
      <c r="AK773" s="129">
        <f t="shared" si="325"/>
        <v>24.96</v>
      </c>
      <c r="AL773" s="132">
        <f t="shared" si="326"/>
        <v>0</v>
      </c>
      <c r="AM773" s="131"/>
      <c r="AQ773" s="137"/>
    </row>
    <row r="774" spans="1:43">
      <c r="A774" s="12">
        <v>61</v>
      </c>
      <c r="B774" s="126" t="str">
        <f>VLOOKUP(A774,'Overzicht locaties'!B:D,2,0)</f>
        <v>Dev.+SE61</v>
      </c>
      <c r="C774" s="107" t="s">
        <v>650</v>
      </c>
      <c r="D774" s="6" t="s">
        <v>645</v>
      </c>
      <c r="E774" s="107" t="s">
        <v>356</v>
      </c>
      <c r="F774" s="107">
        <v>1</v>
      </c>
      <c r="G774" s="127" t="str">
        <f t="shared" si="327"/>
        <v xml:space="preserve">Kantoorruimte / vergaderruimte </v>
      </c>
      <c r="H774" s="107" t="s">
        <v>652</v>
      </c>
      <c r="I774" s="128">
        <v>1</v>
      </c>
      <c r="J774" s="127" t="str">
        <f t="shared" si="312"/>
        <v>Vloerafwerking met polymeer beschermlaag</v>
      </c>
      <c r="K774" s="130">
        <v>7.5</v>
      </c>
      <c r="L774" s="129">
        <f t="shared" si="313"/>
        <v>7.5</v>
      </c>
      <c r="M774" s="164">
        <f t="shared" si="314"/>
        <v>0</v>
      </c>
      <c r="N774" s="131"/>
      <c r="O774" s="107" t="s">
        <v>101</v>
      </c>
      <c r="P774" s="107"/>
      <c r="Q774" s="107"/>
      <c r="R774" s="107"/>
      <c r="S774" s="131"/>
      <c r="T774" s="126" t="str">
        <f t="shared" si="315"/>
        <v>Bureau</v>
      </c>
      <c r="U774" s="126" t="str">
        <f t="shared" si="316"/>
        <v>AQL 7%</v>
      </c>
      <c r="V774" s="131"/>
      <c r="W774" s="113">
        <v>100</v>
      </c>
      <c r="X774" s="131"/>
      <c r="Y774" s="129">
        <f t="shared" si="317"/>
        <v>11.7</v>
      </c>
      <c r="Z774" s="132">
        <f t="shared" si="318"/>
        <v>0</v>
      </c>
      <c r="AA774" s="131"/>
      <c r="AB774" s="129" t="str">
        <f t="shared" si="319"/>
        <v>_</v>
      </c>
      <c r="AC774" s="132" t="str">
        <f t="shared" si="320"/>
        <v>_</v>
      </c>
      <c r="AD774" s="131"/>
      <c r="AE774" s="129" t="str">
        <f t="shared" si="321"/>
        <v>_</v>
      </c>
      <c r="AF774" s="132" t="str">
        <f t="shared" si="322"/>
        <v>_</v>
      </c>
      <c r="AG774" s="131"/>
      <c r="AH774" s="129" t="str">
        <f t="shared" si="323"/>
        <v>_</v>
      </c>
      <c r="AI774" s="132" t="str">
        <f t="shared" si="324"/>
        <v>_</v>
      </c>
      <c r="AJ774" s="131"/>
      <c r="AK774" s="129">
        <f t="shared" si="325"/>
        <v>11.7</v>
      </c>
      <c r="AL774" s="132">
        <f t="shared" si="326"/>
        <v>0</v>
      </c>
      <c r="AM774" s="131"/>
      <c r="AQ774" s="137"/>
    </row>
    <row r="775" spans="1:43">
      <c r="A775" s="12">
        <v>61</v>
      </c>
      <c r="B775" s="126" t="str">
        <f>VLOOKUP(A775,'Overzicht locaties'!B:D,2,0)</f>
        <v>Dev.+SE61</v>
      </c>
      <c r="C775" s="107" t="s">
        <v>650</v>
      </c>
      <c r="D775" s="6" t="s">
        <v>646</v>
      </c>
      <c r="E775" s="107" t="s">
        <v>254</v>
      </c>
      <c r="F775" s="107">
        <v>6</v>
      </c>
      <c r="G775" s="127" t="str">
        <f t="shared" si="327"/>
        <v>Overig / Magazijn / Archief / Berging / Technische ruimte</v>
      </c>
      <c r="H775" s="107" t="s">
        <v>652</v>
      </c>
      <c r="I775" s="128">
        <v>1</v>
      </c>
      <c r="J775" s="127" t="str">
        <f t="shared" si="312"/>
        <v>Vloerafwerking met polymeer beschermlaag</v>
      </c>
      <c r="K775" s="130">
        <v>3.6</v>
      </c>
      <c r="L775" s="129">
        <f t="shared" si="313"/>
        <v>3.6</v>
      </c>
      <c r="M775" s="164">
        <f t="shared" si="314"/>
        <v>0</v>
      </c>
      <c r="N775" s="131"/>
      <c r="O775" s="107" t="s">
        <v>111</v>
      </c>
      <c r="P775" s="107"/>
      <c r="Q775" s="107"/>
      <c r="R775" s="107"/>
      <c r="S775" s="131"/>
      <c r="T775" s="126" t="str">
        <f t="shared" si="315"/>
        <v>Verkeer</v>
      </c>
      <c r="U775" s="126" t="str">
        <f t="shared" si="316"/>
        <v>AQL 7%</v>
      </c>
      <c r="V775" s="131"/>
      <c r="W775" s="113">
        <v>100</v>
      </c>
      <c r="X775" s="131"/>
      <c r="Y775" s="129">
        <f t="shared" si="317"/>
        <v>0.43200000000000005</v>
      </c>
      <c r="Z775" s="132">
        <f t="shared" si="318"/>
        <v>0</v>
      </c>
      <c r="AA775" s="131"/>
      <c r="AB775" s="129" t="str">
        <f t="shared" si="319"/>
        <v>_</v>
      </c>
      <c r="AC775" s="132" t="str">
        <f t="shared" si="320"/>
        <v>_</v>
      </c>
      <c r="AD775" s="131"/>
      <c r="AE775" s="129" t="str">
        <f t="shared" si="321"/>
        <v>_</v>
      </c>
      <c r="AF775" s="132" t="str">
        <f t="shared" si="322"/>
        <v>_</v>
      </c>
      <c r="AG775" s="131"/>
      <c r="AH775" s="129" t="str">
        <f t="shared" si="323"/>
        <v>_</v>
      </c>
      <c r="AI775" s="132" t="str">
        <f t="shared" si="324"/>
        <v>_</v>
      </c>
      <c r="AJ775" s="131"/>
      <c r="AK775" s="129">
        <f t="shared" si="325"/>
        <v>0.43200000000000005</v>
      </c>
      <c r="AL775" s="132">
        <f t="shared" si="326"/>
        <v>0</v>
      </c>
      <c r="AM775" s="131"/>
      <c r="AQ775" s="137"/>
    </row>
    <row r="776" spans="1:43">
      <c r="A776" s="12">
        <v>61</v>
      </c>
      <c r="B776" s="126" t="str">
        <f>VLOOKUP(A776,'Overzicht locaties'!B:D,2,0)</f>
        <v>Dev.+SE61</v>
      </c>
      <c r="C776" s="107" t="s">
        <v>650</v>
      </c>
      <c r="D776" s="6" t="s">
        <v>647</v>
      </c>
      <c r="E776" s="107" t="s">
        <v>637</v>
      </c>
      <c r="F776" s="107">
        <v>1</v>
      </c>
      <c r="G776" s="127" t="str">
        <f t="shared" si="327"/>
        <v xml:space="preserve">Kantoorruimte / vergaderruimte </v>
      </c>
      <c r="H776" s="107" t="s">
        <v>652</v>
      </c>
      <c r="I776" s="128">
        <v>1</v>
      </c>
      <c r="J776" s="127" t="str">
        <f t="shared" si="312"/>
        <v>Vloerafwerking met polymeer beschermlaag</v>
      </c>
      <c r="K776" s="130">
        <v>18</v>
      </c>
      <c r="L776" s="129">
        <f t="shared" si="313"/>
        <v>18</v>
      </c>
      <c r="M776" s="164">
        <f t="shared" si="314"/>
        <v>0</v>
      </c>
      <c r="N776" s="131"/>
      <c r="O776" s="107" t="s">
        <v>101</v>
      </c>
      <c r="P776" s="107"/>
      <c r="Q776" s="107"/>
      <c r="R776" s="107"/>
      <c r="S776" s="131"/>
      <c r="T776" s="126" t="str">
        <f t="shared" si="315"/>
        <v>Bureau</v>
      </c>
      <c r="U776" s="126" t="str">
        <f t="shared" si="316"/>
        <v>AQL 7%</v>
      </c>
      <c r="V776" s="131"/>
      <c r="W776" s="113">
        <v>100</v>
      </c>
      <c r="X776" s="131"/>
      <c r="Y776" s="129">
        <f t="shared" si="317"/>
        <v>28.08</v>
      </c>
      <c r="Z776" s="132">
        <f t="shared" si="318"/>
        <v>0</v>
      </c>
      <c r="AA776" s="131"/>
      <c r="AB776" s="129" t="str">
        <f t="shared" si="319"/>
        <v>_</v>
      </c>
      <c r="AC776" s="132" t="str">
        <f t="shared" si="320"/>
        <v>_</v>
      </c>
      <c r="AD776" s="131"/>
      <c r="AE776" s="129" t="str">
        <f t="shared" si="321"/>
        <v>_</v>
      </c>
      <c r="AF776" s="132" t="str">
        <f t="shared" si="322"/>
        <v>_</v>
      </c>
      <c r="AG776" s="131"/>
      <c r="AH776" s="129" t="str">
        <f t="shared" si="323"/>
        <v>_</v>
      </c>
      <c r="AI776" s="132" t="str">
        <f t="shared" si="324"/>
        <v>_</v>
      </c>
      <c r="AJ776" s="131"/>
      <c r="AK776" s="129">
        <f t="shared" si="325"/>
        <v>28.08</v>
      </c>
      <c r="AL776" s="132">
        <f t="shared" si="326"/>
        <v>0</v>
      </c>
      <c r="AM776" s="131"/>
      <c r="AQ776" s="137"/>
    </row>
    <row r="777" spans="1:43">
      <c r="A777" s="12">
        <v>61</v>
      </c>
      <c r="B777" s="126" t="str">
        <f>VLOOKUP(A777,'Overzicht locaties'!B:D,2,0)</f>
        <v>Dev.+SE61</v>
      </c>
      <c r="C777" s="107" t="s">
        <v>650</v>
      </c>
      <c r="D777" s="6" t="s">
        <v>648</v>
      </c>
      <c r="E777" s="107" t="s">
        <v>148</v>
      </c>
      <c r="F777" s="107">
        <v>2</v>
      </c>
      <c r="G777" s="127" t="str">
        <f t="shared" si="327"/>
        <v>Sanitaire ruimte</v>
      </c>
      <c r="H777" s="107" t="s">
        <v>652</v>
      </c>
      <c r="I777" s="128">
        <v>1</v>
      </c>
      <c r="J777" s="127" t="str">
        <f t="shared" si="312"/>
        <v>Vloerafwerking met polymeer beschermlaag</v>
      </c>
      <c r="K777" s="130">
        <v>1.8</v>
      </c>
      <c r="L777" s="129">
        <f t="shared" si="313"/>
        <v>1.8</v>
      </c>
      <c r="M777" s="164">
        <f t="shared" si="314"/>
        <v>0</v>
      </c>
      <c r="N777" s="131"/>
      <c r="O777" s="107" t="s">
        <v>101</v>
      </c>
      <c r="P777" s="107"/>
      <c r="Q777" s="107"/>
      <c r="R777" s="107"/>
      <c r="S777" s="131"/>
      <c r="T777" s="126" t="str">
        <f t="shared" si="315"/>
        <v>Sanitair</v>
      </c>
      <c r="U777" s="126" t="str">
        <f t="shared" si="316"/>
        <v>AQL 4%</v>
      </c>
      <c r="V777" s="131"/>
      <c r="W777" s="113">
        <v>100</v>
      </c>
      <c r="X777" s="131"/>
      <c r="Y777" s="129">
        <f t="shared" si="317"/>
        <v>2.8080000000000003</v>
      </c>
      <c r="Z777" s="132">
        <f t="shared" si="318"/>
        <v>0</v>
      </c>
      <c r="AA777" s="131"/>
      <c r="AB777" s="129" t="str">
        <f t="shared" si="319"/>
        <v>_</v>
      </c>
      <c r="AC777" s="132" t="str">
        <f t="shared" si="320"/>
        <v>_</v>
      </c>
      <c r="AD777" s="131"/>
      <c r="AE777" s="129" t="str">
        <f t="shared" si="321"/>
        <v>_</v>
      </c>
      <c r="AF777" s="132" t="str">
        <f t="shared" si="322"/>
        <v>_</v>
      </c>
      <c r="AG777" s="131"/>
      <c r="AH777" s="129" t="str">
        <f t="shared" si="323"/>
        <v>_</v>
      </c>
      <c r="AI777" s="132" t="str">
        <f t="shared" si="324"/>
        <v>_</v>
      </c>
      <c r="AJ777" s="131"/>
      <c r="AK777" s="129">
        <f t="shared" si="325"/>
        <v>2.8080000000000003</v>
      </c>
      <c r="AL777" s="132">
        <f t="shared" si="326"/>
        <v>0</v>
      </c>
      <c r="AM777" s="131"/>
      <c r="AQ777" s="137"/>
    </row>
    <row r="778" spans="1:43">
      <c r="A778" s="12">
        <v>62</v>
      </c>
      <c r="B778" s="126" t="str">
        <f>VLOOKUP(A778,'Overzicht locaties'!B:D,2,0)</f>
        <v>SE14</v>
      </c>
      <c r="C778" s="107" t="s">
        <v>650</v>
      </c>
      <c r="D778" s="6">
        <v>1</v>
      </c>
      <c r="E778" s="107" t="s">
        <v>301</v>
      </c>
      <c r="F778" s="107">
        <v>3</v>
      </c>
      <c r="G778" s="127" t="str">
        <f t="shared" si="327"/>
        <v>Verkeersruimte / Garderobe / Wachtruimte</v>
      </c>
      <c r="H778" s="107" t="s">
        <v>652</v>
      </c>
      <c r="I778" s="128">
        <v>1</v>
      </c>
      <c r="J778" s="127" t="str">
        <f t="shared" si="312"/>
        <v>Vloerafwerking met polymeer beschermlaag</v>
      </c>
      <c r="K778" s="130">
        <v>23.9</v>
      </c>
      <c r="L778" s="129">
        <f t="shared" si="313"/>
        <v>23.9</v>
      </c>
      <c r="M778" s="164">
        <f t="shared" si="314"/>
        <v>0</v>
      </c>
      <c r="N778" s="131"/>
      <c r="O778" s="107" t="s">
        <v>101</v>
      </c>
      <c r="P778" s="107"/>
      <c r="Q778" s="107"/>
      <c r="R778" s="107"/>
      <c r="S778" s="131"/>
      <c r="T778" s="126" t="str">
        <f t="shared" si="315"/>
        <v>Verkeer</v>
      </c>
      <c r="U778" s="126" t="str">
        <f t="shared" si="316"/>
        <v>AQL 7%</v>
      </c>
      <c r="V778" s="131"/>
      <c r="W778" s="113">
        <v>100</v>
      </c>
      <c r="X778" s="131"/>
      <c r="Y778" s="129">
        <f t="shared" si="317"/>
        <v>37.283999999999999</v>
      </c>
      <c r="Z778" s="132">
        <f t="shared" si="318"/>
        <v>0</v>
      </c>
      <c r="AA778" s="131"/>
      <c r="AB778" s="129" t="str">
        <f t="shared" si="319"/>
        <v>_</v>
      </c>
      <c r="AC778" s="132" t="str">
        <f t="shared" si="320"/>
        <v>_</v>
      </c>
      <c r="AD778" s="131"/>
      <c r="AE778" s="129" t="str">
        <f t="shared" si="321"/>
        <v>_</v>
      </c>
      <c r="AF778" s="132" t="str">
        <f t="shared" si="322"/>
        <v>_</v>
      </c>
      <c r="AG778" s="131"/>
      <c r="AH778" s="129" t="str">
        <f t="shared" si="323"/>
        <v>_</v>
      </c>
      <c r="AI778" s="132" t="str">
        <f t="shared" si="324"/>
        <v>_</v>
      </c>
      <c r="AJ778" s="131"/>
      <c r="AK778" s="129">
        <f t="shared" si="325"/>
        <v>37.283999999999999</v>
      </c>
      <c r="AL778" s="132">
        <f t="shared" si="326"/>
        <v>0</v>
      </c>
      <c r="AM778" s="131"/>
      <c r="AQ778" s="137"/>
    </row>
    <row r="779" spans="1:43">
      <c r="A779" s="12">
        <v>62</v>
      </c>
      <c r="B779" s="126" t="str">
        <f>VLOOKUP(A779,'Overzicht locaties'!B:D,2,0)</f>
        <v>SE14</v>
      </c>
      <c r="C779" s="107" t="s">
        <v>650</v>
      </c>
      <c r="D779" s="6">
        <v>2</v>
      </c>
      <c r="E779" s="107" t="s">
        <v>300</v>
      </c>
      <c r="F779" s="107">
        <v>1</v>
      </c>
      <c r="G779" s="127" t="str">
        <f t="shared" si="327"/>
        <v xml:space="preserve">Kantoorruimte / vergaderruimte </v>
      </c>
      <c r="H779" s="107" t="s">
        <v>652</v>
      </c>
      <c r="I779" s="128">
        <v>1</v>
      </c>
      <c r="J779" s="127" t="str">
        <f t="shared" si="312"/>
        <v>Vloerafwerking met polymeer beschermlaag</v>
      </c>
      <c r="K779" s="130">
        <v>4.7</v>
      </c>
      <c r="L779" s="129">
        <f t="shared" si="313"/>
        <v>4.7</v>
      </c>
      <c r="M779" s="164">
        <f t="shared" si="314"/>
        <v>0</v>
      </c>
      <c r="N779" s="131"/>
      <c r="O779" s="107" t="s">
        <v>101</v>
      </c>
      <c r="P779" s="107"/>
      <c r="Q779" s="107"/>
      <c r="R779" s="107"/>
      <c r="S779" s="131"/>
      <c r="T779" s="126" t="str">
        <f t="shared" si="315"/>
        <v>Bureau</v>
      </c>
      <c r="U779" s="126" t="str">
        <f t="shared" si="316"/>
        <v>AQL 7%</v>
      </c>
      <c r="V779" s="131"/>
      <c r="W779" s="113">
        <v>100</v>
      </c>
      <c r="X779" s="131"/>
      <c r="Y779" s="129">
        <f t="shared" si="317"/>
        <v>7.3319999999999999</v>
      </c>
      <c r="Z779" s="132">
        <f t="shared" si="318"/>
        <v>0</v>
      </c>
      <c r="AA779" s="131"/>
      <c r="AB779" s="129" t="str">
        <f t="shared" si="319"/>
        <v>_</v>
      </c>
      <c r="AC779" s="132" t="str">
        <f t="shared" si="320"/>
        <v>_</v>
      </c>
      <c r="AD779" s="131"/>
      <c r="AE779" s="129" t="str">
        <f t="shared" si="321"/>
        <v>_</v>
      </c>
      <c r="AF779" s="132" t="str">
        <f t="shared" si="322"/>
        <v>_</v>
      </c>
      <c r="AG779" s="131"/>
      <c r="AH779" s="129" t="str">
        <f t="shared" si="323"/>
        <v>_</v>
      </c>
      <c r="AI779" s="132" t="str">
        <f t="shared" si="324"/>
        <v>_</v>
      </c>
      <c r="AJ779" s="131"/>
      <c r="AK779" s="129">
        <f t="shared" si="325"/>
        <v>7.3319999999999999</v>
      </c>
      <c r="AL779" s="132">
        <f t="shared" si="326"/>
        <v>0</v>
      </c>
      <c r="AM779" s="131"/>
      <c r="AQ779" s="137"/>
    </row>
    <row r="780" spans="1:43">
      <c r="A780" s="12">
        <v>62</v>
      </c>
      <c r="B780" s="126" t="str">
        <f>VLOOKUP(A780,'Overzicht locaties'!B:D,2,0)</f>
        <v>SE14</v>
      </c>
      <c r="C780" s="107" t="s">
        <v>650</v>
      </c>
      <c r="D780" s="6">
        <v>6</v>
      </c>
      <c r="E780" s="107" t="s">
        <v>327</v>
      </c>
      <c r="F780" s="107">
        <v>2</v>
      </c>
      <c r="G780" s="127" t="str">
        <f t="shared" si="327"/>
        <v>Sanitaire ruimte</v>
      </c>
      <c r="H780" s="107" t="s">
        <v>652</v>
      </c>
      <c r="I780" s="128">
        <v>1</v>
      </c>
      <c r="J780" s="127" t="str">
        <f t="shared" si="312"/>
        <v>Vloerafwerking met polymeer beschermlaag</v>
      </c>
      <c r="K780" s="130">
        <v>2.2999999999999998</v>
      </c>
      <c r="L780" s="129">
        <f t="shared" si="313"/>
        <v>2.2999999999999998</v>
      </c>
      <c r="M780" s="164">
        <f t="shared" si="314"/>
        <v>0</v>
      </c>
      <c r="N780" s="131"/>
      <c r="O780" s="107" t="s">
        <v>101</v>
      </c>
      <c r="P780" s="107"/>
      <c r="Q780" s="107"/>
      <c r="R780" s="107"/>
      <c r="S780" s="131"/>
      <c r="T780" s="126" t="str">
        <f t="shared" si="315"/>
        <v>Sanitair</v>
      </c>
      <c r="U780" s="126" t="str">
        <f t="shared" si="316"/>
        <v>AQL 4%</v>
      </c>
      <c r="V780" s="131"/>
      <c r="W780" s="113">
        <v>100</v>
      </c>
      <c r="X780" s="131"/>
      <c r="Y780" s="129">
        <f t="shared" si="317"/>
        <v>3.5880000000000001</v>
      </c>
      <c r="Z780" s="132">
        <f t="shared" si="318"/>
        <v>0</v>
      </c>
      <c r="AA780" s="131"/>
      <c r="AB780" s="129" t="str">
        <f t="shared" si="319"/>
        <v>_</v>
      </c>
      <c r="AC780" s="132" t="str">
        <f t="shared" si="320"/>
        <v>_</v>
      </c>
      <c r="AD780" s="131"/>
      <c r="AE780" s="129" t="str">
        <f t="shared" si="321"/>
        <v>_</v>
      </c>
      <c r="AF780" s="132" t="str">
        <f t="shared" si="322"/>
        <v>_</v>
      </c>
      <c r="AG780" s="131"/>
      <c r="AH780" s="129" t="str">
        <f t="shared" si="323"/>
        <v>_</v>
      </c>
      <c r="AI780" s="132" t="str">
        <f t="shared" si="324"/>
        <v>_</v>
      </c>
      <c r="AJ780" s="131"/>
      <c r="AK780" s="129">
        <f t="shared" si="325"/>
        <v>3.5880000000000001</v>
      </c>
      <c r="AL780" s="132">
        <f t="shared" si="326"/>
        <v>0</v>
      </c>
      <c r="AM780" s="131"/>
      <c r="AQ780" s="137"/>
    </row>
    <row r="781" spans="1:43">
      <c r="A781" s="12">
        <v>62</v>
      </c>
      <c r="B781" s="126" t="str">
        <f>VLOOKUP(A781,'Overzicht locaties'!B:D,2,0)</f>
        <v>SE14</v>
      </c>
      <c r="C781" s="107" t="s">
        <v>650</v>
      </c>
      <c r="D781" s="6">
        <v>7</v>
      </c>
      <c r="E781" s="107" t="s">
        <v>326</v>
      </c>
      <c r="F781" s="107">
        <v>2</v>
      </c>
      <c r="G781" s="127" t="str">
        <f t="shared" si="327"/>
        <v>Sanitaire ruimte</v>
      </c>
      <c r="H781" s="107" t="s">
        <v>652</v>
      </c>
      <c r="I781" s="128">
        <v>1</v>
      </c>
      <c r="J781" s="127" t="str">
        <f t="shared" si="312"/>
        <v>Vloerafwerking met polymeer beschermlaag</v>
      </c>
      <c r="K781" s="130">
        <v>2.5</v>
      </c>
      <c r="L781" s="129">
        <f t="shared" si="313"/>
        <v>2.5</v>
      </c>
      <c r="M781" s="164">
        <f t="shared" si="314"/>
        <v>0</v>
      </c>
      <c r="N781" s="131"/>
      <c r="O781" s="107" t="s">
        <v>101</v>
      </c>
      <c r="P781" s="107"/>
      <c r="Q781" s="107"/>
      <c r="R781" s="107"/>
      <c r="S781" s="131"/>
      <c r="T781" s="126" t="str">
        <f t="shared" si="315"/>
        <v>Sanitair</v>
      </c>
      <c r="U781" s="126" t="str">
        <f t="shared" si="316"/>
        <v>AQL 4%</v>
      </c>
      <c r="V781" s="131"/>
      <c r="W781" s="113">
        <v>100</v>
      </c>
      <c r="X781" s="131"/>
      <c r="Y781" s="129">
        <f t="shared" si="317"/>
        <v>3.9000000000000004</v>
      </c>
      <c r="Z781" s="132">
        <f t="shared" si="318"/>
        <v>0</v>
      </c>
      <c r="AA781" s="131"/>
      <c r="AB781" s="129" t="str">
        <f t="shared" si="319"/>
        <v>_</v>
      </c>
      <c r="AC781" s="132" t="str">
        <f t="shared" si="320"/>
        <v>_</v>
      </c>
      <c r="AD781" s="131"/>
      <c r="AE781" s="129" t="str">
        <f t="shared" si="321"/>
        <v>_</v>
      </c>
      <c r="AF781" s="132" t="str">
        <f t="shared" si="322"/>
        <v>_</v>
      </c>
      <c r="AG781" s="131"/>
      <c r="AH781" s="129" t="str">
        <f t="shared" si="323"/>
        <v>_</v>
      </c>
      <c r="AI781" s="132" t="str">
        <f t="shared" si="324"/>
        <v>_</v>
      </c>
      <c r="AJ781" s="131"/>
      <c r="AK781" s="129">
        <f t="shared" si="325"/>
        <v>3.9000000000000004</v>
      </c>
      <c r="AL781" s="132">
        <f t="shared" si="326"/>
        <v>0</v>
      </c>
      <c r="AM781" s="131"/>
      <c r="AQ781" s="137"/>
    </row>
    <row r="782" spans="1:43">
      <c r="A782" s="12">
        <v>62</v>
      </c>
      <c r="B782" s="126" t="str">
        <f>VLOOKUP(A782,'Overzicht locaties'!B:D,2,0)</f>
        <v>SE14</v>
      </c>
      <c r="C782" s="107" t="s">
        <v>650</v>
      </c>
      <c r="D782" s="6">
        <v>3</v>
      </c>
      <c r="E782" s="107" t="s">
        <v>653</v>
      </c>
      <c r="F782" s="107">
        <v>4</v>
      </c>
      <c r="G782" s="127" t="str">
        <f t="shared" si="327"/>
        <v>Medische ruimte</v>
      </c>
      <c r="H782" s="107" t="s">
        <v>652</v>
      </c>
      <c r="I782" s="128">
        <v>1</v>
      </c>
      <c r="J782" s="127" t="str">
        <f t="shared" si="312"/>
        <v>Vloerafwerking met polymeer beschermlaag</v>
      </c>
      <c r="K782" s="130">
        <v>16.600000000000001</v>
      </c>
      <c r="L782" s="129">
        <f t="shared" si="313"/>
        <v>16.600000000000001</v>
      </c>
      <c r="M782" s="164">
        <f t="shared" si="314"/>
        <v>0</v>
      </c>
      <c r="N782" s="131"/>
      <c r="O782" s="107" t="s">
        <v>101</v>
      </c>
      <c r="P782" s="107"/>
      <c r="Q782" s="107"/>
      <c r="R782" s="107"/>
      <c r="S782" s="131"/>
      <c r="T782" s="126" t="str">
        <f t="shared" si="315"/>
        <v>Behandel</v>
      </c>
      <c r="U782" s="126" t="str">
        <f t="shared" si="316"/>
        <v>AQL 3%</v>
      </c>
      <c r="V782" s="131"/>
      <c r="W782" s="113">
        <v>100</v>
      </c>
      <c r="X782" s="131"/>
      <c r="Y782" s="129">
        <f t="shared" si="317"/>
        <v>25.896000000000001</v>
      </c>
      <c r="Z782" s="132">
        <f t="shared" si="318"/>
        <v>0</v>
      </c>
      <c r="AA782" s="131"/>
      <c r="AB782" s="129" t="str">
        <f t="shared" si="319"/>
        <v>_</v>
      </c>
      <c r="AC782" s="132" t="str">
        <f t="shared" si="320"/>
        <v>_</v>
      </c>
      <c r="AD782" s="131"/>
      <c r="AE782" s="129" t="str">
        <f t="shared" si="321"/>
        <v>_</v>
      </c>
      <c r="AF782" s="132" t="str">
        <f t="shared" si="322"/>
        <v>_</v>
      </c>
      <c r="AG782" s="131"/>
      <c r="AH782" s="129" t="str">
        <f t="shared" si="323"/>
        <v>_</v>
      </c>
      <c r="AI782" s="132" t="str">
        <f t="shared" si="324"/>
        <v>_</v>
      </c>
      <c r="AJ782" s="131"/>
      <c r="AK782" s="129">
        <f t="shared" si="325"/>
        <v>25.896000000000001</v>
      </c>
      <c r="AL782" s="132">
        <f t="shared" si="326"/>
        <v>0</v>
      </c>
      <c r="AM782" s="131"/>
      <c r="AQ782" s="137"/>
    </row>
    <row r="783" spans="1:43">
      <c r="A783" s="12">
        <v>62</v>
      </c>
      <c r="B783" s="126" t="str">
        <f>VLOOKUP(A783,'Overzicht locaties'!B:D,2,0)</f>
        <v>SE14</v>
      </c>
      <c r="C783" s="107" t="s">
        <v>650</v>
      </c>
      <c r="D783" s="6">
        <v>4</v>
      </c>
      <c r="E783" s="107" t="s">
        <v>357</v>
      </c>
      <c r="F783" s="107">
        <v>1</v>
      </c>
      <c r="G783" s="127" t="str">
        <f t="shared" si="327"/>
        <v xml:space="preserve">Kantoorruimte / vergaderruimte </v>
      </c>
      <c r="H783" s="107" t="s">
        <v>652</v>
      </c>
      <c r="I783" s="128">
        <v>1</v>
      </c>
      <c r="J783" s="127" t="str">
        <f t="shared" si="312"/>
        <v>Vloerafwerking met polymeer beschermlaag</v>
      </c>
      <c r="K783" s="130">
        <v>15.2</v>
      </c>
      <c r="L783" s="129">
        <f t="shared" si="313"/>
        <v>15.2</v>
      </c>
      <c r="M783" s="164">
        <f t="shared" si="314"/>
        <v>0</v>
      </c>
      <c r="N783" s="131"/>
      <c r="O783" s="107" t="s">
        <v>101</v>
      </c>
      <c r="P783" s="107"/>
      <c r="Q783" s="107"/>
      <c r="R783" s="107"/>
      <c r="S783" s="131"/>
      <c r="T783" s="126" t="str">
        <f t="shared" si="315"/>
        <v>Bureau</v>
      </c>
      <c r="U783" s="126" t="str">
        <f t="shared" si="316"/>
        <v>AQL 7%</v>
      </c>
      <c r="V783" s="131"/>
      <c r="W783" s="113">
        <v>100</v>
      </c>
      <c r="X783" s="131"/>
      <c r="Y783" s="129">
        <f t="shared" si="317"/>
        <v>23.712</v>
      </c>
      <c r="Z783" s="132">
        <f t="shared" si="318"/>
        <v>0</v>
      </c>
      <c r="AA783" s="131"/>
      <c r="AB783" s="129" t="str">
        <f t="shared" si="319"/>
        <v>_</v>
      </c>
      <c r="AC783" s="132" t="str">
        <f t="shared" si="320"/>
        <v>_</v>
      </c>
      <c r="AD783" s="131"/>
      <c r="AE783" s="129" t="str">
        <f t="shared" si="321"/>
        <v>_</v>
      </c>
      <c r="AF783" s="132" t="str">
        <f t="shared" si="322"/>
        <v>_</v>
      </c>
      <c r="AG783" s="131"/>
      <c r="AH783" s="129" t="str">
        <f t="shared" si="323"/>
        <v>_</v>
      </c>
      <c r="AI783" s="132" t="str">
        <f t="shared" si="324"/>
        <v>_</v>
      </c>
      <c r="AJ783" s="131"/>
      <c r="AK783" s="129">
        <f t="shared" si="325"/>
        <v>23.712</v>
      </c>
      <c r="AL783" s="132">
        <f t="shared" si="326"/>
        <v>0</v>
      </c>
      <c r="AM783" s="131"/>
      <c r="AQ783" s="137"/>
    </row>
    <row r="784" spans="1:43">
      <c r="A784" s="12">
        <v>62</v>
      </c>
      <c r="B784" s="126" t="str">
        <f>VLOOKUP(A784,'Overzicht locaties'!B:D,2,0)</f>
        <v>SE14</v>
      </c>
      <c r="C784" s="107" t="s">
        <v>650</v>
      </c>
      <c r="D784" s="6">
        <v>8</v>
      </c>
      <c r="E784" s="107" t="s">
        <v>324</v>
      </c>
      <c r="F784" s="107">
        <v>2</v>
      </c>
      <c r="G784" s="127" t="str">
        <f t="shared" si="327"/>
        <v>Sanitaire ruimte</v>
      </c>
      <c r="H784" s="107" t="s">
        <v>652</v>
      </c>
      <c r="I784" s="128">
        <v>1</v>
      </c>
      <c r="J784" s="127" t="str">
        <f t="shared" si="312"/>
        <v>Vloerafwerking met polymeer beschermlaag</v>
      </c>
      <c r="K784" s="130">
        <v>2.5</v>
      </c>
      <c r="L784" s="129">
        <f t="shared" si="313"/>
        <v>2.5</v>
      </c>
      <c r="M784" s="164">
        <f t="shared" si="314"/>
        <v>0</v>
      </c>
      <c r="N784" s="131"/>
      <c r="O784" s="107" t="s">
        <v>101</v>
      </c>
      <c r="P784" s="107"/>
      <c r="Q784" s="107"/>
      <c r="R784" s="107"/>
      <c r="S784" s="131"/>
      <c r="T784" s="126" t="str">
        <f t="shared" si="315"/>
        <v>Sanitair</v>
      </c>
      <c r="U784" s="126" t="str">
        <f t="shared" si="316"/>
        <v>AQL 4%</v>
      </c>
      <c r="V784" s="131"/>
      <c r="W784" s="113">
        <v>100</v>
      </c>
      <c r="X784" s="131"/>
      <c r="Y784" s="129">
        <f t="shared" si="317"/>
        <v>3.9000000000000004</v>
      </c>
      <c r="Z784" s="132">
        <f t="shared" si="318"/>
        <v>0</v>
      </c>
      <c r="AA784" s="131"/>
      <c r="AB784" s="129" t="str">
        <f t="shared" si="319"/>
        <v>_</v>
      </c>
      <c r="AC784" s="132" t="str">
        <f t="shared" si="320"/>
        <v>_</v>
      </c>
      <c r="AD784" s="131"/>
      <c r="AE784" s="129" t="str">
        <f t="shared" si="321"/>
        <v>_</v>
      </c>
      <c r="AF784" s="132" t="str">
        <f t="shared" si="322"/>
        <v>_</v>
      </c>
      <c r="AG784" s="131"/>
      <c r="AH784" s="129" t="str">
        <f t="shared" si="323"/>
        <v>_</v>
      </c>
      <c r="AI784" s="132" t="str">
        <f t="shared" si="324"/>
        <v>_</v>
      </c>
      <c r="AJ784" s="131"/>
      <c r="AK784" s="129">
        <f t="shared" si="325"/>
        <v>3.9000000000000004</v>
      </c>
      <c r="AL784" s="132">
        <f t="shared" si="326"/>
        <v>0</v>
      </c>
      <c r="AM784" s="131"/>
      <c r="AQ784" s="137"/>
    </row>
    <row r="785" spans="1:43">
      <c r="A785" s="12">
        <v>62</v>
      </c>
      <c r="B785" s="126" t="str">
        <f>VLOOKUP(A785,'Overzicht locaties'!B:D,2,0)</f>
        <v>SE14</v>
      </c>
      <c r="C785" s="107" t="s">
        <v>650</v>
      </c>
      <c r="D785" s="6">
        <v>9</v>
      </c>
      <c r="E785" s="107" t="s">
        <v>325</v>
      </c>
      <c r="F785" s="107">
        <v>2</v>
      </c>
      <c r="G785" s="127" t="str">
        <f t="shared" si="327"/>
        <v>Sanitaire ruimte</v>
      </c>
      <c r="H785" s="107" t="s">
        <v>652</v>
      </c>
      <c r="I785" s="128">
        <v>1</v>
      </c>
      <c r="J785" s="127" t="str">
        <f t="shared" si="312"/>
        <v>Vloerafwerking met polymeer beschermlaag</v>
      </c>
      <c r="K785" s="130">
        <v>2.5</v>
      </c>
      <c r="L785" s="129">
        <f t="shared" si="313"/>
        <v>2.5</v>
      </c>
      <c r="M785" s="164">
        <f t="shared" si="314"/>
        <v>0</v>
      </c>
      <c r="N785" s="131"/>
      <c r="O785" s="107" t="s">
        <v>101</v>
      </c>
      <c r="P785" s="107"/>
      <c r="Q785" s="107"/>
      <c r="R785" s="107"/>
      <c r="S785" s="131"/>
      <c r="T785" s="126" t="str">
        <f t="shared" si="315"/>
        <v>Sanitair</v>
      </c>
      <c r="U785" s="126" t="str">
        <f t="shared" si="316"/>
        <v>AQL 4%</v>
      </c>
      <c r="V785" s="131"/>
      <c r="W785" s="113">
        <v>100</v>
      </c>
      <c r="X785" s="131"/>
      <c r="Y785" s="129">
        <f t="shared" si="317"/>
        <v>3.9000000000000004</v>
      </c>
      <c r="Z785" s="132">
        <f t="shared" si="318"/>
        <v>0</v>
      </c>
      <c r="AA785" s="131"/>
      <c r="AB785" s="129" t="str">
        <f t="shared" si="319"/>
        <v>_</v>
      </c>
      <c r="AC785" s="132" t="str">
        <f t="shared" si="320"/>
        <v>_</v>
      </c>
      <c r="AD785" s="131"/>
      <c r="AE785" s="129" t="str">
        <f t="shared" si="321"/>
        <v>_</v>
      </c>
      <c r="AF785" s="132" t="str">
        <f t="shared" si="322"/>
        <v>_</v>
      </c>
      <c r="AG785" s="131"/>
      <c r="AH785" s="129" t="str">
        <f t="shared" si="323"/>
        <v>_</v>
      </c>
      <c r="AI785" s="132" t="str">
        <f t="shared" si="324"/>
        <v>_</v>
      </c>
      <c r="AJ785" s="131"/>
      <c r="AK785" s="129">
        <f t="shared" si="325"/>
        <v>3.9000000000000004</v>
      </c>
      <c r="AL785" s="132">
        <f t="shared" si="326"/>
        <v>0</v>
      </c>
      <c r="AM785" s="131"/>
      <c r="AQ785" s="137"/>
    </row>
    <row r="786" spans="1:43">
      <c r="A786" s="12">
        <v>62</v>
      </c>
      <c r="B786" s="126" t="str">
        <f>VLOOKUP(A786,'Overzicht locaties'!B:D,2,0)</f>
        <v>SE14</v>
      </c>
      <c r="C786" s="107" t="s">
        <v>650</v>
      </c>
      <c r="D786" s="6">
        <v>5</v>
      </c>
      <c r="E786" s="107" t="s">
        <v>249</v>
      </c>
      <c r="F786" s="107">
        <v>1</v>
      </c>
      <c r="G786" s="127" t="str">
        <f t="shared" ref="G786:G838" si="328">VLOOKUP(F786,cat_omschrijving,2,0)</f>
        <v xml:space="preserve">Kantoorruimte / vergaderruimte </v>
      </c>
      <c r="H786" s="107" t="s">
        <v>652</v>
      </c>
      <c r="I786" s="128">
        <v>1</v>
      </c>
      <c r="J786" s="127" t="str">
        <f t="shared" ref="J786:J838" si="329">VLOOKUP(I786,Legenda_vloerafwerking,2,0)</f>
        <v>Vloerafwerking met polymeer beschermlaag</v>
      </c>
      <c r="K786" s="130">
        <v>14.4</v>
      </c>
      <c r="L786" s="129">
        <f t="shared" ref="L786:L838" si="330">K786-M786</f>
        <v>14.4</v>
      </c>
      <c r="M786" s="164">
        <f t="shared" ref="M786:M838" si="331">IF(F786="nio",K786,0)</f>
        <v>0</v>
      </c>
      <c r="N786" s="131"/>
      <c r="O786" s="107" t="s">
        <v>101</v>
      </c>
      <c r="P786" s="107"/>
      <c r="Q786" s="107"/>
      <c r="R786" s="107"/>
      <c r="S786" s="131"/>
      <c r="T786" s="126" t="str">
        <f t="shared" ref="T786:T838" si="332">IF(F786="nio","_",VLOOKUP(F786,cat_omschrijving,3,0))</f>
        <v>Bureau</v>
      </c>
      <c r="U786" s="126" t="str">
        <f t="shared" ref="U786:U838" si="333">IF(F786="nio","_",VLOOKUP(F786,cat_omschrijving,4,0))</f>
        <v>AQL 7%</v>
      </c>
      <c r="V786" s="131"/>
      <c r="W786" s="113">
        <v>100</v>
      </c>
      <c r="X786" s="131"/>
      <c r="Y786" s="129">
        <f t="shared" ref="Y786:Y838" si="334">IF(F786="nio","_",(L786/W786)*VLOOKUP(O786,Aanpassing_frequenties,3,0))</f>
        <v>22.464000000000002</v>
      </c>
      <c r="Z786" s="132">
        <f t="shared" ref="Z786:Z838" si="335">IF(F786="nio","_",Y786*Rekentarief)</f>
        <v>0</v>
      </c>
      <c r="AA786" s="131"/>
      <c r="AB786" s="129" t="str">
        <f t="shared" ref="AB786:AB838" si="336">IF(OR($F786="nio",P786=""),"_",($L786/$W786)*VLOOKUP(P786,Aanpassing_frequenties,3,0))</f>
        <v>_</v>
      </c>
      <c r="AC786" s="132" t="str">
        <f t="shared" ref="AC786:AC838" si="337">IF(OR($F786="nio",P786=""),"_",AB786*Rekentarief30)</f>
        <v>_</v>
      </c>
      <c r="AD786" s="131"/>
      <c r="AE786" s="129" t="str">
        <f t="shared" ref="AE786:AE838" si="338">IF(OR($F786="nio",Q786=""),"_",($L786/$W786)*VLOOKUP(Q786,Aanpassing_frequenties,3,0))</f>
        <v>_</v>
      </c>
      <c r="AF786" s="132" t="str">
        <f t="shared" ref="AF786:AF838" si="339">IF(OR($F786="nio",Q786=""),"_",AE786*Rekentarief50)</f>
        <v>_</v>
      </c>
      <c r="AG786" s="131"/>
      <c r="AH786" s="129" t="str">
        <f t="shared" ref="AH786:AH838" si="340">IF(OR($F786="nio",R786=""),"_",($L786/$W786)*VLOOKUP(R786,Aanpassing_frequenties,3,0))</f>
        <v>_</v>
      </c>
      <c r="AI786" s="132" t="str">
        <f t="shared" ref="AI786:AI838" si="341">IF(OR($F786="nio",R786=""),"_",AH786*rekentarief150)</f>
        <v>_</v>
      </c>
      <c r="AJ786" s="131"/>
      <c r="AK786" s="129">
        <f t="shared" ref="AK786:AK838" si="342">IF(F786="nio","_",SUM(Y786,AB786,AE786,AH786))</f>
        <v>22.464000000000002</v>
      </c>
      <c r="AL786" s="132">
        <f t="shared" ref="AL786:AL838" si="343">IF(F786="nio","_",SUM(Z786,AC786,AF786,AI786))</f>
        <v>0</v>
      </c>
      <c r="AM786" s="131"/>
      <c r="AQ786" s="137"/>
    </row>
    <row r="787" spans="1:43">
      <c r="A787" s="12">
        <v>62</v>
      </c>
      <c r="B787" s="126" t="str">
        <f>VLOOKUP(A787,'Overzicht locaties'!B:D,2,0)</f>
        <v>SE14</v>
      </c>
      <c r="C787" s="107" t="s">
        <v>650</v>
      </c>
      <c r="D787" s="6">
        <v>12</v>
      </c>
      <c r="E787" s="107" t="s">
        <v>356</v>
      </c>
      <c r="F787" s="107">
        <v>1</v>
      </c>
      <c r="G787" s="127" t="str">
        <f t="shared" si="328"/>
        <v xml:space="preserve">Kantoorruimte / vergaderruimte </v>
      </c>
      <c r="H787" s="107" t="s">
        <v>652</v>
      </c>
      <c r="I787" s="128">
        <v>1</v>
      </c>
      <c r="J787" s="127" t="str">
        <f t="shared" si="329"/>
        <v>Vloerafwerking met polymeer beschermlaag</v>
      </c>
      <c r="K787" s="130">
        <v>5.3</v>
      </c>
      <c r="L787" s="129">
        <f t="shared" si="330"/>
        <v>5.3</v>
      </c>
      <c r="M787" s="164">
        <f t="shared" si="331"/>
        <v>0</v>
      </c>
      <c r="N787" s="131"/>
      <c r="O787" s="107" t="s">
        <v>101</v>
      </c>
      <c r="P787" s="107"/>
      <c r="Q787" s="107"/>
      <c r="R787" s="107"/>
      <c r="S787" s="131"/>
      <c r="T787" s="126" t="str">
        <f t="shared" si="332"/>
        <v>Bureau</v>
      </c>
      <c r="U787" s="126" t="str">
        <f t="shared" si="333"/>
        <v>AQL 7%</v>
      </c>
      <c r="V787" s="131"/>
      <c r="W787" s="113">
        <v>100</v>
      </c>
      <c r="X787" s="131"/>
      <c r="Y787" s="129">
        <f t="shared" si="334"/>
        <v>8.2679999999999989</v>
      </c>
      <c r="Z787" s="132">
        <f t="shared" si="335"/>
        <v>0</v>
      </c>
      <c r="AA787" s="131"/>
      <c r="AB787" s="129" t="str">
        <f t="shared" si="336"/>
        <v>_</v>
      </c>
      <c r="AC787" s="132" t="str">
        <f t="shared" si="337"/>
        <v>_</v>
      </c>
      <c r="AD787" s="131"/>
      <c r="AE787" s="129" t="str">
        <f t="shared" si="338"/>
        <v>_</v>
      </c>
      <c r="AF787" s="132" t="str">
        <f t="shared" si="339"/>
        <v>_</v>
      </c>
      <c r="AG787" s="131"/>
      <c r="AH787" s="129" t="str">
        <f t="shared" si="340"/>
        <v>_</v>
      </c>
      <c r="AI787" s="132" t="str">
        <f t="shared" si="341"/>
        <v>_</v>
      </c>
      <c r="AJ787" s="131"/>
      <c r="AK787" s="129">
        <f t="shared" si="342"/>
        <v>8.2679999999999989</v>
      </c>
      <c r="AL787" s="132">
        <f t="shared" si="343"/>
        <v>0</v>
      </c>
      <c r="AM787" s="131"/>
      <c r="AQ787" s="137"/>
    </row>
    <row r="788" spans="1:43">
      <c r="A788" s="12">
        <v>62</v>
      </c>
      <c r="B788" s="126" t="str">
        <f>VLOOKUP(A788,'Overzicht locaties'!B:D,2,0)</f>
        <v>SE14</v>
      </c>
      <c r="C788" s="107" t="s">
        <v>650</v>
      </c>
      <c r="D788" s="6">
        <v>11</v>
      </c>
      <c r="E788" s="107" t="s">
        <v>254</v>
      </c>
      <c r="F788" s="107">
        <v>6</v>
      </c>
      <c r="G788" s="127" t="str">
        <f t="shared" si="328"/>
        <v>Overig / Magazijn / Archief / Berging / Technische ruimte</v>
      </c>
      <c r="H788" s="107" t="s">
        <v>652</v>
      </c>
      <c r="I788" s="128">
        <v>1</v>
      </c>
      <c r="J788" s="127" t="str">
        <f t="shared" si="329"/>
        <v>Vloerafwerking met polymeer beschermlaag</v>
      </c>
      <c r="K788" s="130">
        <v>1.8</v>
      </c>
      <c r="L788" s="129">
        <f t="shared" si="330"/>
        <v>1.8</v>
      </c>
      <c r="M788" s="164">
        <f t="shared" si="331"/>
        <v>0</v>
      </c>
      <c r="N788" s="131"/>
      <c r="O788" s="107" t="s">
        <v>111</v>
      </c>
      <c r="P788" s="107"/>
      <c r="Q788" s="107"/>
      <c r="R788" s="107"/>
      <c r="S788" s="131"/>
      <c r="T788" s="126" t="str">
        <f t="shared" si="332"/>
        <v>Verkeer</v>
      </c>
      <c r="U788" s="126" t="str">
        <f t="shared" si="333"/>
        <v>AQL 7%</v>
      </c>
      <c r="V788" s="131"/>
      <c r="W788" s="113">
        <v>100</v>
      </c>
      <c r="X788" s="131"/>
      <c r="Y788" s="129">
        <f t="shared" si="334"/>
        <v>0.21600000000000003</v>
      </c>
      <c r="Z788" s="132">
        <f t="shared" si="335"/>
        <v>0</v>
      </c>
      <c r="AA788" s="131"/>
      <c r="AB788" s="129" t="str">
        <f t="shared" si="336"/>
        <v>_</v>
      </c>
      <c r="AC788" s="132" t="str">
        <f t="shared" si="337"/>
        <v>_</v>
      </c>
      <c r="AD788" s="131"/>
      <c r="AE788" s="129" t="str">
        <f t="shared" si="338"/>
        <v>_</v>
      </c>
      <c r="AF788" s="132" t="str">
        <f t="shared" si="339"/>
        <v>_</v>
      </c>
      <c r="AG788" s="131"/>
      <c r="AH788" s="129" t="str">
        <f t="shared" si="340"/>
        <v>_</v>
      </c>
      <c r="AI788" s="132" t="str">
        <f t="shared" si="341"/>
        <v>_</v>
      </c>
      <c r="AJ788" s="131"/>
      <c r="AK788" s="129">
        <f t="shared" si="342"/>
        <v>0.21600000000000003</v>
      </c>
      <c r="AL788" s="132">
        <f t="shared" si="343"/>
        <v>0</v>
      </c>
      <c r="AM788" s="131"/>
      <c r="AQ788" s="137"/>
    </row>
    <row r="789" spans="1:43">
      <c r="A789" s="12">
        <v>62</v>
      </c>
      <c r="B789" s="126" t="str">
        <f>VLOOKUP(A789,'Overzicht locaties'!B:D,2,0)</f>
        <v>SE14</v>
      </c>
      <c r="C789" s="107" t="s">
        <v>650</v>
      </c>
      <c r="D789" s="6">
        <v>13</v>
      </c>
      <c r="E789" s="107" t="s">
        <v>637</v>
      </c>
      <c r="F789" s="107">
        <v>1</v>
      </c>
      <c r="G789" s="127" t="str">
        <f t="shared" si="328"/>
        <v xml:space="preserve">Kantoorruimte / vergaderruimte </v>
      </c>
      <c r="H789" s="107" t="s">
        <v>652</v>
      </c>
      <c r="I789" s="128">
        <v>1</v>
      </c>
      <c r="J789" s="127" t="str">
        <f t="shared" si="329"/>
        <v>Vloerafwerking met polymeer beschermlaag</v>
      </c>
      <c r="K789" s="130">
        <v>16</v>
      </c>
      <c r="L789" s="129">
        <f t="shared" si="330"/>
        <v>16</v>
      </c>
      <c r="M789" s="164">
        <f t="shared" si="331"/>
        <v>0</v>
      </c>
      <c r="N789" s="131"/>
      <c r="O789" s="107" t="s">
        <v>101</v>
      </c>
      <c r="P789" s="107"/>
      <c r="Q789" s="107"/>
      <c r="R789" s="107"/>
      <c r="S789" s="131"/>
      <c r="T789" s="126" t="str">
        <f t="shared" si="332"/>
        <v>Bureau</v>
      </c>
      <c r="U789" s="126" t="str">
        <f t="shared" si="333"/>
        <v>AQL 7%</v>
      </c>
      <c r="V789" s="131"/>
      <c r="W789" s="113">
        <v>100</v>
      </c>
      <c r="X789" s="131"/>
      <c r="Y789" s="129">
        <f t="shared" si="334"/>
        <v>24.96</v>
      </c>
      <c r="Z789" s="132">
        <f t="shared" si="335"/>
        <v>0</v>
      </c>
      <c r="AA789" s="131"/>
      <c r="AB789" s="129" t="str">
        <f t="shared" si="336"/>
        <v>_</v>
      </c>
      <c r="AC789" s="132" t="str">
        <f t="shared" si="337"/>
        <v>_</v>
      </c>
      <c r="AD789" s="131"/>
      <c r="AE789" s="129" t="str">
        <f t="shared" si="338"/>
        <v>_</v>
      </c>
      <c r="AF789" s="132" t="str">
        <f t="shared" si="339"/>
        <v>_</v>
      </c>
      <c r="AG789" s="131"/>
      <c r="AH789" s="129" t="str">
        <f t="shared" si="340"/>
        <v>_</v>
      </c>
      <c r="AI789" s="132" t="str">
        <f t="shared" si="341"/>
        <v>_</v>
      </c>
      <c r="AJ789" s="131"/>
      <c r="AK789" s="129">
        <f t="shared" si="342"/>
        <v>24.96</v>
      </c>
      <c r="AL789" s="132">
        <f t="shared" si="343"/>
        <v>0</v>
      </c>
      <c r="AM789" s="131"/>
      <c r="AQ789" s="137"/>
    </row>
    <row r="790" spans="1:43">
      <c r="A790" s="12">
        <v>62</v>
      </c>
      <c r="B790" s="126" t="str">
        <f>VLOOKUP(A790,'Overzicht locaties'!B:D,2,0)</f>
        <v>SE14</v>
      </c>
      <c r="C790" s="107" t="s">
        <v>650</v>
      </c>
      <c r="D790" s="6">
        <v>10</v>
      </c>
      <c r="E790" s="107" t="s">
        <v>148</v>
      </c>
      <c r="F790" s="107">
        <v>2</v>
      </c>
      <c r="G790" s="127" t="str">
        <f t="shared" si="328"/>
        <v>Sanitaire ruimte</v>
      </c>
      <c r="H790" s="107" t="s">
        <v>652</v>
      </c>
      <c r="I790" s="128">
        <v>1</v>
      </c>
      <c r="J790" s="127" t="str">
        <f t="shared" si="329"/>
        <v>Vloerafwerking met polymeer beschermlaag</v>
      </c>
      <c r="K790" s="130">
        <v>2.1</v>
      </c>
      <c r="L790" s="129">
        <f t="shared" si="330"/>
        <v>2.1</v>
      </c>
      <c r="M790" s="164">
        <f t="shared" si="331"/>
        <v>0</v>
      </c>
      <c r="N790" s="131"/>
      <c r="O790" s="107" t="s">
        <v>101</v>
      </c>
      <c r="P790" s="107"/>
      <c r="Q790" s="107"/>
      <c r="R790" s="107"/>
      <c r="S790" s="131"/>
      <c r="T790" s="126" t="str">
        <f t="shared" si="332"/>
        <v>Sanitair</v>
      </c>
      <c r="U790" s="126" t="str">
        <f t="shared" si="333"/>
        <v>AQL 4%</v>
      </c>
      <c r="V790" s="131"/>
      <c r="W790" s="113">
        <v>100</v>
      </c>
      <c r="X790" s="131"/>
      <c r="Y790" s="129">
        <f t="shared" si="334"/>
        <v>3.2760000000000002</v>
      </c>
      <c r="Z790" s="132">
        <f t="shared" si="335"/>
        <v>0</v>
      </c>
      <c r="AA790" s="131"/>
      <c r="AB790" s="129" t="str">
        <f t="shared" si="336"/>
        <v>_</v>
      </c>
      <c r="AC790" s="132" t="str">
        <f t="shared" si="337"/>
        <v>_</v>
      </c>
      <c r="AD790" s="131"/>
      <c r="AE790" s="129" t="str">
        <f t="shared" si="338"/>
        <v>_</v>
      </c>
      <c r="AF790" s="132" t="str">
        <f t="shared" si="339"/>
        <v>_</v>
      </c>
      <c r="AG790" s="131"/>
      <c r="AH790" s="129" t="str">
        <f t="shared" si="340"/>
        <v>_</v>
      </c>
      <c r="AI790" s="132" t="str">
        <f t="shared" si="341"/>
        <v>_</v>
      </c>
      <c r="AJ790" s="131"/>
      <c r="AK790" s="129">
        <f t="shared" si="342"/>
        <v>3.2760000000000002</v>
      </c>
      <c r="AL790" s="132">
        <f t="shared" si="343"/>
        <v>0</v>
      </c>
      <c r="AM790" s="131"/>
      <c r="AQ790" s="137"/>
    </row>
    <row r="791" spans="1:43">
      <c r="A791" s="12">
        <v>62</v>
      </c>
      <c r="B791" s="126" t="str">
        <f>VLOOKUP(A791,'Overzicht locaties'!B:D,2,0)</f>
        <v>SE14</v>
      </c>
      <c r="C791" s="107" t="s">
        <v>650</v>
      </c>
      <c r="D791" s="6" t="s">
        <v>654</v>
      </c>
      <c r="E791" s="107" t="s">
        <v>147</v>
      </c>
      <c r="F791" s="107">
        <v>3</v>
      </c>
      <c r="G791" s="127" t="str">
        <f t="shared" si="328"/>
        <v>Verkeersruimte / Garderobe / Wachtruimte</v>
      </c>
      <c r="H791" s="107" t="s">
        <v>652</v>
      </c>
      <c r="I791" s="128">
        <v>1</v>
      </c>
      <c r="J791" s="127" t="str">
        <f t="shared" si="329"/>
        <v>Vloerafwerking met polymeer beschermlaag</v>
      </c>
      <c r="K791" s="130">
        <v>9.1</v>
      </c>
      <c r="L791" s="129">
        <f t="shared" si="330"/>
        <v>9.1</v>
      </c>
      <c r="M791" s="164">
        <f t="shared" si="331"/>
        <v>0</v>
      </c>
      <c r="N791" s="131"/>
      <c r="O791" s="107" t="s">
        <v>101</v>
      </c>
      <c r="P791" s="107"/>
      <c r="Q791" s="107"/>
      <c r="R791" s="107"/>
      <c r="S791" s="131"/>
      <c r="T791" s="126" t="str">
        <f t="shared" si="332"/>
        <v>Verkeer</v>
      </c>
      <c r="U791" s="126" t="str">
        <f t="shared" si="333"/>
        <v>AQL 7%</v>
      </c>
      <c r="V791" s="131"/>
      <c r="W791" s="113">
        <v>100</v>
      </c>
      <c r="X791" s="131"/>
      <c r="Y791" s="129">
        <f t="shared" si="334"/>
        <v>14.196</v>
      </c>
      <c r="Z791" s="132">
        <f t="shared" si="335"/>
        <v>0</v>
      </c>
      <c r="AA791" s="131"/>
      <c r="AB791" s="129" t="str">
        <f t="shared" si="336"/>
        <v>_</v>
      </c>
      <c r="AC791" s="132" t="str">
        <f t="shared" si="337"/>
        <v>_</v>
      </c>
      <c r="AD791" s="131"/>
      <c r="AE791" s="129" t="str">
        <f t="shared" si="338"/>
        <v>_</v>
      </c>
      <c r="AF791" s="132" t="str">
        <f t="shared" si="339"/>
        <v>_</v>
      </c>
      <c r="AG791" s="131"/>
      <c r="AH791" s="129" t="str">
        <f t="shared" si="340"/>
        <v>_</v>
      </c>
      <c r="AI791" s="132" t="str">
        <f t="shared" si="341"/>
        <v>_</v>
      </c>
      <c r="AJ791" s="131"/>
      <c r="AK791" s="129">
        <f t="shared" si="342"/>
        <v>14.196</v>
      </c>
      <c r="AL791" s="132">
        <f t="shared" si="343"/>
        <v>0</v>
      </c>
      <c r="AM791" s="131"/>
      <c r="AQ791" s="137"/>
    </row>
    <row r="792" spans="1:43">
      <c r="A792" s="12">
        <v>62</v>
      </c>
      <c r="B792" s="126" t="str">
        <f>VLOOKUP(A792,'Overzicht locaties'!B:D,2,0)</f>
        <v>SE14</v>
      </c>
      <c r="C792" s="107" t="s">
        <v>650</v>
      </c>
      <c r="D792" s="6" t="s">
        <v>655</v>
      </c>
      <c r="E792" s="107" t="s">
        <v>147</v>
      </c>
      <c r="F792" s="107">
        <v>3</v>
      </c>
      <c r="G792" s="127" t="str">
        <f t="shared" si="328"/>
        <v>Verkeersruimte / Garderobe / Wachtruimte</v>
      </c>
      <c r="H792" s="107" t="s">
        <v>652</v>
      </c>
      <c r="I792" s="128">
        <v>1</v>
      </c>
      <c r="J792" s="127" t="str">
        <f t="shared" si="329"/>
        <v>Vloerafwerking met polymeer beschermlaag</v>
      </c>
      <c r="K792" s="130">
        <v>17.3</v>
      </c>
      <c r="L792" s="129">
        <f t="shared" si="330"/>
        <v>17.3</v>
      </c>
      <c r="M792" s="164">
        <f t="shared" si="331"/>
        <v>0</v>
      </c>
      <c r="N792" s="131"/>
      <c r="O792" s="107" t="s">
        <v>101</v>
      </c>
      <c r="P792" s="107"/>
      <c r="Q792" s="107"/>
      <c r="R792" s="107"/>
      <c r="S792" s="131"/>
      <c r="T792" s="126" t="str">
        <f t="shared" si="332"/>
        <v>Verkeer</v>
      </c>
      <c r="U792" s="126" t="str">
        <f t="shared" si="333"/>
        <v>AQL 7%</v>
      </c>
      <c r="V792" s="131"/>
      <c r="W792" s="113">
        <v>100</v>
      </c>
      <c r="X792" s="131"/>
      <c r="Y792" s="129">
        <f t="shared" si="334"/>
        <v>26.988000000000003</v>
      </c>
      <c r="Z792" s="132">
        <f t="shared" si="335"/>
        <v>0</v>
      </c>
      <c r="AA792" s="131"/>
      <c r="AB792" s="129" t="str">
        <f t="shared" si="336"/>
        <v>_</v>
      </c>
      <c r="AC792" s="132" t="str">
        <f t="shared" si="337"/>
        <v>_</v>
      </c>
      <c r="AD792" s="131"/>
      <c r="AE792" s="129" t="str">
        <f t="shared" si="338"/>
        <v>_</v>
      </c>
      <c r="AF792" s="132" t="str">
        <f t="shared" si="339"/>
        <v>_</v>
      </c>
      <c r="AG792" s="131"/>
      <c r="AH792" s="129" t="str">
        <f t="shared" si="340"/>
        <v>_</v>
      </c>
      <c r="AI792" s="132" t="str">
        <f t="shared" si="341"/>
        <v>_</v>
      </c>
      <c r="AJ792" s="131"/>
      <c r="AK792" s="129">
        <f t="shared" si="342"/>
        <v>26.988000000000003</v>
      </c>
      <c r="AL792" s="132">
        <f t="shared" si="343"/>
        <v>0</v>
      </c>
      <c r="AM792" s="131"/>
      <c r="AQ792" s="137"/>
    </row>
    <row r="793" spans="1:43">
      <c r="A793" s="12">
        <v>63</v>
      </c>
      <c r="B793" s="126" t="str">
        <f>VLOOKUP(A793,'Overzicht locaties'!B:D,2,0)</f>
        <v>SE15</v>
      </c>
      <c r="C793" s="107" t="s">
        <v>660</v>
      </c>
      <c r="D793" s="6">
        <v>1</v>
      </c>
      <c r="E793" s="107" t="s">
        <v>301</v>
      </c>
      <c r="F793" s="107">
        <v>3</v>
      </c>
      <c r="G793" s="127" t="str">
        <f t="shared" si="328"/>
        <v>Verkeersruimte / Garderobe / Wachtruimte</v>
      </c>
      <c r="H793" s="107" t="s">
        <v>652</v>
      </c>
      <c r="I793" s="128">
        <v>1</v>
      </c>
      <c r="J793" s="127" t="str">
        <f t="shared" si="329"/>
        <v>Vloerafwerking met polymeer beschermlaag</v>
      </c>
      <c r="K793" s="130">
        <v>28.36</v>
      </c>
      <c r="L793" s="129">
        <f t="shared" si="330"/>
        <v>28.36</v>
      </c>
      <c r="M793" s="164">
        <f t="shared" si="331"/>
        <v>0</v>
      </c>
      <c r="N793" s="131"/>
      <c r="O793" s="107" t="s">
        <v>101</v>
      </c>
      <c r="P793" s="107"/>
      <c r="Q793" s="107"/>
      <c r="R793" s="107"/>
      <c r="S793" s="131"/>
      <c r="T793" s="126" t="str">
        <f t="shared" si="332"/>
        <v>Verkeer</v>
      </c>
      <c r="U793" s="126" t="str">
        <f t="shared" si="333"/>
        <v>AQL 7%</v>
      </c>
      <c r="V793" s="131"/>
      <c r="W793" s="113">
        <v>100</v>
      </c>
      <c r="X793" s="131"/>
      <c r="Y793" s="129">
        <f t="shared" si="334"/>
        <v>44.241600000000005</v>
      </c>
      <c r="Z793" s="132">
        <f t="shared" si="335"/>
        <v>0</v>
      </c>
      <c r="AA793" s="131"/>
      <c r="AB793" s="129" t="str">
        <f t="shared" si="336"/>
        <v>_</v>
      </c>
      <c r="AC793" s="132" t="str">
        <f t="shared" si="337"/>
        <v>_</v>
      </c>
      <c r="AD793" s="131"/>
      <c r="AE793" s="129" t="str">
        <f t="shared" si="338"/>
        <v>_</v>
      </c>
      <c r="AF793" s="132" t="str">
        <f t="shared" si="339"/>
        <v>_</v>
      </c>
      <c r="AG793" s="131"/>
      <c r="AH793" s="129" t="str">
        <f t="shared" si="340"/>
        <v>_</v>
      </c>
      <c r="AI793" s="132" t="str">
        <f t="shared" si="341"/>
        <v>_</v>
      </c>
      <c r="AJ793" s="131"/>
      <c r="AK793" s="129">
        <f t="shared" si="342"/>
        <v>44.241600000000005</v>
      </c>
      <c r="AL793" s="132">
        <f t="shared" si="343"/>
        <v>0</v>
      </c>
      <c r="AM793" s="131"/>
      <c r="AQ793" s="137"/>
    </row>
    <row r="794" spans="1:43">
      <c r="A794" s="12">
        <v>63</v>
      </c>
      <c r="B794" s="126" t="str">
        <f>VLOOKUP(A794,'Overzicht locaties'!B:D,2,0)</f>
        <v>SE15</v>
      </c>
      <c r="C794" s="107" t="s">
        <v>660</v>
      </c>
      <c r="D794" s="6">
        <v>2</v>
      </c>
      <c r="E794" s="107" t="s">
        <v>300</v>
      </c>
      <c r="F794" s="107">
        <v>1</v>
      </c>
      <c r="G794" s="127" t="str">
        <f t="shared" si="328"/>
        <v xml:space="preserve">Kantoorruimte / vergaderruimte </v>
      </c>
      <c r="H794" s="107" t="s">
        <v>652</v>
      </c>
      <c r="I794" s="128">
        <v>1</v>
      </c>
      <c r="J794" s="127" t="str">
        <f t="shared" si="329"/>
        <v>Vloerafwerking met polymeer beschermlaag</v>
      </c>
      <c r="K794" s="130">
        <v>5.65</v>
      </c>
      <c r="L794" s="129">
        <f t="shared" si="330"/>
        <v>5.65</v>
      </c>
      <c r="M794" s="164">
        <f t="shared" si="331"/>
        <v>0</v>
      </c>
      <c r="N794" s="131"/>
      <c r="O794" s="107" t="s">
        <v>101</v>
      </c>
      <c r="P794" s="107"/>
      <c r="Q794" s="107"/>
      <c r="R794" s="107"/>
      <c r="S794" s="131"/>
      <c r="T794" s="126" t="str">
        <f t="shared" si="332"/>
        <v>Bureau</v>
      </c>
      <c r="U794" s="126" t="str">
        <f t="shared" si="333"/>
        <v>AQL 7%</v>
      </c>
      <c r="V794" s="131"/>
      <c r="W794" s="113">
        <v>100</v>
      </c>
      <c r="X794" s="131"/>
      <c r="Y794" s="129">
        <f t="shared" si="334"/>
        <v>8.8140000000000001</v>
      </c>
      <c r="Z794" s="132">
        <f t="shared" si="335"/>
        <v>0</v>
      </c>
      <c r="AA794" s="131"/>
      <c r="AB794" s="129" t="str">
        <f t="shared" si="336"/>
        <v>_</v>
      </c>
      <c r="AC794" s="132" t="str">
        <f t="shared" si="337"/>
        <v>_</v>
      </c>
      <c r="AD794" s="131"/>
      <c r="AE794" s="129" t="str">
        <f t="shared" si="338"/>
        <v>_</v>
      </c>
      <c r="AF794" s="132" t="str">
        <f t="shared" si="339"/>
        <v>_</v>
      </c>
      <c r="AG794" s="131"/>
      <c r="AH794" s="129" t="str">
        <f t="shared" si="340"/>
        <v>_</v>
      </c>
      <c r="AI794" s="132" t="str">
        <f t="shared" si="341"/>
        <v>_</v>
      </c>
      <c r="AJ794" s="131"/>
      <c r="AK794" s="129">
        <f t="shared" si="342"/>
        <v>8.8140000000000001</v>
      </c>
      <c r="AL794" s="132">
        <f t="shared" si="343"/>
        <v>0</v>
      </c>
      <c r="AM794" s="131"/>
      <c r="AQ794" s="137"/>
    </row>
    <row r="795" spans="1:43">
      <c r="A795" s="12">
        <v>63</v>
      </c>
      <c r="B795" s="126" t="str">
        <f>VLOOKUP(A795,'Overzicht locaties'!B:D,2,0)</f>
        <v>SE15</v>
      </c>
      <c r="C795" s="107" t="s">
        <v>660</v>
      </c>
      <c r="D795" s="6">
        <v>3</v>
      </c>
      <c r="E795" s="107" t="s">
        <v>656</v>
      </c>
      <c r="F795" s="107">
        <v>1</v>
      </c>
      <c r="G795" s="127" t="str">
        <f t="shared" si="328"/>
        <v xml:space="preserve">Kantoorruimte / vergaderruimte </v>
      </c>
      <c r="H795" s="107" t="s">
        <v>652</v>
      </c>
      <c r="I795" s="128">
        <v>1</v>
      </c>
      <c r="J795" s="127" t="str">
        <f t="shared" si="329"/>
        <v>Vloerafwerking met polymeer beschermlaag</v>
      </c>
      <c r="K795" s="130">
        <v>30.2</v>
      </c>
      <c r="L795" s="129">
        <f t="shared" si="330"/>
        <v>30.2</v>
      </c>
      <c r="M795" s="164">
        <f t="shared" si="331"/>
        <v>0</v>
      </c>
      <c r="N795" s="131"/>
      <c r="O795" s="107" t="s">
        <v>101</v>
      </c>
      <c r="P795" s="107"/>
      <c r="Q795" s="107"/>
      <c r="R795" s="107"/>
      <c r="S795" s="131"/>
      <c r="T795" s="126" t="str">
        <f t="shared" si="332"/>
        <v>Bureau</v>
      </c>
      <c r="U795" s="126" t="str">
        <f t="shared" si="333"/>
        <v>AQL 7%</v>
      </c>
      <c r="V795" s="131"/>
      <c r="W795" s="113">
        <v>100</v>
      </c>
      <c r="X795" s="131"/>
      <c r="Y795" s="129">
        <f t="shared" si="334"/>
        <v>47.112000000000002</v>
      </c>
      <c r="Z795" s="132">
        <f t="shared" si="335"/>
        <v>0</v>
      </c>
      <c r="AA795" s="131"/>
      <c r="AB795" s="129" t="str">
        <f t="shared" si="336"/>
        <v>_</v>
      </c>
      <c r="AC795" s="132" t="str">
        <f t="shared" si="337"/>
        <v>_</v>
      </c>
      <c r="AD795" s="131"/>
      <c r="AE795" s="129" t="str">
        <f t="shared" si="338"/>
        <v>_</v>
      </c>
      <c r="AF795" s="132" t="str">
        <f t="shared" si="339"/>
        <v>_</v>
      </c>
      <c r="AG795" s="131"/>
      <c r="AH795" s="129" t="str">
        <f t="shared" si="340"/>
        <v>_</v>
      </c>
      <c r="AI795" s="132" t="str">
        <f t="shared" si="341"/>
        <v>_</v>
      </c>
      <c r="AJ795" s="131"/>
      <c r="AK795" s="129">
        <f t="shared" si="342"/>
        <v>47.112000000000002</v>
      </c>
      <c r="AL795" s="132">
        <f t="shared" si="343"/>
        <v>0</v>
      </c>
      <c r="AM795" s="131"/>
      <c r="AQ795" s="137"/>
    </row>
    <row r="796" spans="1:43">
      <c r="A796" s="12">
        <v>63</v>
      </c>
      <c r="B796" s="126" t="str">
        <f>VLOOKUP(A796,'Overzicht locaties'!B:D,2,0)</f>
        <v>SE15</v>
      </c>
      <c r="C796" s="107" t="s">
        <v>660</v>
      </c>
      <c r="D796" s="6">
        <v>7</v>
      </c>
      <c r="E796" s="107" t="s">
        <v>327</v>
      </c>
      <c r="F796" s="107">
        <v>2</v>
      </c>
      <c r="G796" s="127" t="str">
        <f t="shared" si="328"/>
        <v>Sanitaire ruimte</v>
      </c>
      <c r="H796" s="107" t="s">
        <v>652</v>
      </c>
      <c r="I796" s="128">
        <v>1</v>
      </c>
      <c r="J796" s="127" t="str">
        <f t="shared" si="329"/>
        <v>Vloerafwerking met polymeer beschermlaag</v>
      </c>
      <c r="K796" s="130">
        <v>2.35</v>
      </c>
      <c r="L796" s="129">
        <f t="shared" si="330"/>
        <v>2.35</v>
      </c>
      <c r="M796" s="164">
        <f t="shared" si="331"/>
        <v>0</v>
      </c>
      <c r="N796" s="131"/>
      <c r="O796" s="107" t="s">
        <v>101</v>
      </c>
      <c r="P796" s="107"/>
      <c r="Q796" s="107"/>
      <c r="R796" s="107"/>
      <c r="S796" s="131"/>
      <c r="T796" s="126" t="str">
        <f t="shared" si="332"/>
        <v>Sanitair</v>
      </c>
      <c r="U796" s="126" t="str">
        <f t="shared" si="333"/>
        <v>AQL 4%</v>
      </c>
      <c r="V796" s="131"/>
      <c r="W796" s="113">
        <v>100</v>
      </c>
      <c r="X796" s="131"/>
      <c r="Y796" s="129">
        <f t="shared" si="334"/>
        <v>3.6659999999999999</v>
      </c>
      <c r="Z796" s="132">
        <f t="shared" si="335"/>
        <v>0</v>
      </c>
      <c r="AA796" s="131"/>
      <c r="AB796" s="129" t="str">
        <f t="shared" si="336"/>
        <v>_</v>
      </c>
      <c r="AC796" s="132" t="str">
        <f t="shared" si="337"/>
        <v>_</v>
      </c>
      <c r="AD796" s="131"/>
      <c r="AE796" s="129" t="str">
        <f t="shared" si="338"/>
        <v>_</v>
      </c>
      <c r="AF796" s="132" t="str">
        <f t="shared" si="339"/>
        <v>_</v>
      </c>
      <c r="AG796" s="131"/>
      <c r="AH796" s="129" t="str">
        <f t="shared" si="340"/>
        <v>_</v>
      </c>
      <c r="AI796" s="132" t="str">
        <f t="shared" si="341"/>
        <v>_</v>
      </c>
      <c r="AJ796" s="131"/>
      <c r="AK796" s="129">
        <f t="shared" si="342"/>
        <v>3.6659999999999999</v>
      </c>
      <c r="AL796" s="132">
        <f t="shared" si="343"/>
        <v>0</v>
      </c>
      <c r="AM796" s="131"/>
      <c r="AQ796" s="137"/>
    </row>
    <row r="797" spans="1:43">
      <c r="A797" s="12">
        <v>63</v>
      </c>
      <c r="B797" s="126" t="str">
        <f>VLOOKUP(A797,'Overzicht locaties'!B:D,2,0)</f>
        <v>SE15</v>
      </c>
      <c r="C797" s="107" t="s">
        <v>660</v>
      </c>
      <c r="D797" s="6">
        <v>8</v>
      </c>
      <c r="E797" s="107" t="s">
        <v>326</v>
      </c>
      <c r="F797" s="107">
        <v>2</v>
      </c>
      <c r="G797" s="127" t="str">
        <f t="shared" si="328"/>
        <v>Sanitaire ruimte</v>
      </c>
      <c r="H797" s="107" t="s">
        <v>652</v>
      </c>
      <c r="I797" s="128">
        <v>1</v>
      </c>
      <c r="J797" s="127" t="str">
        <f t="shared" si="329"/>
        <v>Vloerafwerking met polymeer beschermlaag</v>
      </c>
      <c r="K797" s="130">
        <v>2.35</v>
      </c>
      <c r="L797" s="129">
        <f t="shared" si="330"/>
        <v>2.35</v>
      </c>
      <c r="M797" s="164">
        <f t="shared" si="331"/>
        <v>0</v>
      </c>
      <c r="N797" s="131"/>
      <c r="O797" s="107" t="s">
        <v>101</v>
      </c>
      <c r="P797" s="107"/>
      <c r="Q797" s="107"/>
      <c r="R797" s="107"/>
      <c r="S797" s="131"/>
      <c r="T797" s="126" t="str">
        <f t="shared" si="332"/>
        <v>Sanitair</v>
      </c>
      <c r="U797" s="126" t="str">
        <f t="shared" si="333"/>
        <v>AQL 4%</v>
      </c>
      <c r="V797" s="131"/>
      <c r="W797" s="113">
        <v>100</v>
      </c>
      <c r="X797" s="131"/>
      <c r="Y797" s="129">
        <f t="shared" si="334"/>
        <v>3.6659999999999999</v>
      </c>
      <c r="Z797" s="132">
        <f t="shared" si="335"/>
        <v>0</v>
      </c>
      <c r="AA797" s="131"/>
      <c r="AB797" s="129" t="str">
        <f t="shared" si="336"/>
        <v>_</v>
      </c>
      <c r="AC797" s="132" t="str">
        <f t="shared" si="337"/>
        <v>_</v>
      </c>
      <c r="AD797" s="131"/>
      <c r="AE797" s="129" t="str">
        <f t="shared" si="338"/>
        <v>_</v>
      </c>
      <c r="AF797" s="132" t="str">
        <f t="shared" si="339"/>
        <v>_</v>
      </c>
      <c r="AG797" s="131"/>
      <c r="AH797" s="129" t="str">
        <f t="shared" si="340"/>
        <v>_</v>
      </c>
      <c r="AI797" s="132" t="str">
        <f t="shared" si="341"/>
        <v>_</v>
      </c>
      <c r="AJ797" s="131"/>
      <c r="AK797" s="129">
        <f t="shared" si="342"/>
        <v>3.6659999999999999</v>
      </c>
      <c r="AL797" s="132">
        <f t="shared" si="343"/>
        <v>0</v>
      </c>
      <c r="AM797" s="131"/>
      <c r="AQ797" s="137"/>
    </row>
    <row r="798" spans="1:43">
      <c r="A798" s="12">
        <v>63</v>
      </c>
      <c r="B798" s="126" t="str">
        <f>VLOOKUP(A798,'Overzicht locaties'!B:D,2,0)</f>
        <v>SE15</v>
      </c>
      <c r="C798" s="107" t="s">
        <v>660</v>
      </c>
      <c r="D798" s="6">
        <v>9</v>
      </c>
      <c r="E798" s="107" t="s">
        <v>325</v>
      </c>
      <c r="F798" s="107">
        <v>2</v>
      </c>
      <c r="G798" s="127" t="str">
        <f t="shared" si="328"/>
        <v>Sanitaire ruimte</v>
      </c>
      <c r="H798" s="107" t="s">
        <v>652</v>
      </c>
      <c r="I798" s="128">
        <v>1</v>
      </c>
      <c r="J798" s="127" t="str">
        <f t="shared" si="329"/>
        <v>Vloerafwerking met polymeer beschermlaag</v>
      </c>
      <c r="K798" s="130">
        <v>2.35</v>
      </c>
      <c r="L798" s="129">
        <f t="shared" si="330"/>
        <v>2.35</v>
      </c>
      <c r="M798" s="164">
        <f t="shared" si="331"/>
        <v>0</v>
      </c>
      <c r="N798" s="131"/>
      <c r="O798" s="107" t="s">
        <v>101</v>
      </c>
      <c r="P798" s="107"/>
      <c r="Q798" s="107"/>
      <c r="R798" s="107"/>
      <c r="S798" s="131"/>
      <c r="T798" s="126" t="str">
        <f t="shared" si="332"/>
        <v>Sanitair</v>
      </c>
      <c r="U798" s="126" t="str">
        <f t="shared" si="333"/>
        <v>AQL 4%</v>
      </c>
      <c r="V798" s="131"/>
      <c r="W798" s="113">
        <v>100</v>
      </c>
      <c r="X798" s="131"/>
      <c r="Y798" s="129">
        <f t="shared" si="334"/>
        <v>3.6659999999999999</v>
      </c>
      <c r="Z798" s="132">
        <f t="shared" si="335"/>
        <v>0</v>
      </c>
      <c r="AA798" s="131"/>
      <c r="AB798" s="129" t="str">
        <f t="shared" si="336"/>
        <v>_</v>
      </c>
      <c r="AC798" s="132" t="str">
        <f t="shared" si="337"/>
        <v>_</v>
      </c>
      <c r="AD798" s="131"/>
      <c r="AE798" s="129" t="str">
        <f t="shared" si="338"/>
        <v>_</v>
      </c>
      <c r="AF798" s="132" t="str">
        <f t="shared" si="339"/>
        <v>_</v>
      </c>
      <c r="AG798" s="131"/>
      <c r="AH798" s="129" t="str">
        <f t="shared" si="340"/>
        <v>_</v>
      </c>
      <c r="AI798" s="132" t="str">
        <f t="shared" si="341"/>
        <v>_</v>
      </c>
      <c r="AJ798" s="131"/>
      <c r="AK798" s="129">
        <f t="shared" si="342"/>
        <v>3.6659999999999999</v>
      </c>
      <c r="AL798" s="132">
        <f t="shared" si="343"/>
        <v>0</v>
      </c>
      <c r="AM798" s="131"/>
      <c r="AQ798" s="137"/>
    </row>
    <row r="799" spans="1:43">
      <c r="A799" s="12">
        <v>63</v>
      </c>
      <c r="B799" s="126" t="str">
        <f>VLOOKUP(A799,'Overzicht locaties'!B:D,2,0)</f>
        <v>SE15</v>
      </c>
      <c r="C799" s="107" t="s">
        <v>660</v>
      </c>
      <c r="D799" s="6">
        <v>10</v>
      </c>
      <c r="E799" s="107" t="s">
        <v>324</v>
      </c>
      <c r="F799" s="107">
        <v>2</v>
      </c>
      <c r="G799" s="127" t="str">
        <f t="shared" si="328"/>
        <v>Sanitaire ruimte</v>
      </c>
      <c r="H799" s="107" t="s">
        <v>652</v>
      </c>
      <c r="I799" s="128">
        <v>1</v>
      </c>
      <c r="J799" s="127" t="str">
        <f t="shared" si="329"/>
        <v>Vloerafwerking met polymeer beschermlaag</v>
      </c>
      <c r="K799" s="130">
        <v>2.35</v>
      </c>
      <c r="L799" s="129">
        <f t="shared" si="330"/>
        <v>2.35</v>
      </c>
      <c r="M799" s="164">
        <f t="shared" si="331"/>
        <v>0</v>
      </c>
      <c r="N799" s="131"/>
      <c r="O799" s="107" t="s">
        <v>101</v>
      </c>
      <c r="P799" s="107"/>
      <c r="Q799" s="107"/>
      <c r="R799" s="107"/>
      <c r="S799" s="131"/>
      <c r="T799" s="126" t="str">
        <f t="shared" si="332"/>
        <v>Sanitair</v>
      </c>
      <c r="U799" s="126" t="str">
        <f t="shared" si="333"/>
        <v>AQL 4%</v>
      </c>
      <c r="V799" s="131"/>
      <c r="W799" s="113">
        <v>100</v>
      </c>
      <c r="X799" s="131"/>
      <c r="Y799" s="129">
        <f t="shared" si="334"/>
        <v>3.6659999999999999</v>
      </c>
      <c r="Z799" s="132">
        <f t="shared" si="335"/>
        <v>0</v>
      </c>
      <c r="AA799" s="131"/>
      <c r="AB799" s="129" t="str">
        <f t="shared" si="336"/>
        <v>_</v>
      </c>
      <c r="AC799" s="132" t="str">
        <f t="shared" si="337"/>
        <v>_</v>
      </c>
      <c r="AD799" s="131"/>
      <c r="AE799" s="129" t="str">
        <f t="shared" si="338"/>
        <v>_</v>
      </c>
      <c r="AF799" s="132" t="str">
        <f t="shared" si="339"/>
        <v>_</v>
      </c>
      <c r="AG799" s="131"/>
      <c r="AH799" s="129" t="str">
        <f t="shared" si="340"/>
        <v>_</v>
      </c>
      <c r="AI799" s="132" t="str">
        <f t="shared" si="341"/>
        <v>_</v>
      </c>
      <c r="AJ799" s="131"/>
      <c r="AK799" s="129">
        <f t="shared" si="342"/>
        <v>3.6659999999999999</v>
      </c>
      <c r="AL799" s="132">
        <f t="shared" si="343"/>
        <v>0</v>
      </c>
      <c r="AM799" s="131"/>
      <c r="AQ799" s="137"/>
    </row>
    <row r="800" spans="1:43">
      <c r="A800" s="12">
        <v>63</v>
      </c>
      <c r="B800" s="126" t="str">
        <f>VLOOKUP(A800,'Overzicht locaties'!B:D,2,0)</f>
        <v>SE15</v>
      </c>
      <c r="C800" s="107" t="s">
        <v>660</v>
      </c>
      <c r="D800" s="6">
        <v>11</v>
      </c>
      <c r="E800" s="107" t="s">
        <v>323</v>
      </c>
      <c r="F800" s="107">
        <v>2</v>
      </c>
      <c r="G800" s="127" t="str">
        <f t="shared" si="328"/>
        <v>Sanitaire ruimte</v>
      </c>
      <c r="H800" s="107" t="s">
        <v>652</v>
      </c>
      <c r="I800" s="128">
        <v>1</v>
      </c>
      <c r="J800" s="127" t="str">
        <f t="shared" si="329"/>
        <v>Vloerafwerking met polymeer beschermlaag</v>
      </c>
      <c r="K800" s="130">
        <v>2.35</v>
      </c>
      <c r="L800" s="129">
        <f t="shared" si="330"/>
        <v>2.35</v>
      </c>
      <c r="M800" s="164">
        <f t="shared" si="331"/>
        <v>0</v>
      </c>
      <c r="N800" s="131"/>
      <c r="O800" s="107" t="s">
        <v>101</v>
      </c>
      <c r="P800" s="107"/>
      <c r="Q800" s="107"/>
      <c r="R800" s="107"/>
      <c r="S800" s="131"/>
      <c r="T800" s="126" t="str">
        <f t="shared" si="332"/>
        <v>Sanitair</v>
      </c>
      <c r="U800" s="126" t="str">
        <f t="shared" si="333"/>
        <v>AQL 4%</v>
      </c>
      <c r="V800" s="131"/>
      <c r="W800" s="113">
        <v>100</v>
      </c>
      <c r="X800" s="131"/>
      <c r="Y800" s="129">
        <f t="shared" si="334"/>
        <v>3.6659999999999999</v>
      </c>
      <c r="Z800" s="132">
        <f t="shared" si="335"/>
        <v>0</v>
      </c>
      <c r="AA800" s="131"/>
      <c r="AB800" s="129" t="str">
        <f t="shared" si="336"/>
        <v>_</v>
      </c>
      <c r="AC800" s="132" t="str">
        <f t="shared" si="337"/>
        <v>_</v>
      </c>
      <c r="AD800" s="131"/>
      <c r="AE800" s="129" t="str">
        <f t="shared" si="338"/>
        <v>_</v>
      </c>
      <c r="AF800" s="132" t="str">
        <f t="shared" si="339"/>
        <v>_</v>
      </c>
      <c r="AG800" s="131"/>
      <c r="AH800" s="129" t="str">
        <f t="shared" si="340"/>
        <v>_</v>
      </c>
      <c r="AI800" s="132" t="str">
        <f t="shared" si="341"/>
        <v>_</v>
      </c>
      <c r="AJ800" s="131"/>
      <c r="AK800" s="129">
        <f t="shared" si="342"/>
        <v>3.6659999999999999</v>
      </c>
      <c r="AL800" s="132">
        <f t="shared" si="343"/>
        <v>0</v>
      </c>
      <c r="AM800" s="131"/>
      <c r="AQ800" s="137"/>
    </row>
    <row r="801" spans="1:43">
      <c r="A801" s="12">
        <v>63</v>
      </c>
      <c r="B801" s="126" t="str">
        <f>VLOOKUP(A801,'Overzicht locaties'!B:D,2,0)</f>
        <v>SE15</v>
      </c>
      <c r="C801" s="107" t="s">
        <v>660</v>
      </c>
      <c r="D801" s="6">
        <v>12</v>
      </c>
      <c r="E801" s="107" t="s">
        <v>319</v>
      </c>
      <c r="F801" s="107">
        <v>2</v>
      </c>
      <c r="G801" s="127" t="str">
        <f t="shared" si="328"/>
        <v>Sanitaire ruimte</v>
      </c>
      <c r="H801" s="107" t="s">
        <v>652</v>
      </c>
      <c r="I801" s="128">
        <v>1</v>
      </c>
      <c r="J801" s="127" t="str">
        <f t="shared" si="329"/>
        <v>Vloerafwerking met polymeer beschermlaag</v>
      </c>
      <c r="K801" s="130">
        <v>2.35</v>
      </c>
      <c r="L801" s="129">
        <f t="shared" si="330"/>
        <v>2.35</v>
      </c>
      <c r="M801" s="164">
        <f t="shared" si="331"/>
        <v>0</v>
      </c>
      <c r="N801" s="131"/>
      <c r="O801" s="107" t="s">
        <v>101</v>
      </c>
      <c r="P801" s="107"/>
      <c r="Q801" s="107"/>
      <c r="R801" s="107"/>
      <c r="S801" s="131"/>
      <c r="T801" s="126" t="str">
        <f t="shared" si="332"/>
        <v>Sanitair</v>
      </c>
      <c r="U801" s="126" t="str">
        <f t="shared" si="333"/>
        <v>AQL 4%</v>
      </c>
      <c r="V801" s="131"/>
      <c r="W801" s="113">
        <v>100</v>
      </c>
      <c r="X801" s="131"/>
      <c r="Y801" s="129">
        <f t="shared" si="334"/>
        <v>3.6659999999999999</v>
      </c>
      <c r="Z801" s="132">
        <f t="shared" si="335"/>
        <v>0</v>
      </c>
      <c r="AA801" s="131"/>
      <c r="AB801" s="129" t="str">
        <f t="shared" si="336"/>
        <v>_</v>
      </c>
      <c r="AC801" s="132" t="str">
        <f t="shared" si="337"/>
        <v>_</v>
      </c>
      <c r="AD801" s="131"/>
      <c r="AE801" s="129" t="str">
        <f t="shared" si="338"/>
        <v>_</v>
      </c>
      <c r="AF801" s="132" t="str">
        <f t="shared" si="339"/>
        <v>_</v>
      </c>
      <c r="AG801" s="131"/>
      <c r="AH801" s="129" t="str">
        <f t="shared" si="340"/>
        <v>_</v>
      </c>
      <c r="AI801" s="132" t="str">
        <f t="shared" si="341"/>
        <v>_</v>
      </c>
      <c r="AJ801" s="131"/>
      <c r="AK801" s="129">
        <f t="shared" si="342"/>
        <v>3.6659999999999999</v>
      </c>
      <c r="AL801" s="132">
        <f t="shared" si="343"/>
        <v>0</v>
      </c>
      <c r="AM801" s="131"/>
      <c r="AQ801" s="137"/>
    </row>
    <row r="802" spans="1:43">
      <c r="A802" s="12">
        <v>63</v>
      </c>
      <c r="B802" s="126" t="str">
        <f>VLOOKUP(A802,'Overzicht locaties'!B:D,2,0)</f>
        <v>SE15</v>
      </c>
      <c r="C802" s="107" t="s">
        <v>660</v>
      </c>
      <c r="D802" s="6">
        <v>4</v>
      </c>
      <c r="E802" s="107" t="s">
        <v>657</v>
      </c>
      <c r="F802" s="107">
        <v>4</v>
      </c>
      <c r="G802" s="127" t="str">
        <f t="shared" si="328"/>
        <v>Medische ruimte</v>
      </c>
      <c r="H802" s="107" t="s">
        <v>652</v>
      </c>
      <c r="I802" s="128">
        <v>1</v>
      </c>
      <c r="J802" s="127" t="str">
        <f t="shared" si="329"/>
        <v>Vloerafwerking met polymeer beschermlaag</v>
      </c>
      <c r="K802" s="130">
        <v>15.5</v>
      </c>
      <c r="L802" s="129">
        <f t="shared" si="330"/>
        <v>15.5</v>
      </c>
      <c r="M802" s="164">
        <f t="shared" si="331"/>
        <v>0</v>
      </c>
      <c r="N802" s="131"/>
      <c r="O802" s="107" t="s">
        <v>101</v>
      </c>
      <c r="P802" s="107"/>
      <c r="Q802" s="107"/>
      <c r="R802" s="107"/>
      <c r="S802" s="131"/>
      <c r="T802" s="126" t="str">
        <f t="shared" si="332"/>
        <v>Behandel</v>
      </c>
      <c r="U802" s="126" t="str">
        <f t="shared" si="333"/>
        <v>AQL 3%</v>
      </c>
      <c r="V802" s="131"/>
      <c r="W802" s="113">
        <v>100</v>
      </c>
      <c r="X802" s="131"/>
      <c r="Y802" s="129">
        <f t="shared" si="334"/>
        <v>24.18</v>
      </c>
      <c r="Z802" s="132">
        <f t="shared" si="335"/>
        <v>0</v>
      </c>
      <c r="AA802" s="131"/>
      <c r="AB802" s="129" t="str">
        <f t="shared" si="336"/>
        <v>_</v>
      </c>
      <c r="AC802" s="132" t="str">
        <f t="shared" si="337"/>
        <v>_</v>
      </c>
      <c r="AD802" s="131"/>
      <c r="AE802" s="129" t="str">
        <f t="shared" si="338"/>
        <v>_</v>
      </c>
      <c r="AF802" s="132" t="str">
        <f t="shared" si="339"/>
        <v>_</v>
      </c>
      <c r="AG802" s="131"/>
      <c r="AH802" s="129" t="str">
        <f t="shared" si="340"/>
        <v>_</v>
      </c>
      <c r="AI802" s="132" t="str">
        <f t="shared" si="341"/>
        <v>_</v>
      </c>
      <c r="AJ802" s="131"/>
      <c r="AK802" s="129">
        <f t="shared" si="342"/>
        <v>24.18</v>
      </c>
      <c r="AL802" s="132">
        <f t="shared" si="343"/>
        <v>0</v>
      </c>
      <c r="AM802" s="131"/>
      <c r="AQ802" s="137"/>
    </row>
    <row r="803" spans="1:43">
      <c r="A803" s="12">
        <v>63</v>
      </c>
      <c r="B803" s="126" t="str">
        <f>VLOOKUP(A803,'Overzicht locaties'!B:D,2,0)</f>
        <v>SE15</v>
      </c>
      <c r="C803" s="107" t="s">
        <v>660</v>
      </c>
      <c r="D803" s="6">
        <v>5</v>
      </c>
      <c r="E803" s="107" t="s">
        <v>658</v>
      </c>
      <c r="F803" s="107">
        <v>4</v>
      </c>
      <c r="G803" s="127" t="str">
        <f t="shared" si="328"/>
        <v>Medische ruimte</v>
      </c>
      <c r="H803" s="107" t="s">
        <v>652</v>
      </c>
      <c r="I803" s="128">
        <v>1</v>
      </c>
      <c r="J803" s="127" t="str">
        <f t="shared" si="329"/>
        <v>Vloerafwerking met polymeer beschermlaag</v>
      </c>
      <c r="K803" s="130">
        <v>12.3</v>
      </c>
      <c r="L803" s="129">
        <f t="shared" si="330"/>
        <v>12.3</v>
      </c>
      <c r="M803" s="164">
        <f t="shared" si="331"/>
        <v>0</v>
      </c>
      <c r="N803" s="131"/>
      <c r="O803" s="107" t="s">
        <v>101</v>
      </c>
      <c r="P803" s="107"/>
      <c r="Q803" s="107"/>
      <c r="R803" s="107"/>
      <c r="S803" s="131"/>
      <c r="T803" s="126" t="str">
        <f t="shared" si="332"/>
        <v>Behandel</v>
      </c>
      <c r="U803" s="126" t="str">
        <f t="shared" si="333"/>
        <v>AQL 3%</v>
      </c>
      <c r="V803" s="131"/>
      <c r="W803" s="113">
        <v>100</v>
      </c>
      <c r="X803" s="131"/>
      <c r="Y803" s="129">
        <f t="shared" si="334"/>
        <v>19.188000000000002</v>
      </c>
      <c r="Z803" s="132">
        <f t="shared" si="335"/>
        <v>0</v>
      </c>
      <c r="AA803" s="131"/>
      <c r="AB803" s="129" t="str">
        <f t="shared" si="336"/>
        <v>_</v>
      </c>
      <c r="AC803" s="132" t="str">
        <f t="shared" si="337"/>
        <v>_</v>
      </c>
      <c r="AD803" s="131"/>
      <c r="AE803" s="129" t="str">
        <f t="shared" si="338"/>
        <v>_</v>
      </c>
      <c r="AF803" s="132" t="str">
        <f t="shared" si="339"/>
        <v>_</v>
      </c>
      <c r="AG803" s="131"/>
      <c r="AH803" s="129" t="str">
        <f t="shared" si="340"/>
        <v>_</v>
      </c>
      <c r="AI803" s="132" t="str">
        <f t="shared" si="341"/>
        <v>_</v>
      </c>
      <c r="AJ803" s="131"/>
      <c r="AK803" s="129">
        <f t="shared" si="342"/>
        <v>19.188000000000002</v>
      </c>
      <c r="AL803" s="132">
        <f t="shared" si="343"/>
        <v>0</v>
      </c>
      <c r="AM803" s="131"/>
      <c r="AQ803" s="137"/>
    </row>
    <row r="804" spans="1:43">
      <c r="A804" s="12">
        <v>63</v>
      </c>
      <c r="B804" s="126" t="str">
        <f>VLOOKUP(A804,'Overzicht locaties'!B:D,2,0)</f>
        <v>SE15</v>
      </c>
      <c r="C804" s="107" t="s">
        <v>660</v>
      </c>
      <c r="D804" s="6">
        <v>6</v>
      </c>
      <c r="E804" s="107" t="s">
        <v>659</v>
      </c>
      <c r="F804" s="107">
        <v>4</v>
      </c>
      <c r="G804" s="127" t="str">
        <f t="shared" si="328"/>
        <v>Medische ruimte</v>
      </c>
      <c r="H804" s="107" t="s">
        <v>652</v>
      </c>
      <c r="I804" s="128">
        <v>1</v>
      </c>
      <c r="J804" s="127" t="str">
        <f t="shared" si="329"/>
        <v>Vloerafwerking met polymeer beschermlaag</v>
      </c>
      <c r="K804" s="130">
        <v>14.25</v>
      </c>
      <c r="L804" s="129">
        <f t="shared" si="330"/>
        <v>14.25</v>
      </c>
      <c r="M804" s="164">
        <f t="shared" si="331"/>
        <v>0</v>
      </c>
      <c r="N804" s="131"/>
      <c r="O804" s="107" t="s">
        <v>101</v>
      </c>
      <c r="P804" s="107"/>
      <c r="Q804" s="107"/>
      <c r="R804" s="107"/>
      <c r="S804" s="131"/>
      <c r="T804" s="126" t="str">
        <f t="shared" si="332"/>
        <v>Behandel</v>
      </c>
      <c r="U804" s="126" t="str">
        <f t="shared" si="333"/>
        <v>AQL 3%</v>
      </c>
      <c r="V804" s="131"/>
      <c r="W804" s="113">
        <v>100</v>
      </c>
      <c r="X804" s="131"/>
      <c r="Y804" s="129">
        <f t="shared" si="334"/>
        <v>22.229999999999997</v>
      </c>
      <c r="Z804" s="132">
        <f t="shared" si="335"/>
        <v>0</v>
      </c>
      <c r="AA804" s="131"/>
      <c r="AB804" s="129" t="str">
        <f t="shared" si="336"/>
        <v>_</v>
      </c>
      <c r="AC804" s="132" t="str">
        <f t="shared" si="337"/>
        <v>_</v>
      </c>
      <c r="AD804" s="131"/>
      <c r="AE804" s="129" t="str">
        <f t="shared" si="338"/>
        <v>_</v>
      </c>
      <c r="AF804" s="132" t="str">
        <f t="shared" si="339"/>
        <v>_</v>
      </c>
      <c r="AG804" s="131"/>
      <c r="AH804" s="129" t="str">
        <f t="shared" si="340"/>
        <v>_</v>
      </c>
      <c r="AI804" s="132" t="str">
        <f t="shared" si="341"/>
        <v>_</v>
      </c>
      <c r="AJ804" s="131"/>
      <c r="AK804" s="129">
        <f t="shared" si="342"/>
        <v>22.229999999999997</v>
      </c>
      <c r="AL804" s="132">
        <f t="shared" si="343"/>
        <v>0</v>
      </c>
      <c r="AM804" s="131"/>
      <c r="AQ804" s="137"/>
    </row>
    <row r="805" spans="1:43">
      <c r="A805" s="12">
        <v>63</v>
      </c>
      <c r="B805" s="126" t="str">
        <f>VLOOKUP(A805,'Overzicht locaties'!B:D,2,0)</f>
        <v>SE15</v>
      </c>
      <c r="C805" s="107" t="s">
        <v>660</v>
      </c>
      <c r="D805" s="6">
        <v>13</v>
      </c>
      <c r="E805" s="107" t="s">
        <v>249</v>
      </c>
      <c r="F805" s="107">
        <v>4</v>
      </c>
      <c r="G805" s="127" t="str">
        <f t="shared" si="328"/>
        <v>Medische ruimte</v>
      </c>
      <c r="H805" s="107" t="s">
        <v>652</v>
      </c>
      <c r="I805" s="128">
        <v>1</v>
      </c>
      <c r="J805" s="127" t="str">
        <f t="shared" si="329"/>
        <v>Vloerafwerking met polymeer beschermlaag</v>
      </c>
      <c r="K805" s="130">
        <v>34.72</v>
      </c>
      <c r="L805" s="129">
        <f t="shared" si="330"/>
        <v>34.72</v>
      </c>
      <c r="M805" s="164">
        <f t="shared" si="331"/>
        <v>0</v>
      </c>
      <c r="N805" s="131"/>
      <c r="O805" s="107" t="s">
        <v>101</v>
      </c>
      <c r="P805" s="107"/>
      <c r="Q805" s="107"/>
      <c r="R805" s="107"/>
      <c r="S805" s="131"/>
      <c r="T805" s="126" t="str">
        <f t="shared" si="332"/>
        <v>Behandel</v>
      </c>
      <c r="U805" s="126" t="str">
        <f t="shared" si="333"/>
        <v>AQL 3%</v>
      </c>
      <c r="V805" s="131"/>
      <c r="W805" s="113">
        <v>100</v>
      </c>
      <c r="X805" s="131"/>
      <c r="Y805" s="129">
        <f t="shared" si="334"/>
        <v>54.163200000000003</v>
      </c>
      <c r="Z805" s="132">
        <f t="shared" si="335"/>
        <v>0</v>
      </c>
      <c r="AA805" s="131"/>
      <c r="AB805" s="129" t="str">
        <f t="shared" si="336"/>
        <v>_</v>
      </c>
      <c r="AC805" s="132" t="str">
        <f t="shared" si="337"/>
        <v>_</v>
      </c>
      <c r="AD805" s="131"/>
      <c r="AE805" s="129" t="str">
        <f t="shared" si="338"/>
        <v>_</v>
      </c>
      <c r="AF805" s="132" t="str">
        <f t="shared" si="339"/>
        <v>_</v>
      </c>
      <c r="AG805" s="131"/>
      <c r="AH805" s="129" t="str">
        <f t="shared" si="340"/>
        <v>_</v>
      </c>
      <c r="AI805" s="132" t="str">
        <f t="shared" si="341"/>
        <v>_</v>
      </c>
      <c r="AJ805" s="131"/>
      <c r="AK805" s="129">
        <f t="shared" si="342"/>
        <v>54.163200000000003</v>
      </c>
      <c r="AL805" s="132">
        <f t="shared" si="343"/>
        <v>0</v>
      </c>
      <c r="AM805" s="131"/>
      <c r="AQ805" s="137"/>
    </row>
    <row r="806" spans="1:43">
      <c r="A806" s="12">
        <v>63</v>
      </c>
      <c r="B806" s="126" t="str">
        <f>VLOOKUP(A806,'Overzicht locaties'!B:D,2,0)</f>
        <v>SE15</v>
      </c>
      <c r="C806" s="107" t="s">
        <v>660</v>
      </c>
      <c r="D806" s="6">
        <v>14</v>
      </c>
      <c r="E806" s="107" t="s">
        <v>637</v>
      </c>
      <c r="F806" s="107">
        <v>1</v>
      </c>
      <c r="G806" s="127" t="str">
        <f t="shared" si="328"/>
        <v xml:space="preserve">Kantoorruimte / vergaderruimte </v>
      </c>
      <c r="H806" s="107" t="s">
        <v>652</v>
      </c>
      <c r="I806" s="128">
        <v>1</v>
      </c>
      <c r="J806" s="127" t="str">
        <f t="shared" si="329"/>
        <v>Vloerafwerking met polymeer beschermlaag</v>
      </c>
      <c r="K806" s="130">
        <v>18.28</v>
      </c>
      <c r="L806" s="129">
        <f t="shared" si="330"/>
        <v>18.28</v>
      </c>
      <c r="M806" s="164">
        <f t="shared" si="331"/>
        <v>0</v>
      </c>
      <c r="N806" s="131"/>
      <c r="O806" s="107" t="s">
        <v>101</v>
      </c>
      <c r="P806" s="107"/>
      <c r="Q806" s="107"/>
      <c r="R806" s="107"/>
      <c r="S806" s="131"/>
      <c r="T806" s="126" t="str">
        <f t="shared" si="332"/>
        <v>Bureau</v>
      </c>
      <c r="U806" s="126" t="str">
        <f t="shared" si="333"/>
        <v>AQL 7%</v>
      </c>
      <c r="V806" s="131"/>
      <c r="W806" s="113">
        <v>100</v>
      </c>
      <c r="X806" s="131"/>
      <c r="Y806" s="129">
        <f t="shared" si="334"/>
        <v>28.516800000000003</v>
      </c>
      <c r="Z806" s="132">
        <f t="shared" si="335"/>
        <v>0</v>
      </c>
      <c r="AA806" s="131"/>
      <c r="AB806" s="129" t="str">
        <f t="shared" si="336"/>
        <v>_</v>
      </c>
      <c r="AC806" s="132" t="str">
        <f t="shared" si="337"/>
        <v>_</v>
      </c>
      <c r="AD806" s="131"/>
      <c r="AE806" s="129" t="str">
        <f t="shared" si="338"/>
        <v>_</v>
      </c>
      <c r="AF806" s="132" t="str">
        <f t="shared" si="339"/>
        <v>_</v>
      </c>
      <c r="AG806" s="131"/>
      <c r="AH806" s="129" t="str">
        <f t="shared" si="340"/>
        <v>_</v>
      </c>
      <c r="AI806" s="132" t="str">
        <f t="shared" si="341"/>
        <v>_</v>
      </c>
      <c r="AJ806" s="131"/>
      <c r="AK806" s="129">
        <f t="shared" si="342"/>
        <v>28.516800000000003</v>
      </c>
      <c r="AL806" s="132">
        <f t="shared" si="343"/>
        <v>0</v>
      </c>
      <c r="AM806" s="131"/>
      <c r="AQ806" s="137"/>
    </row>
    <row r="807" spans="1:43">
      <c r="A807" s="12">
        <v>63</v>
      </c>
      <c r="B807" s="126" t="str">
        <f>VLOOKUP(A807,'Overzicht locaties'!B:D,2,0)</f>
        <v>SE15</v>
      </c>
      <c r="C807" s="107" t="s">
        <v>660</v>
      </c>
      <c r="D807" s="6"/>
      <c r="E807" s="107" t="s">
        <v>147</v>
      </c>
      <c r="F807" s="107">
        <v>3</v>
      </c>
      <c r="G807" s="127" t="str">
        <f t="shared" si="328"/>
        <v>Verkeersruimte / Garderobe / Wachtruimte</v>
      </c>
      <c r="H807" s="107" t="s">
        <v>652</v>
      </c>
      <c r="I807" s="128">
        <v>1</v>
      </c>
      <c r="J807" s="127" t="str">
        <f t="shared" si="329"/>
        <v>Vloerafwerking met polymeer beschermlaag</v>
      </c>
      <c r="K807" s="130">
        <v>7.73</v>
      </c>
      <c r="L807" s="129">
        <f t="shared" si="330"/>
        <v>7.73</v>
      </c>
      <c r="M807" s="164">
        <f t="shared" si="331"/>
        <v>0</v>
      </c>
      <c r="N807" s="131"/>
      <c r="O807" s="107" t="s">
        <v>101</v>
      </c>
      <c r="P807" s="107"/>
      <c r="Q807" s="107"/>
      <c r="R807" s="107"/>
      <c r="S807" s="131"/>
      <c r="T807" s="126" t="str">
        <f t="shared" si="332"/>
        <v>Verkeer</v>
      </c>
      <c r="U807" s="126" t="str">
        <f t="shared" si="333"/>
        <v>AQL 7%</v>
      </c>
      <c r="V807" s="131"/>
      <c r="W807" s="113">
        <v>100</v>
      </c>
      <c r="X807" s="131"/>
      <c r="Y807" s="129">
        <f t="shared" si="334"/>
        <v>12.058800000000002</v>
      </c>
      <c r="Z807" s="132">
        <f t="shared" si="335"/>
        <v>0</v>
      </c>
      <c r="AA807" s="131"/>
      <c r="AB807" s="129" t="str">
        <f t="shared" si="336"/>
        <v>_</v>
      </c>
      <c r="AC807" s="132" t="str">
        <f t="shared" si="337"/>
        <v>_</v>
      </c>
      <c r="AD807" s="131"/>
      <c r="AE807" s="129" t="str">
        <f t="shared" si="338"/>
        <v>_</v>
      </c>
      <c r="AF807" s="132" t="str">
        <f t="shared" si="339"/>
        <v>_</v>
      </c>
      <c r="AG807" s="131"/>
      <c r="AH807" s="129" t="str">
        <f t="shared" si="340"/>
        <v>_</v>
      </c>
      <c r="AI807" s="132" t="str">
        <f t="shared" si="341"/>
        <v>_</v>
      </c>
      <c r="AJ807" s="131"/>
      <c r="AK807" s="129">
        <f t="shared" si="342"/>
        <v>12.058800000000002</v>
      </c>
      <c r="AL807" s="132">
        <f t="shared" si="343"/>
        <v>0</v>
      </c>
      <c r="AM807" s="131"/>
      <c r="AQ807" s="137"/>
    </row>
    <row r="808" spans="1:43">
      <c r="A808" s="12">
        <v>63</v>
      </c>
      <c r="B808" s="126" t="str">
        <f>VLOOKUP(A808,'Overzicht locaties'!B:D,2,0)</f>
        <v>SE15</v>
      </c>
      <c r="C808" s="107" t="s">
        <v>661</v>
      </c>
      <c r="D808" s="6" t="s">
        <v>663</v>
      </c>
      <c r="E808" s="107" t="s">
        <v>254</v>
      </c>
      <c r="F808" s="107">
        <v>6</v>
      </c>
      <c r="G808" s="127" t="str">
        <f t="shared" si="328"/>
        <v>Overig / Magazijn / Archief / Berging / Technische ruimte</v>
      </c>
      <c r="H808" s="107" t="s">
        <v>652</v>
      </c>
      <c r="I808" s="128">
        <v>1</v>
      </c>
      <c r="J808" s="127" t="str">
        <f t="shared" si="329"/>
        <v>Vloerafwerking met polymeer beschermlaag</v>
      </c>
      <c r="K808" s="130">
        <v>5</v>
      </c>
      <c r="L808" s="129">
        <f t="shared" si="330"/>
        <v>5</v>
      </c>
      <c r="M808" s="164">
        <f t="shared" si="331"/>
        <v>0</v>
      </c>
      <c r="N808" s="131"/>
      <c r="O808" s="107" t="s">
        <v>111</v>
      </c>
      <c r="P808" s="107"/>
      <c r="Q808" s="107"/>
      <c r="R808" s="107"/>
      <c r="S808" s="131"/>
      <c r="T808" s="126" t="str">
        <f t="shared" si="332"/>
        <v>Verkeer</v>
      </c>
      <c r="U808" s="126" t="str">
        <f t="shared" si="333"/>
        <v>AQL 7%</v>
      </c>
      <c r="V808" s="131"/>
      <c r="W808" s="113">
        <v>100</v>
      </c>
      <c r="X808" s="131"/>
      <c r="Y808" s="129">
        <f t="shared" si="334"/>
        <v>0.60000000000000009</v>
      </c>
      <c r="Z808" s="132">
        <f t="shared" si="335"/>
        <v>0</v>
      </c>
      <c r="AA808" s="131"/>
      <c r="AB808" s="129" t="str">
        <f t="shared" si="336"/>
        <v>_</v>
      </c>
      <c r="AC808" s="132" t="str">
        <f t="shared" si="337"/>
        <v>_</v>
      </c>
      <c r="AD808" s="131"/>
      <c r="AE808" s="129" t="str">
        <f t="shared" si="338"/>
        <v>_</v>
      </c>
      <c r="AF808" s="132" t="str">
        <f t="shared" si="339"/>
        <v>_</v>
      </c>
      <c r="AG808" s="131"/>
      <c r="AH808" s="129" t="str">
        <f t="shared" si="340"/>
        <v>_</v>
      </c>
      <c r="AI808" s="132" t="str">
        <f t="shared" si="341"/>
        <v>_</v>
      </c>
      <c r="AJ808" s="131"/>
      <c r="AK808" s="129">
        <f t="shared" si="342"/>
        <v>0.60000000000000009</v>
      </c>
      <c r="AL808" s="132">
        <f t="shared" si="343"/>
        <v>0</v>
      </c>
      <c r="AM808" s="131"/>
      <c r="AQ808" s="137"/>
    </row>
    <row r="809" spans="1:43">
      <c r="A809" s="12">
        <v>63</v>
      </c>
      <c r="B809" s="126" t="str">
        <f>VLOOKUP(A809,'Overzicht locaties'!B:D,2,0)</f>
        <v>SE15</v>
      </c>
      <c r="C809" s="107" t="s">
        <v>662</v>
      </c>
      <c r="D809" s="6" t="s">
        <v>663</v>
      </c>
      <c r="E809" s="107" t="s">
        <v>148</v>
      </c>
      <c r="F809" s="107" t="s">
        <v>79</v>
      </c>
      <c r="G809" s="127" t="str">
        <f t="shared" si="328"/>
        <v>niet in onderhoud</v>
      </c>
      <c r="H809" s="107" t="s">
        <v>652</v>
      </c>
      <c r="I809" s="128">
        <v>1</v>
      </c>
      <c r="J809" s="127" t="str">
        <f t="shared" si="329"/>
        <v>Vloerafwerking met polymeer beschermlaag</v>
      </c>
      <c r="K809" s="130">
        <v>5</v>
      </c>
      <c r="L809" s="129">
        <f t="shared" si="330"/>
        <v>0</v>
      </c>
      <c r="M809" s="164">
        <f t="shared" si="331"/>
        <v>5</v>
      </c>
      <c r="N809" s="131"/>
      <c r="O809" s="107" t="s">
        <v>101</v>
      </c>
      <c r="P809" s="107"/>
      <c r="Q809" s="107"/>
      <c r="R809" s="107"/>
      <c r="S809" s="131"/>
      <c r="T809" s="126" t="str">
        <f t="shared" si="332"/>
        <v>_</v>
      </c>
      <c r="U809" s="126" t="str">
        <f t="shared" si="333"/>
        <v>_</v>
      </c>
      <c r="V809" s="131"/>
      <c r="W809" s="113">
        <v>100</v>
      </c>
      <c r="X809" s="131"/>
      <c r="Y809" s="129" t="str">
        <f t="shared" si="334"/>
        <v>_</v>
      </c>
      <c r="Z809" s="132" t="str">
        <f t="shared" si="335"/>
        <v>_</v>
      </c>
      <c r="AA809" s="131"/>
      <c r="AB809" s="129" t="str">
        <f t="shared" si="336"/>
        <v>_</v>
      </c>
      <c r="AC809" s="132" t="str">
        <f t="shared" si="337"/>
        <v>_</v>
      </c>
      <c r="AD809" s="131"/>
      <c r="AE809" s="129" t="str">
        <f t="shared" si="338"/>
        <v>_</v>
      </c>
      <c r="AF809" s="132" t="str">
        <f t="shared" si="339"/>
        <v>_</v>
      </c>
      <c r="AG809" s="131"/>
      <c r="AH809" s="129" t="str">
        <f t="shared" si="340"/>
        <v>_</v>
      </c>
      <c r="AI809" s="132" t="str">
        <f t="shared" si="341"/>
        <v>_</v>
      </c>
      <c r="AJ809" s="131"/>
      <c r="AK809" s="129" t="str">
        <f t="shared" si="342"/>
        <v>_</v>
      </c>
      <c r="AL809" s="132" t="str">
        <f t="shared" si="343"/>
        <v>_</v>
      </c>
      <c r="AM809" s="131"/>
      <c r="AQ809" s="137"/>
    </row>
    <row r="810" spans="1:43">
      <c r="A810" s="12">
        <v>64</v>
      </c>
      <c r="B810" s="126" t="str">
        <f>VLOOKUP(A810,'Overzicht locaties'!B:D,2,0)</f>
        <v>SE57</v>
      </c>
      <c r="C810" s="107" t="s">
        <v>146</v>
      </c>
      <c r="D810" s="6">
        <v>1</v>
      </c>
      <c r="E810" s="107" t="s">
        <v>301</v>
      </c>
      <c r="F810" s="107">
        <v>3</v>
      </c>
      <c r="G810" s="127" t="str">
        <f t="shared" si="328"/>
        <v>Verkeersruimte / Garderobe / Wachtruimte</v>
      </c>
      <c r="H810" s="107" t="s">
        <v>652</v>
      </c>
      <c r="I810" s="128">
        <v>1</v>
      </c>
      <c r="J810" s="127" t="str">
        <f t="shared" si="329"/>
        <v>Vloerafwerking met polymeer beschermlaag</v>
      </c>
      <c r="K810" s="130">
        <v>62.32</v>
      </c>
      <c r="L810" s="129">
        <f t="shared" si="330"/>
        <v>62.32</v>
      </c>
      <c r="M810" s="164">
        <f t="shared" si="331"/>
        <v>0</v>
      </c>
      <c r="N810" s="131"/>
      <c r="O810" s="107" t="s">
        <v>101</v>
      </c>
      <c r="P810" s="107"/>
      <c r="Q810" s="107"/>
      <c r="R810" s="107"/>
      <c r="S810" s="131"/>
      <c r="T810" s="126" t="str">
        <f t="shared" si="332"/>
        <v>Verkeer</v>
      </c>
      <c r="U810" s="126" t="str">
        <f t="shared" si="333"/>
        <v>AQL 7%</v>
      </c>
      <c r="V810" s="131"/>
      <c r="W810" s="113">
        <v>100</v>
      </c>
      <c r="X810" s="131"/>
      <c r="Y810" s="129">
        <f t="shared" si="334"/>
        <v>97.219200000000001</v>
      </c>
      <c r="Z810" s="132">
        <f t="shared" si="335"/>
        <v>0</v>
      </c>
      <c r="AA810" s="131"/>
      <c r="AB810" s="129" t="str">
        <f t="shared" si="336"/>
        <v>_</v>
      </c>
      <c r="AC810" s="132" t="str">
        <f t="shared" si="337"/>
        <v>_</v>
      </c>
      <c r="AD810" s="131"/>
      <c r="AE810" s="129" t="str">
        <f t="shared" si="338"/>
        <v>_</v>
      </c>
      <c r="AF810" s="132" t="str">
        <f t="shared" si="339"/>
        <v>_</v>
      </c>
      <c r="AG810" s="131"/>
      <c r="AH810" s="129" t="str">
        <f t="shared" si="340"/>
        <v>_</v>
      </c>
      <c r="AI810" s="132" t="str">
        <f t="shared" si="341"/>
        <v>_</v>
      </c>
      <c r="AJ810" s="131"/>
      <c r="AK810" s="129">
        <f t="shared" si="342"/>
        <v>97.219200000000001</v>
      </c>
      <c r="AL810" s="132">
        <f t="shared" si="343"/>
        <v>0</v>
      </c>
      <c r="AM810" s="131"/>
      <c r="AQ810" s="137"/>
    </row>
    <row r="811" spans="1:43">
      <c r="A811" s="12">
        <v>64</v>
      </c>
      <c r="B811" s="126" t="str">
        <f>VLOOKUP(A811,'Overzicht locaties'!B:D,2,0)</f>
        <v>SE57</v>
      </c>
      <c r="C811" s="107" t="s">
        <v>146</v>
      </c>
      <c r="D811" s="6">
        <v>2</v>
      </c>
      <c r="E811" s="107" t="s">
        <v>300</v>
      </c>
      <c r="F811" s="107">
        <v>1</v>
      </c>
      <c r="G811" s="127" t="str">
        <f t="shared" si="328"/>
        <v xml:space="preserve">Kantoorruimte / vergaderruimte </v>
      </c>
      <c r="H811" s="107" t="s">
        <v>652</v>
      </c>
      <c r="I811" s="128">
        <v>1</v>
      </c>
      <c r="J811" s="127" t="str">
        <f t="shared" si="329"/>
        <v>Vloerafwerking met polymeer beschermlaag</v>
      </c>
      <c r="K811" s="130">
        <v>11.34</v>
      </c>
      <c r="L811" s="129">
        <f t="shared" si="330"/>
        <v>11.34</v>
      </c>
      <c r="M811" s="164">
        <f t="shared" si="331"/>
        <v>0</v>
      </c>
      <c r="N811" s="131"/>
      <c r="O811" s="107" t="s">
        <v>101</v>
      </c>
      <c r="P811" s="107"/>
      <c r="Q811" s="107"/>
      <c r="R811" s="107"/>
      <c r="S811" s="131"/>
      <c r="T811" s="126" t="str">
        <f t="shared" si="332"/>
        <v>Bureau</v>
      </c>
      <c r="U811" s="126" t="str">
        <f t="shared" si="333"/>
        <v>AQL 7%</v>
      </c>
      <c r="V811" s="131"/>
      <c r="W811" s="113">
        <v>100</v>
      </c>
      <c r="X811" s="131"/>
      <c r="Y811" s="129">
        <f t="shared" si="334"/>
        <v>17.6904</v>
      </c>
      <c r="Z811" s="132">
        <f t="shared" si="335"/>
        <v>0</v>
      </c>
      <c r="AA811" s="131"/>
      <c r="AB811" s="129" t="str">
        <f t="shared" si="336"/>
        <v>_</v>
      </c>
      <c r="AC811" s="132" t="str">
        <f t="shared" si="337"/>
        <v>_</v>
      </c>
      <c r="AD811" s="131"/>
      <c r="AE811" s="129" t="str">
        <f t="shared" si="338"/>
        <v>_</v>
      </c>
      <c r="AF811" s="132" t="str">
        <f t="shared" si="339"/>
        <v>_</v>
      </c>
      <c r="AG811" s="131"/>
      <c r="AH811" s="129" t="str">
        <f t="shared" si="340"/>
        <v>_</v>
      </c>
      <c r="AI811" s="132" t="str">
        <f t="shared" si="341"/>
        <v>_</v>
      </c>
      <c r="AJ811" s="131"/>
      <c r="AK811" s="129">
        <f t="shared" si="342"/>
        <v>17.6904</v>
      </c>
      <c r="AL811" s="132">
        <f t="shared" si="343"/>
        <v>0</v>
      </c>
      <c r="AM811" s="131"/>
      <c r="AQ811" s="137"/>
    </row>
    <row r="812" spans="1:43">
      <c r="A812" s="12">
        <v>64</v>
      </c>
      <c r="B812" s="126" t="str">
        <f>VLOOKUP(A812,'Overzicht locaties'!B:D,2,0)</f>
        <v>SE57</v>
      </c>
      <c r="C812" s="107" t="s">
        <v>146</v>
      </c>
      <c r="D812" s="6">
        <v>6</v>
      </c>
      <c r="E812" s="107" t="s">
        <v>327</v>
      </c>
      <c r="F812" s="107">
        <v>2</v>
      </c>
      <c r="G812" s="127" t="str">
        <f t="shared" si="328"/>
        <v>Sanitaire ruimte</v>
      </c>
      <c r="H812" s="107" t="s">
        <v>652</v>
      </c>
      <c r="I812" s="128">
        <v>1</v>
      </c>
      <c r="J812" s="127" t="str">
        <f t="shared" si="329"/>
        <v>Vloerafwerking met polymeer beschermlaag</v>
      </c>
      <c r="K812" s="130">
        <v>1.74</v>
      </c>
      <c r="L812" s="129">
        <f t="shared" si="330"/>
        <v>1.74</v>
      </c>
      <c r="M812" s="164">
        <f t="shared" si="331"/>
        <v>0</v>
      </c>
      <c r="N812" s="131"/>
      <c r="O812" s="107" t="s">
        <v>101</v>
      </c>
      <c r="P812" s="107"/>
      <c r="Q812" s="107"/>
      <c r="R812" s="107"/>
      <c r="S812" s="131"/>
      <c r="T812" s="126" t="str">
        <f t="shared" si="332"/>
        <v>Sanitair</v>
      </c>
      <c r="U812" s="126" t="str">
        <f t="shared" si="333"/>
        <v>AQL 4%</v>
      </c>
      <c r="V812" s="131"/>
      <c r="W812" s="113">
        <v>100</v>
      </c>
      <c r="X812" s="131"/>
      <c r="Y812" s="129">
        <f t="shared" si="334"/>
        <v>2.7143999999999999</v>
      </c>
      <c r="Z812" s="132">
        <f t="shared" si="335"/>
        <v>0</v>
      </c>
      <c r="AA812" s="131"/>
      <c r="AB812" s="129" t="str">
        <f t="shared" si="336"/>
        <v>_</v>
      </c>
      <c r="AC812" s="132" t="str">
        <f t="shared" si="337"/>
        <v>_</v>
      </c>
      <c r="AD812" s="131"/>
      <c r="AE812" s="129" t="str">
        <f t="shared" si="338"/>
        <v>_</v>
      </c>
      <c r="AF812" s="132" t="str">
        <f t="shared" si="339"/>
        <v>_</v>
      </c>
      <c r="AG812" s="131"/>
      <c r="AH812" s="129" t="str">
        <f t="shared" si="340"/>
        <v>_</v>
      </c>
      <c r="AI812" s="132" t="str">
        <f t="shared" si="341"/>
        <v>_</v>
      </c>
      <c r="AJ812" s="131"/>
      <c r="AK812" s="129">
        <f t="shared" si="342"/>
        <v>2.7143999999999999</v>
      </c>
      <c r="AL812" s="132">
        <f t="shared" si="343"/>
        <v>0</v>
      </c>
      <c r="AM812" s="131"/>
      <c r="AQ812" s="137"/>
    </row>
    <row r="813" spans="1:43">
      <c r="A813" s="12">
        <v>64</v>
      </c>
      <c r="B813" s="126" t="str">
        <f>VLOOKUP(A813,'Overzicht locaties'!B:D,2,0)</f>
        <v>SE57</v>
      </c>
      <c r="C813" s="107" t="s">
        <v>146</v>
      </c>
      <c r="D813" s="6">
        <v>7</v>
      </c>
      <c r="E813" s="107" t="s">
        <v>326</v>
      </c>
      <c r="F813" s="107">
        <v>2</v>
      </c>
      <c r="G813" s="127" t="str">
        <f t="shared" si="328"/>
        <v>Sanitaire ruimte</v>
      </c>
      <c r="H813" s="107" t="s">
        <v>652</v>
      </c>
      <c r="I813" s="128">
        <v>1</v>
      </c>
      <c r="J813" s="127" t="str">
        <f t="shared" si="329"/>
        <v>Vloerafwerking met polymeer beschermlaag</v>
      </c>
      <c r="K813" s="130">
        <v>1.74</v>
      </c>
      <c r="L813" s="129">
        <f t="shared" si="330"/>
        <v>1.74</v>
      </c>
      <c r="M813" s="164">
        <f t="shared" si="331"/>
        <v>0</v>
      </c>
      <c r="N813" s="131"/>
      <c r="O813" s="107" t="s">
        <v>101</v>
      </c>
      <c r="P813" s="107"/>
      <c r="Q813" s="107"/>
      <c r="R813" s="107"/>
      <c r="S813" s="131"/>
      <c r="T813" s="126" t="str">
        <f t="shared" si="332"/>
        <v>Sanitair</v>
      </c>
      <c r="U813" s="126" t="str">
        <f t="shared" si="333"/>
        <v>AQL 4%</v>
      </c>
      <c r="V813" s="131"/>
      <c r="W813" s="113">
        <v>100</v>
      </c>
      <c r="X813" s="131"/>
      <c r="Y813" s="129">
        <f t="shared" si="334"/>
        <v>2.7143999999999999</v>
      </c>
      <c r="Z813" s="132">
        <f t="shared" si="335"/>
        <v>0</v>
      </c>
      <c r="AA813" s="131"/>
      <c r="AB813" s="129" t="str">
        <f t="shared" si="336"/>
        <v>_</v>
      </c>
      <c r="AC813" s="132" t="str">
        <f t="shared" si="337"/>
        <v>_</v>
      </c>
      <c r="AD813" s="131"/>
      <c r="AE813" s="129" t="str">
        <f t="shared" si="338"/>
        <v>_</v>
      </c>
      <c r="AF813" s="132" t="str">
        <f t="shared" si="339"/>
        <v>_</v>
      </c>
      <c r="AG813" s="131"/>
      <c r="AH813" s="129" t="str">
        <f t="shared" si="340"/>
        <v>_</v>
      </c>
      <c r="AI813" s="132" t="str">
        <f t="shared" si="341"/>
        <v>_</v>
      </c>
      <c r="AJ813" s="131"/>
      <c r="AK813" s="129">
        <f t="shared" si="342"/>
        <v>2.7143999999999999</v>
      </c>
      <c r="AL813" s="132">
        <f t="shared" si="343"/>
        <v>0</v>
      </c>
      <c r="AM813" s="131"/>
      <c r="AQ813" s="137"/>
    </row>
    <row r="814" spans="1:43">
      <c r="A814" s="12">
        <v>64</v>
      </c>
      <c r="B814" s="126" t="str">
        <f>VLOOKUP(A814,'Overzicht locaties'!B:D,2,0)</f>
        <v>SE57</v>
      </c>
      <c r="C814" s="107" t="s">
        <v>146</v>
      </c>
      <c r="D814" s="6">
        <v>8</v>
      </c>
      <c r="E814" s="107" t="s">
        <v>325</v>
      </c>
      <c r="F814" s="107">
        <v>2</v>
      </c>
      <c r="G814" s="127" t="str">
        <f t="shared" si="328"/>
        <v>Sanitaire ruimte</v>
      </c>
      <c r="H814" s="107" t="s">
        <v>652</v>
      </c>
      <c r="I814" s="128">
        <v>1</v>
      </c>
      <c r="J814" s="127" t="str">
        <f t="shared" si="329"/>
        <v>Vloerafwerking met polymeer beschermlaag</v>
      </c>
      <c r="K814" s="130">
        <v>2.25</v>
      </c>
      <c r="L814" s="129">
        <f t="shared" si="330"/>
        <v>2.25</v>
      </c>
      <c r="M814" s="164">
        <f t="shared" si="331"/>
        <v>0</v>
      </c>
      <c r="N814" s="131"/>
      <c r="O814" s="107" t="s">
        <v>101</v>
      </c>
      <c r="P814" s="107"/>
      <c r="Q814" s="107"/>
      <c r="R814" s="107"/>
      <c r="S814" s="131"/>
      <c r="T814" s="126" t="str">
        <f t="shared" si="332"/>
        <v>Sanitair</v>
      </c>
      <c r="U814" s="126" t="str">
        <f t="shared" si="333"/>
        <v>AQL 4%</v>
      </c>
      <c r="V814" s="131"/>
      <c r="W814" s="113">
        <v>100</v>
      </c>
      <c r="X814" s="131"/>
      <c r="Y814" s="129">
        <f t="shared" si="334"/>
        <v>3.51</v>
      </c>
      <c r="Z814" s="132">
        <f t="shared" si="335"/>
        <v>0</v>
      </c>
      <c r="AA814" s="131"/>
      <c r="AB814" s="129" t="str">
        <f t="shared" si="336"/>
        <v>_</v>
      </c>
      <c r="AC814" s="132" t="str">
        <f t="shared" si="337"/>
        <v>_</v>
      </c>
      <c r="AD814" s="131"/>
      <c r="AE814" s="129" t="str">
        <f t="shared" si="338"/>
        <v>_</v>
      </c>
      <c r="AF814" s="132" t="str">
        <f t="shared" si="339"/>
        <v>_</v>
      </c>
      <c r="AG814" s="131"/>
      <c r="AH814" s="129" t="str">
        <f t="shared" si="340"/>
        <v>_</v>
      </c>
      <c r="AI814" s="132" t="str">
        <f t="shared" si="341"/>
        <v>_</v>
      </c>
      <c r="AJ814" s="131"/>
      <c r="AK814" s="129">
        <f t="shared" si="342"/>
        <v>3.51</v>
      </c>
      <c r="AL814" s="132">
        <f t="shared" si="343"/>
        <v>0</v>
      </c>
      <c r="AM814" s="131"/>
      <c r="AQ814" s="137"/>
    </row>
    <row r="815" spans="1:43">
      <c r="A815" s="12">
        <v>64</v>
      </c>
      <c r="B815" s="126" t="str">
        <f>VLOOKUP(A815,'Overzicht locaties'!B:D,2,0)</f>
        <v>SE57</v>
      </c>
      <c r="C815" s="107" t="s">
        <v>146</v>
      </c>
      <c r="D815" s="6">
        <v>9</v>
      </c>
      <c r="E815" s="107" t="s">
        <v>324</v>
      </c>
      <c r="F815" s="107">
        <v>2</v>
      </c>
      <c r="G815" s="127" t="str">
        <f t="shared" si="328"/>
        <v>Sanitaire ruimte</v>
      </c>
      <c r="H815" s="107" t="s">
        <v>652</v>
      </c>
      <c r="I815" s="128">
        <v>1</v>
      </c>
      <c r="J815" s="127" t="str">
        <f t="shared" si="329"/>
        <v>Vloerafwerking met polymeer beschermlaag</v>
      </c>
      <c r="K815" s="130">
        <v>2.25</v>
      </c>
      <c r="L815" s="129">
        <f t="shared" si="330"/>
        <v>2.25</v>
      </c>
      <c r="M815" s="164">
        <f t="shared" si="331"/>
        <v>0</v>
      </c>
      <c r="N815" s="131"/>
      <c r="O815" s="107" t="s">
        <v>101</v>
      </c>
      <c r="P815" s="107"/>
      <c r="Q815" s="107"/>
      <c r="R815" s="107"/>
      <c r="S815" s="131"/>
      <c r="T815" s="126" t="str">
        <f t="shared" si="332"/>
        <v>Sanitair</v>
      </c>
      <c r="U815" s="126" t="str">
        <f t="shared" si="333"/>
        <v>AQL 4%</v>
      </c>
      <c r="V815" s="131"/>
      <c r="W815" s="113">
        <v>100</v>
      </c>
      <c r="X815" s="131"/>
      <c r="Y815" s="129">
        <f t="shared" si="334"/>
        <v>3.51</v>
      </c>
      <c r="Z815" s="132">
        <f t="shared" si="335"/>
        <v>0</v>
      </c>
      <c r="AA815" s="131"/>
      <c r="AB815" s="129" t="str">
        <f t="shared" si="336"/>
        <v>_</v>
      </c>
      <c r="AC815" s="132" t="str">
        <f t="shared" si="337"/>
        <v>_</v>
      </c>
      <c r="AD815" s="131"/>
      <c r="AE815" s="129" t="str">
        <f t="shared" si="338"/>
        <v>_</v>
      </c>
      <c r="AF815" s="132" t="str">
        <f t="shared" si="339"/>
        <v>_</v>
      </c>
      <c r="AG815" s="131"/>
      <c r="AH815" s="129" t="str">
        <f t="shared" si="340"/>
        <v>_</v>
      </c>
      <c r="AI815" s="132" t="str">
        <f t="shared" si="341"/>
        <v>_</v>
      </c>
      <c r="AJ815" s="131"/>
      <c r="AK815" s="129">
        <f t="shared" si="342"/>
        <v>3.51</v>
      </c>
      <c r="AL815" s="132">
        <f t="shared" si="343"/>
        <v>0</v>
      </c>
      <c r="AM815" s="131"/>
      <c r="AQ815" s="137"/>
    </row>
    <row r="816" spans="1:43">
      <c r="A816" s="12">
        <v>64</v>
      </c>
      <c r="B816" s="126" t="str">
        <f>VLOOKUP(A816,'Overzicht locaties'!B:D,2,0)</f>
        <v>SE57</v>
      </c>
      <c r="C816" s="107" t="s">
        <v>146</v>
      </c>
      <c r="D816" s="6">
        <v>4</v>
      </c>
      <c r="E816" s="107" t="s">
        <v>657</v>
      </c>
      <c r="F816" s="107">
        <v>4</v>
      </c>
      <c r="G816" s="127" t="str">
        <f t="shared" si="328"/>
        <v>Medische ruimte</v>
      </c>
      <c r="H816" s="107" t="s">
        <v>652</v>
      </c>
      <c r="I816" s="128">
        <v>1</v>
      </c>
      <c r="J816" s="127" t="str">
        <f t="shared" si="329"/>
        <v>Vloerafwerking met polymeer beschermlaag</v>
      </c>
      <c r="K816" s="130">
        <v>27.54</v>
      </c>
      <c r="L816" s="129">
        <f t="shared" si="330"/>
        <v>27.54</v>
      </c>
      <c r="M816" s="164">
        <f t="shared" si="331"/>
        <v>0</v>
      </c>
      <c r="N816" s="131"/>
      <c r="O816" s="107" t="s">
        <v>101</v>
      </c>
      <c r="P816" s="107"/>
      <c r="Q816" s="107"/>
      <c r="R816" s="107"/>
      <c r="S816" s="131"/>
      <c r="T816" s="126" t="str">
        <f t="shared" si="332"/>
        <v>Behandel</v>
      </c>
      <c r="U816" s="126" t="str">
        <f t="shared" si="333"/>
        <v>AQL 3%</v>
      </c>
      <c r="V816" s="131"/>
      <c r="W816" s="113">
        <v>100</v>
      </c>
      <c r="X816" s="131"/>
      <c r="Y816" s="129">
        <f t="shared" si="334"/>
        <v>42.962399999999995</v>
      </c>
      <c r="Z816" s="132">
        <f t="shared" si="335"/>
        <v>0</v>
      </c>
      <c r="AA816" s="131"/>
      <c r="AB816" s="129" t="str">
        <f t="shared" si="336"/>
        <v>_</v>
      </c>
      <c r="AC816" s="132" t="str">
        <f t="shared" si="337"/>
        <v>_</v>
      </c>
      <c r="AD816" s="131"/>
      <c r="AE816" s="129" t="str">
        <f t="shared" si="338"/>
        <v>_</v>
      </c>
      <c r="AF816" s="132" t="str">
        <f t="shared" si="339"/>
        <v>_</v>
      </c>
      <c r="AG816" s="131"/>
      <c r="AH816" s="129" t="str">
        <f t="shared" si="340"/>
        <v>_</v>
      </c>
      <c r="AI816" s="132" t="str">
        <f t="shared" si="341"/>
        <v>_</v>
      </c>
      <c r="AJ816" s="131"/>
      <c r="AK816" s="129">
        <f t="shared" si="342"/>
        <v>42.962399999999995</v>
      </c>
      <c r="AL816" s="132">
        <f t="shared" si="343"/>
        <v>0</v>
      </c>
      <c r="AM816" s="131"/>
      <c r="AQ816" s="137"/>
    </row>
    <row r="817" spans="1:43">
      <c r="A817" s="12">
        <v>64</v>
      </c>
      <c r="B817" s="126" t="str">
        <f>VLOOKUP(A817,'Overzicht locaties'!B:D,2,0)</f>
        <v>SE57</v>
      </c>
      <c r="C817" s="107" t="s">
        <v>146</v>
      </c>
      <c r="D817" s="6">
        <v>5</v>
      </c>
      <c r="E817" s="107" t="s">
        <v>659</v>
      </c>
      <c r="F817" s="107">
        <v>4</v>
      </c>
      <c r="G817" s="127" t="str">
        <f t="shared" si="328"/>
        <v>Medische ruimte</v>
      </c>
      <c r="H817" s="107" t="s">
        <v>652</v>
      </c>
      <c r="I817" s="128">
        <v>1</v>
      </c>
      <c r="J817" s="127" t="str">
        <f t="shared" si="329"/>
        <v>Vloerafwerking met polymeer beschermlaag</v>
      </c>
      <c r="K817" s="130">
        <v>14.4</v>
      </c>
      <c r="L817" s="129">
        <f t="shared" si="330"/>
        <v>14.4</v>
      </c>
      <c r="M817" s="164">
        <f t="shared" si="331"/>
        <v>0</v>
      </c>
      <c r="N817" s="131"/>
      <c r="O817" s="107" t="s">
        <v>101</v>
      </c>
      <c r="P817" s="107"/>
      <c r="Q817" s="107"/>
      <c r="R817" s="107"/>
      <c r="S817" s="131"/>
      <c r="T817" s="126" t="str">
        <f t="shared" si="332"/>
        <v>Behandel</v>
      </c>
      <c r="U817" s="126" t="str">
        <f t="shared" si="333"/>
        <v>AQL 3%</v>
      </c>
      <c r="V817" s="131"/>
      <c r="W817" s="113">
        <v>100</v>
      </c>
      <c r="X817" s="131"/>
      <c r="Y817" s="129">
        <f t="shared" si="334"/>
        <v>22.464000000000002</v>
      </c>
      <c r="Z817" s="132">
        <f t="shared" si="335"/>
        <v>0</v>
      </c>
      <c r="AA817" s="131"/>
      <c r="AB817" s="129" t="str">
        <f t="shared" si="336"/>
        <v>_</v>
      </c>
      <c r="AC817" s="132" t="str">
        <f t="shared" si="337"/>
        <v>_</v>
      </c>
      <c r="AD817" s="131"/>
      <c r="AE817" s="129" t="str">
        <f t="shared" si="338"/>
        <v>_</v>
      </c>
      <c r="AF817" s="132" t="str">
        <f t="shared" si="339"/>
        <v>_</v>
      </c>
      <c r="AG817" s="131"/>
      <c r="AH817" s="129" t="str">
        <f t="shared" si="340"/>
        <v>_</v>
      </c>
      <c r="AI817" s="132" t="str">
        <f t="shared" si="341"/>
        <v>_</v>
      </c>
      <c r="AJ817" s="131"/>
      <c r="AK817" s="129">
        <f t="shared" si="342"/>
        <v>22.464000000000002</v>
      </c>
      <c r="AL817" s="132">
        <f t="shared" si="343"/>
        <v>0</v>
      </c>
      <c r="AM817" s="131"/>
      <c r="AQ817" s="137"/>
    </row>
    <row r="818" spans="1:43">
      <c r="A818" s="12">
        <v>64</v>
      </c>
      <c r="B818" s="126" t="str">
        <f>VLOOKUP(A818,'Overzicht locaties'!B:D,2,0)</f>
        <v>SE57</v>
      </c>
      <c r="C818" s="107" t="s">
        <v>146</v>
      </c>
      <c r="D818" s="6">
        <v>3</v>
      </c>
      <c r="E818" s="107" t="s">
        <v>249</v>
      </c>
      <c r="F818" s="107">
        <v>4</v>
      </c>
      <c r="G818" s="127" t="str">
        <f t="shared" si="328"/>
        <v>Medische ruimte</v>
      </c>
      <c r="H818" s="107" t="s">
        <v>652</v>
      </c>
      <c r="I818" s="128">
        <v>1</v>
      </c>
      <c r="J818" s="127" t="str">
        <f t="shared" si="329"/>
        <v>Vloerafwerking met polymeer beschermlaag</v>
      </c>
      <c r="K818" s="130">
        <v>19.09</v>
      </c>
      <c r="L818" s="129">
        <f t="shared" si="330"/>
        <v>19.09</v>
      </c>
      <c r="M818" s="164">
        <f t="shared" si="331"/>
        <v>0</v>
      </c>
      <c r="N818" s="131"/>
      <c r="O818" s="107" t="s">
        <v>101</v>
      </c>
      <c r="P818" s="107"/>
      <c r="Q818" s="107"/>
      <c r="R818" s="107"/>
      <c r="S818" s="131"/>
      <c r="T818" s="126" t="str">
        <f t="shared" si="332"/>
        <v>Behandel</v>
      </c>
      <c r="U818" s="126" t="str">
        <f t="shared" si="333"/>
        <v>AQL 3%</v>
      </c>
      <c r="V818" s="131"/>
      <c r="W818" s="113">
        <v>100</v>
      </c>
      <c r="X818" s="131"/>
      <c r="Y818" s="129">
        <f t="shared" si="334"/>
        <v>29.780399999999997</v>
      </c>
      <c r="Z818" s="132">
        <f t="shared" si="335"/>
        <v>0</v>
      </c>
      <c r="AA818" s="131"/>
      <c r="AB818" s="129" t="str">
        <f t="shared" si="336"/>
        <v>_</v>
      </c>
      <c r="AC818" s="132" t="str">
        <f t="shared" si="337"/>
        <v>_</v>
      </c>
      <c r="AD818" s="131"/>
      <c r="AE818" s="129" t="str">
        <f t="shared" si="338"/>
        <v>_</v>
      </c>
      <c r="AF818" s="132" t="str">
        <f t="shared" si="339"/>
        <v>_</v>
      </c>
      <c r="AG818" s="131"/>
      <c r="AH818" s="129" t="str">
        <f t="shared" si="340"/>
        <v>_</v>
      </c>
      <c r="AI818" s="132" t="str">
        <f t="shared" si="341"/>
        <v>_</v>
      </c>
      <c r="AJ818" s="131"/>
      <c r="AK818" s="129">
        <f t="shared" si="342"/>
        <v>29.780399999999997</v>
      </c>
      <c r="AL818" s="132">
        <f t="shared" si="343"/>
        <v>0</v>
      </c>
      <c r="AM818" s="131"/>
      <c r="AQ818" s="137"/>
    </row>
    <row r="819" spans="1:43">
      <c r="A819" s="12">
        <v>64</v>
      </c>
      <c r="B819" s="126" t="str">
        <f>VLOOKUP(A819,'Overzicht locaties'!B:D,2,0)</f>
        <v>SE57</v>
      </c>
      <c r="C819" s="107" t="s">
        <v>146</v>
      </c>
      <c r="D819" s="6">
        <v>14</v>
      </c>
      <c r="E819" s="107" t="s">
        <v>147</v>
      </c>
      <c r="F819" s="107">
        <v>3</v>
      </c>
      <c r="G819" s="127" t="str">
        <f t="shared" si="328"/>
        <v>Verkeersruimte / Garderobe / Wachtruimte</v>
      </c>
      <c r="H819" s="107" t="s">
        <v>652</v>
      </c>
      <c r="I819" s="128">
        <v>1</v>
      </c>
      <c r="J819" s="127" t="str">
        <f t="shared" si="329"/>
        <v>Vloerafwerking met polymeer beschermlaag</v>
      </c>
      <c r="K819" s="130">
        <v>14.25</v>
      </c>
      <c r="L819" s="129">
        <f t="shared" si="330"/>
        <v>14.25</v>
      </c>
      <c r="M819" s="164">
        <f t="shared" si="331"/>
        <v>0</v>
      </c>
      <c r="N819" s="131"/>
      <c r="O819" s="107" t="s">
        <v>101</v>
      </c>
      <c r="P819" s="107"/>
      <c r="Q819" s="107"/>
      <c r="R819" s="107"/>
      <c r="S819" s="131"/>
      <c r="T819" s="126" t="str">
        <f t="shared" si="332"/>
        <v>Verkeer</v>
      </c>
      <c r="U819" s="126" t="str">
        <f t="shared" si="333"/>
        <v>AQL 7%</v>
      </c>
      <c r="V819" s="131"/>
      <c r="W819" s="113">
        <v>100</v>
      </c>
      <c r="X819" s="131"/>
      <c r="Y819" s="129">
        <f t="shared" si="334"/>
        <v>22.229999999999997</v>
      </c>
      <c r="Z819" s="132">
        <f t="shared" si="335"/>
        <v>0</v>
      </c>
      <c r="AA819" s="131"/>
      <c r="AB819" s="129" t="str">
        <f t="shared" si="336"/>
        <v>_</v>
      </c>
      <c r="AC819" s="132" t="str">
        <f t="shared" si="337"/>
        <v>_</v>
      </c>
      <c r="AD819" s="131"/>
      <c r="AE819" s="129" t="str">
        <f t="shared" si="338"/>
        <v>_</v>
      </c>
      <c r="AF819" s="132" t="str">
        <f t="shared" si="339"/>
        <v>_</v>
      </c>
      <c r="AG819" s="131"/>
      <c r="AH819" s="129" t="str">
        <f t="shared" si="340"/>
        <v>_</v>
      </c>
      <c r="AI819" s="132" t="str">
        <f t="shared" si="341"/>
        <v>_</v>
      </c>
      <c r="AJ819" s="131"/>
      <c r="AK819" s="129">
        <f t="shared" si="342"/>
        <v>22.229999999999997</v>
      </c>
      <c r="AL819" s="132">
        <f t="shared" si="343"/>
        <v>0</v>
      </c>
      <c r="AM819" s="131"/>
      <c r="AQ819" s="137"/>
    </row>
    <row r="820" spans="1:43">
      <c r="A820" s="12">
        <v>64</v>
      </c>
      <c r="B820" s="126" t="str">
        <f>VLOOKUP(A820,'Overzicht locaties'!B:D,2,0)</f>
        <v>SE57</v>
      </c>
      <c r="C820" s="107" t="s">
        <v>146</v>
      </c>
      <c r="D820" s="6">
        <v>12</v>
      </c>
      <c r="E820" s="107" t="s">
        <v>254</v>
      </c>
      <c r="F820" s="107">
        <v>6</v>
      </c>
      <c r="G820" s="127" t="str">
        <f t="shared" si="328"/>
        <v>Overig / Magazijn / Archief / Berging / Technische ruimte</v>
      </c>
      <c r="H820" s="107" t="s">
        <v>652</v>
      </c>
      <c r="I820" s="128">
        <v>1</v>
      </c>
      <c r="J820" s="127" t="str">
        <f t="shared" si="329"/>
        <v>Vloerafwerking met polymeer beschermlaag</v>
      </c>
      <c r="K820" s="130">
        <v>3.72</v>
      </c>
      <c r="L820" s="129">
        <f t="shared" si="330"/>
        <v>3.72</v>
      </c>
      <c r="M820" s="164">
        <f t="shared" si="331"/>
        <v>0</v>
      </c>
      <c r="N820" s="131"/>
      <c r="O820" s="107" t="s">
        <v>111</v>
      </c>
      <c r="P820" s="107"/>
      <c r="Q820" s="107"/>
      <c r="R820" s="107"/>
      <c r="S820" s="131"/>
      <c r="T820" s="126" t="str">
        <f t="shared" si="332"/>
        <v>Verkeer</v>
      </c>
      <c r="U820" s="126" t="str">
        <f t="shared" si="333"/>
        <v>AQL 7%</v>
      </c>
      <c r="V820" s="131"/>
      <c r="W820" s="113">
        <v>100</v>
      </c>
      <c r="X820" s="131"/>
      <c r="Y820" s="129">
        <f t="shared" si="334"/>
        <v>0.44640000000000002</v>
      </c>
      <c r="Z820" s="132">
        <f t="shared" si="335"/>
        <v>0</v>
      </c>
      <c r="AA820" s="131"/>
      <c r="AB820" s="129" t="str">
        <f t="shared" si="336"/>
        <v>_</v>
      </c>
      <c r="AC820" s="132" t="str">
        <f t="shared" si="337"/>
        <v>_</v>
      </c>
      <c r="AD820" s="131"/>
      <c r="AE820" s="129" t="str">
        <f t="shared" si="338"/>
        <v>_</v>
      </c>
      <c r="AF820" s="132" t="str">
        <f t="shared" si="339"/>
        <v>_</v>
      </c>
      <c r="AG820" s="131"/>
      <c r="AH820" s="129" t="str">
        <f t="shared" si="340"/>
        <v>_</v>
      </c>
      <c r="AI820" s="132" t="str">
        <f t="shared" si="341"/>
        <v>_</v>
      </c>
      <c r="AJ820" s="131"/>
      <c r="AK820" s="129">
        <f t="shared" si="342"/>
        <v>0.44640000000000002</v>
      </c>
      <c r="AL820" s="132">
        <f t="shared" si="343"/>
        <v>0</v>
      </c>
      <c r="AM820" s="131"/>
      <c r="AQ820" s="137"/>
    </row>
    <row r="821" spans="1:43">
      <c r="A821" s="12">
        <v>64</v>
      </c>
      <c r="B821" s="126" t="str">
        <f>VLOOKUP(A821,'Overzicht locaties'!B:D,2,0)</f>
        <v>SE57</v>
      </c>
      <c r="C821" s="107" t="s">
        <v>146</v>
      </c>
      <c r="D821" s="6">
        <v>13</v>
      </c>
      <c r="E821" s="107" t="s">
        <v>148</v>
      </c>
      <c r="F821" s="107">
        <v>2</v>
      </c>
      <c r="G821" s="127" t="str">
        <f t="shared" si="328"/>
        <v>Sanitaire ruimte</v>
      </c>
      <c r="H821" s="107" t="s">
        <v>652</v>
      </c>
      <c r="I821" s="128">
        <v>1</v>
      </c>
      <c r="J821" s="127" t="str">
        <f t="shared" si="329"/>
        <v>Vloerafwerking met polymeer beschermlaag</v>
      </c>
      <c r="K821" s="130">
        <v>4.12</v>
      </c>
      <c r="L821" s="129">
        <f t="shared" si="330"/>
        <v>4.12</v>
      </c>
      <c r="M821" s="164">
        <f t="shared" si="331"/>
        <v>0</v>
      </c>
      <c r="N821" s="131"/>
      <c r="O821" s="107" t="s">
        <v>101</v>
      </c>
      <c r="P821" s="107"/>
      <c r="Q821" s="107"/>
      <c r="R821" s="107"/>
      <c r="S821" s="131"/>
      <c r="T821" s="126" t="str">
        <f t="shared" si="332"/>
        <v>Sanitair</v>
      </c>
      <c r="U821" s="126" t="str">
        <f t="shared" si="333"/>
        <v>AQL 4%</v>
      </c>
      <c r="V821" s="131"/>
      <c r="W821" s="113">
        <v>100</v>
      </c>
      <c r="X821" s="131"/>
      <c r="Y821" s="129">
        <f t="shared" si="334"/>
        <v>6.4272</v>
      </c>
      <c r="Z821" s="132">
        <f t="shared" si="335"/>
        <v>0</v>
      </c>
      <c r="AA821" s="131"/>
      <c r="AB821" s="129" t="str">
        <f t="shared" si="336"/>
        <v>_</v>
      </c>
      <c r="AC821" s="132" t="str">
        <f t="shared" si="337"/>
        <v>_</v>
      </c>
      <c r="AD821" s="131"/>
      <c r="AE821" s="129" t="str">
        <f t="shared" si="338"/>
        <v>_</v>
      </c>
      <c r="AF821" s="132" t="str">
        <f t="shared" si="339"/>
        <v>_</v>
      </c>
      <c r="AG821" s="131"/>
      <c r="AH821" s="129" t="str">
        <f t="shared" si="340"/>
        <v>_</v>
      </c>
      <c r="AI821" s="132" t="str">
        <f t="shared" si="341"/>
        <v>_</v>
      </c>
      <c r="AJ821" s="131"/>
      <c r="AK821" s="129">
        <f t="shared" si="342"/>
        <v>6.4272</v>
      </c>
      <c r="AL821" s="132">
        <f t="shared" si="343"/>
        <v>0</v>
      </c>
      <c r="AM821" s="131"/>
      <c r="AQ821" s="137"/>
    </row>
    <row r="822" spans="1:43">
      <c r="A822" s="12">
        <v>64</v>
      </c>
      <c r="B822" s="126" t="str">
        <f>VLOOKUP(A822,'Overzicht locaties'!B:D,2,0)</f>
        <v>SE57</v>
      </c>
      <c r="C822" s="107" t="s">
        <v>146</v>
      </c>
      <c r="D822" s="6">
        <v>10</v>
      </c>
      <c r="E822" s="107" t="s">
        <v>637</v>
      </c>
      <c r="F822" s="107">
        <v>1</v>
      </c>
      <c r="G822" s="127" t="str">
        <f t="shared" si="328"/>
        <v xml:space="preserve">Kantoorruimte / vergaderruimte </v>
      </c>
      <c r="H822" s="107" t="s">
        <v>652</v>
      </c>
      <c r="I822" s="128">
        <v>1</v>
      </c>
      <c r="J822" s="127" t="str">
        <f t="shared" si="329"/>
        <v>Vloerafwerking met polymeer beschermlaag</v>
      </c>
      <c r="K822" s="130">
        <v>36.1</v>
      </c>
      <c r="L822" s="129">
        <f t="shared" si="330"/>
        <v>36.1</v>
      </c>
      <c r="M822" s="164">
        <f t="shared" si="331"/>
        <v>0</v>
      </c>
      <c r="N822" s="131"/>
      <c r="O822" s="107" t="s">
        <v>101</v>
      </c>
      <c r="P822" s="107"/>
      <c r="Q822" s="107"/>
      <c r="R822" s="107"/>
      <c r="S822" s="131"/>
      <c r="T822" s="126" t="str">
        <f t="shared" si="332"/>
        <v>Bureau</v>
      </c>
      <c r="U822" s="126" t="str">
        <f t="shared" si="333"/>
        <v>AQL 7%</v>
      </c>
      <c r="V822" s="131"/>
      <c r="W822" s="113">
        <v>100</v>
      </c>
      <c r="X822" s="131"/>
      <c r="Y822" s="129">
        <f t="shared" si="334"/>
        <v>56.315999999999995</v>
      </c>
      <c r="Z822" s="132">
        <f t="shared" si="335"/>
        <v>0</v>
      </c>
      <c r="AA822" s="131"/>
      <c r="AB822" s="129" t="str">
        <f t="shared" si="336"/>
        <v>_</v>
      </c>
      <c r="AC822" s="132" t="str">
        <f t="shared" si="337"/>
        <v>_</v>
      </c>
      <c r="AD822" s="131"/>
      <c r="AE822" s="129" t="str">
        <f t="shared" si="338"/>
        <v>_</v>
      </c>
      <c r="AF822" s="132" t="str">
        <f t="shared" si="339"/>
        <v>_</v>
      </c>
      <c r="AG822" s="131"/>
      <c r="AH822" s="129" t="str">
        <f t="shared" si="340"/>
        <v>_</v>
      </c>
      <c r="AI822" s="132" t="str">
        <f t="shared" si="341"/>
        <v>_</v>
      </c>
      <c r="AJ822" s="131"/>
      <c r="AK822" s="129">
        <f t="shared" si="342"/>
        <v>56.315999999999995</v>
      </c>
      <c r="AL822" s="132">
        <f t="shared" si="343"/>
        <v>0</v>
      </c>
      <c r="AM822" s="131"/>
      <c r="AQ822" s="137"/>
    </row>
    <row r="823" spans="1:43">
      <c r="A823" s="12">
        <v>64</v>
      </c>
      <c r="B823" s="126" t="str">
        <f>VLOOKUP(A823,'Overzicht locaties'!B:D,2,0)</f>
        <v>SE57</v>
      </c>
      <c r="C823" s="107" t="s">
        <v>146</v>
      </c>
      <c r="D823" s="6">
        <v>11</v>
      </c>
      <c r="E823" s="107" t="s">
        <v>357</v>
      </c>
      <c r="F823" s="107">
        <v>1</v>
      </c>
      <c r="G823" s="127" t="str">
        <f t="shared" si="328"/>
        <v xml:space="preserve">Kantoorruimte / vergaderruimte </v>
      </c>
      <c r="H823" s="107" t="s">
        <v>652</v>
      </c>
      <c r="I823" s="128">
        <v>1</v>
      </c>
      <c r="J823" s="127" t="str">
        <f t="shared" si="329"/>
        <v>Vloerafwerking met polymeer beschermlaag</v>
      </c>
      <c r="K823" s="130">
        <v>30.1</v>
      </c>
      <c r="L823" s="129">
        <f t="shared" si="330"/>
        <v>30.1</v>
      </c>
      <c r="M823" s="164">
        <f t="shared" si="331"/>
        <v>0</v>
      </c>
      <c r="N823" s="131"/>
      <c r="O823" s="107" t="s">
        <v>101</v>
      </c>
      <c r="P823" s="107"/>
      <c r="Q823" s="107"/>
      <c r="R823" s="107"/>
      <c r="S823" s="131"/>
      <c r="T823" s="126" t="str">
        <f t="shared" si="332"/>
        <v>Bureau</v>
      </c>
      <c r="U823" s="126" t="str">
        <f t="shared" si="333"/>
        <v>AQL 7%</v>
      </c>
      <c r="V823" s="131"/>
      <c r="W823" s="113">
        <v>100</v>
      </c>
      <c r="X823" s="131"/>
      <c r="Y823" s="129">
        <f t="shared" si="334"/>
        <v>46.955999999999996</v>
      </c>
      <c r="Z823" s="132">
        <f t="shared" si="335"/>
        <v>0</v>
      </c>
      <c r="AA823" s="131"/>
      <c r="AB823" s="129" t="str">
        <f t="shared" si="336"/>
        <v>_</v>
      </c>
      <c r="AC823" s="132" t="str">
        <f t="shared" si="337"/>
        <v>_</v>
      </c>
      <c r="AD823" s="131"/>
      <c r="AE823" s="129" t="str">
        <f t="shared" si="338"/>
        <v>_</v>
      </c>
      <c r="AF823" s="132" t="str">
        <f t="shared" si="339"/>
        <v>_</v>
      </c>
      <c r="AG823" s="131"/>
      <c r="AH823" s="129" t="str">
        <f t="shared" si="340"/>
        <v>_</v>
      </c>
      <c r="AI823" s="132" t="str">
        <f t="shared" si="341"/>
        <v>_</v>
      </c>
      <c r="AJ823" s="131"/>
      <c r="AK823" s="129">
        <f t="shared" si="342"/>
        <v>46.955999999999996</v>
      </c>
      <c r="AL823" s="132">
        <f t="shared" si="343"/>
        <v>0</v>
      </c>
      <c r="AM823" s="131"/>
      <c r="AQ823" s="137"/>
    </row>
    <row r="824" spans="1:43">
      <c r="A824" s="12">
        <v>65</v>
      </c>
      <c r="B824" s="126" t="str">
        <f>VLOOKUP(A824,'Overzicht locaties'!B:D,2,0)</f>
        <v>SE90</v>
      </c>
      <c r="C824" s="107" t="s">
        <v>650</v>
      </c>
      <c r="D824" s="6" t="s">
        <v>638</v>
      </c>
      <c r="E824" s="107" t="s">
        <v>301</v>
      </c>
      <c r="F824" s="107">
        <v>3</v>
      </c>
      <c r="G824" s="127" t="str">
        <f t="shared" si="328"/>
        <v>Verkeersruimte / Garderobe / Wachtruimte</v>
      </c>
      <c r="H824" s="107" t="s">
        <v>652</v>
      </c>
      <c r="I824" s="128">
        <v>1</v>
      </c>
      <c r="J824" s="127" t="str">
        <f t="shared" si="329"/>
        <v>Vloerafwerking met polymeer beschermlaag</v>
      </c>
      <c r="K824" s="130">
        <v>31.1</v>
      </c>
      <c r="L824" s="129">
        <f t="shared" si="330"/>
        <v>31.1</v>
      </c>
      <c r="M824" s="164">
        <f t="shared" si="331"/>
        <v>0</v>
      </c>
      <c r="N824" s="131"/>
      <c r="O824" s="107" t="s">
        <v>101</v>
      </c>
      <c r="P824" s="107"/>
      <c r="Q824" s="107"/>
      <c r="R824" s="107"/>
      <c r="S824" s="131"/>
      <c r="T824" s="126" t="str">
        <f t="shared" si="332"/>
        <v>Verkeer</v>
      </c>
      <c r="U824" s="126" t="str">
        <f t="shared" si="333"/>
        <v>AQL 7%</v>
      </c>
      <c r="V824" s="131"/>
      <c r="W824" s="113">
        <v>100</v>
      </c>
      <c r="X824" s="131"/>
      <c r="Y824" s="129">
        <f t="shared" si="334"/>
        <v>48.515999999999998</v>
      </c>
      <c r="Z824" s="132">
        <f t="shared" si="335"/>
        <v>0</v>
      </c>
      <c r="AA824" s="131"/>
      <c r="AB824" s="129" t="str">
        <f t="shared" si="336"/>
        <v>_</v>
      </c>
      <c r="AC824" s="132" t="str">
        <f t="shared" si="337"/>
        <v>_</v>
      </c>
      <c r="AD824" s="131"/>
      <c r="AE824" s="129" t="str">
        <f t="shared" si="338"/>
        <v>_</v>
      </c>
      <c r="AF824" s="132" t="str">
        <f t="shared" si="339"/>
        <v>_</v>
      </c>
      <c r="AG824" s="131"/>
      <c r="AH824" s="129" t="str">
        <f t="shared" si="340"/>
        <v>_</v>
      </c>
      <c r="AI824" s="132" t="str">
        <f t="shared" si="341"/>
        <v>_</v>
      </c>
      <c r="AJ824" s="131"/>
      <c r="AK824" s="129">
        <f t="shared" si="342"/>
        <v>48.515999999999998</v>
      </c>
      <c r="AL824" s="132">
        <f t="shared" si="343"/>
        <v>0</v>
      </c>
      <c r="AM824" s="131"/>
      <c r="AQ824" s="137"/>
    </row>
    <row r="825" spans="1:43">
      <c r="A825" s="12">
        <v>65</v>
      </c>
      <c r="B825" s="126" t="str">
        <f>VLOOKUP(A825,'Overzicht locaties'!B:D,2,0)</f>
        <v>SE90</v>
      </c>
      <c r="C825" s="107" t="s">
        <v>650</v>
      </c>
      <c r="D825" s="6" t="s">
        <v>664</v>
      </c>
      <c r="E825" s="107" t="s">
        <v>666</v>
      </c>
      <c r="F825" s="107">
        <v>6</v>
      </c>
      <c r="G825" s="127" t="str">
        <f t="shared" si="328"/>
        <v>Overig / Magazijn / Archief / Berging / Technische ruimte</v>
      </c>
      <c r="H825" s="107" t="s">
        <v>652</v>
      </c>
      <c r="I825" s="128">
        <v>1</v>
      </c>
      <c r="J825" s="127" t="str">
        <f t="shared" si="329"/>
        <v>Vloerafwerking met polymeer beschermlaag</v>
      </c>
      <c r="K825" s="130">
        <v>1.4</v>
      </c>
      <c r="L825" s="129">
        <f t="shared" si="330"/>
        <v>1.4</v>
      </c>
      <c r="M825" s="164">
        <f t="shared" si="331"/>
        <v>0</v>
      </c>
      <c r="N825" s="131"/>
      <c r="O825" s="107" t="s">
        <v>105</v>
      </c>
      <c r="P825" s="107"/>
      <c r="Q825" s="107"/>
      <c r="R825" s="107"/>
      <c r="S825" s="131"/>
      <c r="T825" s="126" t="str">
        <f t="shared" si="332"/>
        <v>Verkeer</v>
      </c>
      <c r="U825" s="126" t="str">
        <f t="shared" si="333"/>
        <v>AQL 7%</v>
      </c>
      <c r="V825" s="131"/>
      <c r="W825" s="113">
        <v>100</v>
      </c>
      <c r="X825" s="131"/>
      <c r="Y825" s="129">
        <f t="shared" si="334"/>
        <v>0.72799999999999998</v>
      </c>
      <c r="Z825" s="132">
        <f t="shared" si="335"/>
        <v>0</v>
      </c>
      <c r="AA825" s="131"/>
      <c r="AB825" s="129" t="str">
        <f t="shared" si="336"/>
        <v>_</v>
      </c>
      <c r="AC825" s="132" t="str">
        <f t="shared" si="337"/>
        <v>_</v>
      </c>
      <c r="AD825" s="131"/>
      <c r="AE825" s="129" t="str">
        <f t="shared" si="338"/>
        <v>_</v>
      </c>
      <c r="AF825" s="132" t="str">
        <f t="shared" si="339"/>
        <v>_</v>
      </c>
      <c r="AG825" s="131"/>
      <c r="AH825" s="129" t="str">
        <f t="shared" si="340"/>
        <v>_</v>
      </c>
      <c r="AI825" s="132" t="str">
        <f t="shared" si="341"/>
        <v>_</v>
      </c>
      <c r="AJ825" s="131"/>
      <c r="AK825" s="129">
        <f t="shared" si="342"/>
        <v>0.72799999999999998</v>
      </c>
      <c r="AL825" s="132">
        <f t="shared" si="343"/>
        <v>0</v>
      </c>
      <c r="AM825" s="131"/>
      <c r="AQ825" s="137"/>
    </row>
    <row r="826" spans="1:43">
      <c r="A826" s="12">
        <v>65</v>
      </c>
      <c r="B826" s="126" t="str">
        <f>VLOOKUP(A826,'Overzicht locaties'!B:D,2,0)</f>
        <v>SE90</v>
      </c>
      <c r="C826" s="107" t="s">
        <v>650</v>
      </c>
      <c r="D826" s="6" t="s">
        <v>639</v>
      </c>
      <c r="E826" s="107" t="s">
        <v>300</v>
      </c>
      <c r="F826" s="107">
        <v>1</v>
      </c>
      <c r="G826" s="127" t="str">
        <f t="shared" si="328"/>
        <v xml:space="preserve">Kantoorruimte / vergaderruimte </v>
      </c>
      <c r="H826" s="107" t="s">
        <v>652</v>
      </c>
      <c r="I826" s="128">
        <v>1</v>
      </c>
      <c r="J826" s="127" t="str">
        <f t="shared" si="329"/>
        <v>Vloerafwerking met polymeer beschermlaag</v>
      </c>
      <c r="K826" s="130">
        <v>6.5</v>
      </c>
      <c r="L826" s="129">
        <f t="shared" si="330"/>
        <v>6.5</v>
      </c>
      <c r="M826" s="164">
        <f t="shared" si="331"/>
        <v>0</v>
      </c>
      <c r="N826" s="131"/>
      <c r="O826" s="107" t="s">
        <v>101</v>
      </c>
      <c r="P826" s="107"/>
      <c r="Q826" s="107"/>
      <c r="R826" s="107"/>
      <c r="S826" s="131"/>
      <c r="T826" s="126" t="str">
        <f t="shared" si="332"/>
        <v>Bureau</v>
      </c>
      <c r="U826" s="126" t="str">
        <f t="shared" si="333"/>
        <v>AQL 7%</v>
      </c>
      <c r="V826" s="131"/>
      <c r="W826" s="113">
        <v>100</v>
      </c>
      <c r="X826" s="131"/>
      <c r="Y826" s="129">
        <f t="shared" si="334"/>
        <v>10.14</v>
      </c>
      <c r="Z826" s="132">
        <f t="shared" si="335"/>
        <v>0</v>
      </c>
      <c r="AA826" s="131"/>
      <c r="AB826" s="129" t="str">
        <f t="shared" si="336"/>
        <v>_</v>
      </c>
      <c r="AC826" s="132" t="str">
        <f t="shared" si="337"/>
        <v>_</v>
      </c>
      <c r="AD826" s="131"/>
      <c r="AE826" s="129" t="str">
        <f t="shared" si="338"/>
        <v>_</v>
      </c>
      <c r="AF826" s="132" t="str">
        <f t="shared" si="339"/>
        <v>_</v>
      </c>
      <c r="AG826" s="131"/>
      <c r="AH826" s="129" t="str">
        <f t="shared" si="340"/>
        <v>_</v>
      </c>
      <c r="AI826" s="132" t="str">
        <f t="shared" si="341"/>
        <v>_</v>
      </c>
      <c r="AJ826" s="131"/>
      <c r="AK826" s="129">
        <f t="shared" si="342"/>
        <v>10.14</v>
      </c>
      <c r="AL826" s="132">
        <f t="shared" si="343"/>
        <v>0</v>
      </c>
      <c r="AM826" s="131"/>
      <c r="AQ826" s="137"/>
    </row>
    <row r="827" spans="1:43">
      <c r="A827" s="12">
        <v>65</v>
      </c>
      <c r="B827" s="126" t="str">
        <f>VLOOKUP(A827,'Overzicht locaties'!B:D,2,0)</f>
        <v>SE90</v>
      </c>
      <c r="C827" s="107" t="s">
        <v>650</v>
      </c>
      <c r="D827" s="6" t="s">
        <v>640</v>
      </c>
      <c r="E827" s="107" t="s">
        <v>327</v>
      </c>
      <c r="F827" s="107">
        <v>2</v>
      </c>
      <c r="G827" s="127" t="str">
        <f t="shared" si="328"/>
        <v>Sanitaire ruimte</v>
      </c>
      <c r="H827" s="107" t="s">
        <v>652</v>
      </c>
      <c r="I827" s="128">
        <v>1</v>
      </c>
      <c r="J827" s="127" t="str">
        <f t="shared" si="329"/>
        <v>Vloerafwerking met polymeer beschermlaag</v>
      </c>
      <c r="K827" s="130">
        <v>2.1</v>
      </c>
      <c r="L827" s="129">
        <f t="shared" si="330"/>
        <v>2.1</v>
      </c>
      <c r="M827" s="164">
        <f t="shared" si="331"/>
        <v>0</v>
      </c>
      <c r="N827" s="131"/>
      <c r="O827" s="107" t="s">
        <v>101</v>
      </c>
      <c r="P827" s="107"/>
      <c r="Q827" s="107"/>
      <c r="R827" s="107"/>
      <c r="S827" s="131"/>
      <c r="T827" s="126" t="str">
        <f t="shared" si="332"/>
        <v>Sanitair</v>
      </c>
      <c r="U827" s="126" t="str">
        <f t="shared" si="333"/>
        <v>AQL 4%</v>
      </c>
      <c r="V827" s="131"/>
      <c r="W827" s="113">
        <v>100</v>
      </c>
      <c r="X827" s="131"/>
      <c r="Y827" s="129">
        <f t="shared" si="334"/>
        <v>3.2760000000000002</v>
      </c>
      <c r="Z827" s="132">
        <f t="shared" si="335"/>
        <v>0</v>
      </c>
      <c r="AA827" s="131"/>
      <c r="AB827" s="129" t="str">
        <f t="shared" si="336"/>
        <v>_</v>
      </c>
      <c r="AC827" s="132" t="str">
        <f t="shared" si="337"/>
        <v>_</v>
      </c>
      <c r="AD827" s="131"/>
      <c r="AE827" s="129" t="str">
        <f t="shared" si="338"/>
        <v>_</v>
      </c>
      <c r="AF827" s="132" t="str">
        <f t="shared" si="339"/>
        <v>_</v>
      </c>
      <c r="AG827" s="131"/>
      <c r="AH827" s="129" t="str">
        <f t="shared" si="340"/>
        <v>_</v>
      </c>
      <c r="AI827" s="132" t="str">
        <f t="shared" si="341"/>
        <v>_</v>
      </c>
      <c r="AJ827" s="131"/>
      <c r="AK827" s="129">
        <f t="shared" si="342"/>
        <v>3.2760000000000002</v>
      </c>
      <c r="AL827" s="132">
        <f t="shared" si="343"/>
        <v>0</v>
      </c>
      <c r="AM827" s="131"/>
      <c r="AQ827" s="137"/>
    </row>
    <row r="828" spans="1:43">
      <c r="A828" s="12">
        <v>65</v>
      </c>
      <c r="B828" s="126" t="str">
        <f>VLOOKUP(A828,'Overzicht locaties'!B:D,2,0)</f>
        <v>SE90</v>
      </c>
      <c r="C828" s="107" t="s">
        <v>650</v>
      </c>
      <c r="D828" s="6" t="s">
        <v>641</v>
      </c>
      <c r="E828" s="107" t="s">
        <v>326</v>
      </c>
      <c r="F828" s="107">
        <v>2</v>
      </c>
      <c r="G828" s="127" t="str">
        <f t="shared" si="328"/>
        <v>Sanitaire ruimte</v>
      </c>
      <c r="H828" s="107" t="s">
        <v>652</v>
      </c>
      <c r="I828" s="128">
        <v>1</v>
      </c>
      <c r="J828" s="127" t="str">
        <f t="shared" si="329"/>
        <v>Vloerafwerking met polymeer beschermlaag</v>
      </c>
      <c r="K828" s="130">
        <v>2.9</v>
      </c>
      <c r="L828" s="129">
        <f t="shared" si="330"/>
        <v>2.9</v>
      </c>
      <c r="M828" s="164">
        <f t="shared" si="331"/>
        <v>0</v>
      </c>
      <c r="N828" s="131"/>
      <c r="O828" s="107" t="s">
        <v>101</v>
      </c>
      <c r="P828" s="107"/>
      <c r="Q828" s="107"/>
      <c r="R828" s="107"/>
      <c r="S828" s="131"/>
      <c r="T828" s="126" t="str">
        <f t="shared" si="332"/>
        <v>Sanitair</v>
      </c>
      <c r="U828" s="126" t="str">
        <f t="shared" si="333"/>
        <v>AQL 4%</v>
      </c>
      <c r="V828" s="131"/>
      <c r="W828" s="113">
        <v>100</v>
      </c>
      <c r="X828" s="131"/>
      <c r="Y828" s="129">
        <f t="shared" si="334"/>
        <v>4.524</v>
      </c>
      <c r="Z828" s="132">
        <f t="shared" si="335"/>
        <v>0</v>
      </c>
      <c r="AA828" s="131"/>
      <c r="AB828" s="129" t="str">
        <f t="shared" si="336"/>
        <v>_</v>
      </c>
      <c r="AC828" s="132" t="str">
        <f t="shared" si="337"/>
        <v>_</v>
      </c>
      <c r="AD828" s="131"/>
      <c r="AE828" s="129" t="str">
        <f t="shared" si="338"/>
        <v>_</v>
      </c>
      <c r="AF828" s="132" t="str">
        <f t="shared" si="339"/>
        <v>_</v>
      </c>
      <c r="AG828" s="131"/>
      <c r="AH828" s="129" t="str">
        <f t="shared" si="340"/>
        <v>_</v>
      </c>
      <c r="AI828" s="132" t="str">
        <f t="shared" si="341"/>
        <v>_</v>
      </c>
      <c r="AJ828" s="131"/>
      <c r="AK828" s="129">
        <f t="shared" si="342"/>
        <v>4.524</v>
      </c>
      <c r="AL828" s="132">
        <f t="shared" si="343"/>
        <v>0</v>
      </c>
      <c r="AM828" s="131"/>
      <c r="AQ828" s="137"/>
    </row>
    <row r="829" spans="1:43">
      <c r="A829" s="12">
        <v>65</v>
      </c>
      <c r="B829" s="126" t="str">
        <f>VLOOKUP(A829,'Overzicht locaties'!B:D,2,0)</f>
        <v>SE90</v>
      </c>
      <c r="C829" s="107" t="s">
        <v>650</v>
      </c>
      <c r="D829" s="6" t="s">
        <v>642</v>
      </c>
      <c r="E829" s="107" t="s">
        <v>325</v>
      </c>
      <c r="F829" s="107">
        <v>2</v>
      </c>
      <c r="G829" s="127" t="str">
        <f t="shared" si="328"/>
        <v>Sanitaire ruimte</v>
      </c>
      <c r="H829" s="107" t="s">
        <v>652</v>
      </c>
      <c r="I829" s="128">
        <v>1</v>
      </c>
      <c r="J829" s="127" t="str">
        <f t="shared" si="329"/>
        <v>Vloerafwerking met polymeer beschermlaag</v>
      </c>
      <c r="K829" s="130">
        <v>2.1</v>
      </c>
      <c r="L829" s="129">
        <f t="shared" si="330"/>
        <v>2.1</v>
      </c>
      <c r="M829" s="164">
        <f t="shared" si="331"/>
        <v>0</v>
      </c>
      <c r="N829" s="131"/>
      <c r="O829" s="107" t="s">
        <v>101</v>
      </c>
      <c r="P829" s="107"/>
      <c r="Q829" s="107"/>
      <c r="R829" s="107"/>
      <c r="S829" s="131"/>
      <c r="T829" s="126" t="str">
        <f t="shared" si="332"/>
        <v>Sanitair</v>
      </c>
      <c r="U829" s="126" t="str">
        <f t="shared" si="333"/>
        <v>AQL 4%</v>
      </c>
      <c r="V829" s="131"/>
      <c r="W829" s="113">
        <v>100</v>
      </c>
      <c r="X829" s="131"/>
      <c r="Y829" s="129">
        <f t="shared" si="334"/>
        <v>3.2760000000000002</v>
      </c>
      <c r="Z829" s="132">
        <f t="shared" si="335"/>
        <v>0</v>
      </c>
      <c r="AA829" s="131"/>
      <c r="AB829" s="129" t="str">
        <f t="shared" si="336"/>
        <v>_</v>
      </c>
      <c r="AC829" s="132" t="str">
        <f t="shared" si="337"/>
        <v>_</v>
      </c>
      <c r="AD829" s="131"/>
      <c r="AE829" s="129" t="str">
        <f t="shared" si="338"/>
        <v>_</v>
      </c>
      <c r="AF829" s="132" t="str">
        <f t="shared" si="339"/>
        <v>_</v>
      </c>
      <c r="AG829" s="131"/>
      <c r="AH829" s="129" t="str">
        <f t="shared" si="340"/>
        <v>_</v>
      </c>
      <c r="AI829" s="132" t="str">
        <f t="shared" si="341"/>
        <v>_</v>
      </c>
      <c r="AJ829" s="131"/>
      <c r="AK829" s="129">
        <f t="shared" si="342"/>
        <v>3.2760000000000002</v>
      </c>
      <c r="AL829" s="132">
        <f t="shared" si="343"/>
        <v>0</v>
      </c>
      <c r="AM829" s="131"/>
      <c r="AQ829" s="137"/>
    </row>
    <row r="830" spans="1:43">
      <c r="A830" s="12">
        <v>65</v>
      </c>
      <c r="B830" s="126" t="str">
        <f>VLOOKUP(A830,'Overzicht locaties'!B:D,2,0)</f>
        <v>SE90</v>
      </c>
      <c r="C830" s="107" t="s">
        <v>650</v>
      </c>
      <c r="D830" s="6" t="s">
        <v>643</v>
      </c>
      <c r="E830" s="107" t="s">
        <v>636</v>
      </c>
      <c r="F830" s="107">
        <v>4</v>
      </c>
      <c r="G830" s="127" t="str">
        <f t="shared" si="328"/>
        <v>Medische ruimte</v>
      </c>
      <c r="H830" s="107" t="s">
        <v>652</v>
      </c>
      <c r="I830" s="128">
        <v>1</v>
      </c>
      <c r="J830" s="127" t="str">
        <f t="shared" si="329"/>
        <v>Vloerafwerking met polymeer beschermlaag</v>
      </c>
      <c r="K830" s="130">
        <v>22.4</v>
      </c>
      <c r="L830" s="129">
        <f t="shared" si="330"/>
        <v>22.4</v>
      </c>
      <c r="M830" s="164">
        <f t="shared" si="331"/>
        <v>0</v>
      </c>
      <c r="N830" s="131"/>
      <c r="O830" s="107" t="s">
        <v>101</v>
      </c>
      <c r="P830" s="107"/>
      <c r="Q830" s="107"/>
      <c r="R830" s="107"/>
      <c r="S830" s="131"/>
      <c r="T830" s="126" t="str">
        <f t="shared" si="332"/>
        <v>Behandel</v>
      </c>
      <c r="U830" s="126" t="str">
        <f t="shared" si="333"/>
        <v>AQL 3%</v>
      </c>
      <c r="V830" s="131"/>
      <c r="W830" s="113">
        <v>100</v>
      </c>
      <c r="X830" s="131"/>
      <c r="Y830" s="129">
        <f t="shared" si="334"/>
        <v>34.943999999999996</v>
      </c>
      <c r="Z830" s="132">
        <f t="shared" si="335"/>
        <v>0</v>
      </c>
      <c r="AA830" s="131"/>
      <c r="AB830" s="129" t="str">
        <f t="shared" si="336"/>
        <v>_</v>
      </c>
      <c r="AC830" s="132" t="str">
        <f t="shared" si="337"/>
        <v>_</v>
      </c>
      <c r="AD830" s="131"/>
      <c r="AE830" s="129" t="str">
        <f t="shared" si="338"/>
        <v>_</v>
      </c>
      <c r="AF830" s="132" t="str">
        <f t="shared" si="339"/>
        <v>_</v>
      </c>
      <c r="AG830" s="131"/>
      <c r="AH830" s="129" t="str">
        <f t="shared" si="340"/>
        <v>_</v>
      </c>
      <c r="AI830" s="132" t="str">
        <f t="shared" si="341"/>
        <v>_</v>
      </c>
      <c r="AJ830" s="131"/>
      <c r="AK830" s="129">
        <f t="shared" si="342"/>
        <v>34.943999999999996</v>
      </c>
      <c r="AL830" s="132">
        <f t="shared" si="343"/>
        <v>0</v>
      </c>
      <c r="AM830" s="131"/>
      <c r="AQ830" s="137"/>
    </row>
    <row r="831" spans="1:43">
      <c r="A831" s="12">
        <v>65</v>
      </c>
      <c r="B831" s="126" t="str">
        <f>VLOOKUP(A831,'Overzicht locaties'!B:D,2,0)</f>
        <v>SE90</v>
      </c>
      <c r="C831" s="107" t="s">
        <v>650</v>
      </c>
      <c r="D831" s="6" t="s">
        <v>644</v>
      </c>
      <c r="E831" s="107" t="s">
        <v>249</v>
      </c>
      <c r="F831" s="107">
        <v>4</v>
      </c>
      <c r="G831" s="127" t="str">
        <f t="shared" si="328"/>
        <v>Medische ruimte</v>
      </c>
      <c r="H831" s="107" t="s">
        <v>652</v>
      </c>
      <c r="I831" s="128">
        <v>1</v>
      </c>
      <c r="J831" s="127" t="str">
        <f t="shared" si="329"/>
        <v>Vloerafwerking met polymeer beschermlaag</v>
      </c>
      <c r="K831" s="130">
        <v>17.5</v>
      </c>
      <c r="L831" s="129">
        <f t="shared" si="330"/>
        <v>17.5</v>
      </c>
      <c r="M831" s="164">
        <f t="shared" si="331"/>
        <v>0</v>
      </c>
      <c r="N831" s="131"/>
      <c r="O831" s="107" t="s">
        <v>101</v>
      </c>
      <c r="P831" s="107"/>
      <c r="Q831" s="107"/>
      <c r="R831" s="107"/>
      <c r="S831" s="131"/>
      <c r="T831" s="126" t="str">
        <f t="shared" si="332"/>
        <v>Behandel</v>
      </c>
      <c r="U831" s="126" t="str">
        <f t="shared" si="333"/>
        <v>AQL 3%</v>
      </c>
      <c r="V831" s="131"/>
      <c r="W831" s="113">
        <v>100</v>
      </c>
      <c r="X831" s="131"/>
      <c r="Y831" s="129">
        <f t="shared" si="334"/>
        <v>27.299999999999997</v>
      </c>
      <c r="Z831" s="132">
        <f t="shared" si="335"/>
        <v>0</v>
      </c>
      <c r="AA831" s="131"/>
      <c r="AB831" s="129" t="str">
        <f t="shared" si="336"/>
        <v>_</v>
      </c>
      <c r="AC831" s="132" t="str">
        <f t="shared" si="337"/>
        <v>_</v>
      </c>
      <c r="AD831" s="131"/>
      <c r="AE831" s="129" t="str">
        <f t="shared" si="338"/>
        <v>_</v>
      </c>
      <c r="AF831" s="132" t="str">
        <f t="shared" si="339"/>
        <v>_</v>
      </c>
      <c r="AG831" s="131"/>
      <c r="AH831" s="129" t="str">
        <f t="shared" si="340"/>
        <v>_</v>
      </c>
      <c r="AI831" s="132" t="str">
        <f t="shared" si="341"/>
        <v>_</v>
      </c>
      <c r="AJ831" s="131"/>
      <c r="AK831" s="129">
        <f t="shared" si="342"/>
        <v>27.299999999999997</v>
      </c>
      <c r="AL831" s="132">
        <f t="shared" si="343"/>
        <v>0</v>
      </c>
      <c r="AM831" s="131"/>
      <c r="AQ831" s="137"/>
    </row>
    <row r="832" spans="1:43">
      <c r="A832" s="12">
        <v>65</v>
      </c>
      <c r="B832" s="126" t="str">
        <f>VLOOKUP(A832,'Overzicht locaties'!B:D,2,0)</f>
        <v>SE90</v>
      </c>
      <c r="C832" s="107" t="s">
        <v>650</v>
      </c>
      <c r="D832" s="6" t="s">
        <v>645</v>
      </c>
      <c r="E832" s="107" t="s">
        <v>147</v>
      </c>
      <c r="F832" s="107">
        <v>3</v>
      </c>
      <c r="G832" s="127" t="str">
        <f t="shared" si="328"/>
        <v>Verkeersruimte / Garderobe / Wachtruimte</v>
      </c>
      <c r="H832" s="107" t="s">
        <v>652</v>
      </c>
      <c r="I832" s="128">
        <v>1</v>
      </c>
      <c r="J832" s="127" t="str">
        <f t="shared" si="329"/>
        <v>Vloerafwerking met polymeer beschermlaag</v>
      </c>
      <c r="K832" s="130">
        <v>10.1</v>
      </c>
      <c r="L832" s="129">
        <f t="shared" si="330"/>
        <v>10.1</v>
      </c>
      <c r="M832" s="164">
        <f t="shared" si="331"/>
        <v>0</v>
      </c>
      <c r="N832" s="131"/>
      <c r="O832" s="107" t="s">
        <v>101</v>
      </c>
      <c r="P832" s="107"/>
      <c r="Q832" s="107"/>
      <c r="R832" s="107"/>
      <c r="S832" s="131"/>
      <c r="T832" s="126" t="str">
        <f t="shared" si="332"/>
        <v>Verkeer</v>
      </c>
      <c r="U832" s="126" t="str">
        <f t="shared" si="333"/>
        <v>AQL 7%</v>
      </c>
      <c r="V832" s="131"/>
      <c r="W832" s="113">
        <v>100</v>
      </c>
      <c r="X832" s="131"/>
      <c r="Y832" s="129">
        <f t="shared" si="334"/>
        <v>15.755999999999998</v>
      </c>
      <c r="Z832" s="132">
        <f t="shared" si="335"/>
        <v>0</v>
      </c>
      <c r="AA832" s="131"/>
      <c r="AB832" s="129" t="str">
        <f t="shared" si="336"/>
        <v>_</v>
      </c>
      <c r="AC832" s="132" t="str">
        <f t="shared" si="337"/>
        <v>_</v>
      </c>
      <c r="AD832" s="131"/>
      <c r="AE832" s="129" t="str">
        <f t="shared" si="338"/>
        <v>_</v>
      </c>
      <c r="AF832" s="132" t="str">
        <f t="shared" si="339"/>
        <v>_</v>
      </c>
      <c r="AG832" s="131"/>
      <c r="AH832" s="129" t="str">
        <f t="shared" si="340"/>
        <v>_</v>
      </c>
      <c r="AI832" s="132" t="str">
        <f t="shared" si="341"/>
        <v>_</v>
      </c>
      <c r="AJ832" s="131"/>
      <c r="AK832" s="129">
        <f t="shared" si="342"/>
        <v>15.755999999999998</v>
      </c>
      <c r="AL832" s="132">
        <f t="shared" si="343"/>
        <v>0</v>
      </c>
      <c r="AM832" s="131"/>
      <c r="AQ832" s="137"/>
    </row>
    <row r="833" spans="1:43">
      <c r="A833" s="12">
        <v>65</v>
      </c>
      <c r="B833" s="126" t="str">
        <f>VLOOKUP(A833,'Overzicht locaties'!B:D,2,0)</f>
        <v>SE90</v>
      </c>
      <c r="C833" s="107" t="s">
        <v>650</v>
      </c>
      <c r="D833" s="6" t="s">
        <v>665</v>
      </c>
      <c r="E833" s="107" t="s">
        <v>254</v>
      </c>
      <c r="F833" s="107">
        <v>6</v>
      </c>
      <c r="G833" s="127" t="str">
        <f t="shared" si="328"/>
        <v>Overig / Magazijn / Archief / Berging / Technische ruimte</v>
      </c>
      <c r="H833" s="107" t="s">
        <v>652</v>
      </c>
      <c r="I833" s="128">
        <v>1</v>
      </c>
      <c r="J833" s="127" t="str">
        <f t="shared" si="329"/>
        <v>Vloerafwerking met polymeer beschermlaag</v>
      </c>
      <c r="K833" s="130">
        <v>1.8</v>
      </c>
      <c r="L833" s="129">
        <f t="shared" si="330"/>
        <v>1.8</v>
      </c>
      <c r="M833" s="164">
        <f t="shared" si="331"/>
        <v>0</v>
      </c>
      <c r="N833" s="131"/>
      <c r="O833" s="107" t="s">
        <v>111</v>
      </c>
      <c r="P833" s="107"/>
      <c r="Q833" s="107"/>
      <c r="R833" s="107"/>
      <c r="S833" s="131"/>
      <c r="T833" s="126" t="str">
        <f t="shared" si="332"/>
        <v>Verkeer</v>
      </c>
      <c r="U833" s="126" t="str">
        <f t="shared" si="333"/>
        <v>AQL 7%</v>
      </c>
      <c r="V833" s="131"/>
      <c r="W833" s="113">
        <v>100</v>
      </c>
      <c r="X833" s="131"/>
      <c r="Y833" s="129">
        <f t="shared" si="334"/>
        <v>0.21600000000000003</v>
      </c>
      <c r="Z833" s="132">
        <f t="shared" si="335"/>
        <v>0</v>
      </c>
      <c r="AA833" s="131"/>
      <c r="AB833" s="129" t="str">
        <f t="shared" si="336"/>
        <v>_</v>
      </c>
      <c r="AC833" s="132" t="str">
        <f t="shared" si="337"/>
        <v>_</v>
      </c>
      <c r="AD833" s="131"/>
      <c r="AE833" s="129" t="str">
        <f t="shared" si="338"/>
        <v>_</v>
      </c>
      <c r="AF833" s="132" t="str">
        <f t="shared" si="339"/>
        <v>_</v>
      </c>
      <c r="AG833" s="131"/>
      <c r="AH833" s="129" t="str">
        <f t="shared" si="340"/>
        <v>_</v>
      </c>
      <c r="AI833" s="132" t="str">
        <f t="shared" si="341"/>
        <v>_</v>
      </c>
      <c r="AJ833" s="131"/>
      <c r="AK833" s="129">
        <f t="shared" si="342"/>
        <v>0.21600000000000003</v>
      </c>
      <c r="AL833" s="132">
        <f t="shared" si="343"/>
        <v>0</v>
      </c>
      <c r="AM833" s="131"/>
      <c r="AQ833" s="137"/>
    </row>
    <row r="834" spans="1:43">
      <c r="A834" s="12">
        <v>65</v>
      </c>
      <c r="B834" s="126" t="str">
        <f>VLOOKUP(A834,'Overzicht locaties'!B:D,2,0)</f>
        <v>SE90</v>
      </c>
      <c r="C834" s="107" t="s">
        <v>650</v>
      </c>
      <c r="D834" s="6" t="s">
        <v>647</v>
      </c>
      <c r="E834" s="107" t="s">
        <v>148</v>
      </c>
      <c r="F834" s="107">
        <v>2</v>
      </c>
      <c r="G834" s="127" t="str">
        <f t="shared" si="328"/>
        <v>Sanitaire ruimte</v>
      </c>
      <c r="H834" s="107" t="s">
        <v>652</v>
      </c>
      <c r="I834" s="128">
        <v>1</v>
      </c>
      <c r="J834" s="127" t="str">
        <f t="shared" si="329"/>
        <v>Vloerafwerking met polymeer beschermlaag</v>
      </c>
      <c r="K834" s="130">
        <v>1.4</v>
      </c>
      <c r="L834" s="129">
        <f t="shared" si="330"/>
        <v>1.4</v>
      </c>
      <c r="M834" s="164">
        <f t="shared" si="331"/>
        <v>0</v>
      </c>
      <c r="N834" s="131"/>
      <c r="O834" s="107" t="s">
        <v>101</v>
      </c>
      <c r="P834" s="107"/>
      <c r="Q834" s="107"/>
      <c r="R834" s="107"/>
      <c r="S834" s="131"/>
      <c r="T834" s="126" t="str">
        <f t="shared" si="332"/>
        <v>Sanitair</v>
      </c>
      <c r="U834" s="126" t="str">
        <f t="shared" si="333"/>
        <v>AQL 4%</v>
      </c>
      <c r="V834" s="131"/>
      <c r="W834" s="113">
        <v>100</v>
      </c>
      <c r="X834" s="131"/>
      <c r="Y834" s="129">
        <f t="shared" si="334"/>
        <v>2.1839999999999997</v>
      </c>
      <c r="Z834" s="132">
        <f t="shared" si="335"/>
        <v>0</v>
      </c>
      <c r="AA834" s="131"/>
      <c r="AB834" s="129" t="str">
        <f t="shared" si="336"/>
        <v>_</v>
      </c>
      <c r="AC834" s="132" t="str">
        <f t="shared" si="337"/>
        <v>_</v>
      </c>
      <c r="AD834" s="131"/>
      <c r="AE834" s="129" t="str">
        <f t="shared" si="338"/>
        <v>_</v>
      </c>
      <c r="AF834" s="132" t="str">
        <f t="shared" si="339"/>
        <v>_</v>
      </c>
      <c r="AG834" s="131"/>
      <c r="AH834" s="129" t="str">
        <f t="shared" si="340"/>
        <v>_</v>
      </c>
      <c r="AI834" s="132" t="str">
        <f t="shared" si="341"/>
        <v>_</v>
      </c>
      <c r="AJ834" s="131"/>
      <c r="AK834" s="129">
        <f t="shared" si="342"/>
        <v>2.1839999999999997</v>
      </c>
      <c r="AL834" s="132">
        <f t="shared" si="343"/>
        <v>0</v>
      </c>
      <c r="AM834" s="131"/>
      <c r="AQ834" s="137"/>
    </row>
    <row r="835" spans="1:43">
      <c r="A835" s="12">
        <v>65</v>
      </c>
      <c r="B835" s="126" t="str">
        <f>VLOOKUP(A835,'Overzicht locaties'!B:D,2,0)</f>
        <v>SE90</v>
      </c>
      <c r="C835" s="107" t="s">
        <v>650</v>
      </c>
      <c r="D835" s="6" t="s">
        <v>648</v>
      </c>
      <c r="E835" s="107" t="s">
        <v>637</v>
      </c>
      <c r="F835" s="107">
        <v>1</v>
      </c>
      <c r="G835" s="127" t="str">
        <f t="shared" si="328"/>
        <v xml:space="preserve">Kantoorruimte / vergaderruimte </v>
      </c>
      <c r="H835" s="107" t="s">
        <v>652</v>
      </c>
      <c r="I835" s="128">
        <v>1</v>
      </c>
      <c r="J835" s="127" t="str">
        <f t="shared" si="329"/>
        <v>Vloerafwerking met polymeer beschermlaag</v>
      </c>
      <c r="K835" s="130">
        <v>20.9</v>
      </c>
      <c r="L835" s="129">
        <f t="shared" si="330"/>
        <v>20.9</v>
      </c>
      <c r="M835" s="164">
        <f t="shared" si="331"/>
        <v>0</v>
      </c>
      <c r="N835" s="131"/>
      <c r="O835" s="107" t="s">
        <v>101</v>
      </c>
      <c r="P835" s="107"/>
      <c r="Q835" s="107"/>
      <c r="R835" s="107"/>
      <c r="S835" s="131"/>
      <c r="T835" s="126" t="str">
        <f t="shared" si="332"/>
        <v>Bureau</v>
      </c>
      <c r="U835" s="126" t="str">
        <f t="shared" si="333"/>
        <v>AQL 7%</v>
      </c>
      <c r="V835" s="131"/>
      <c r="W835" s="113">
        <v>100</v>
      </c>
      <c r="X835" s="131"/>
      <c r="Y835" s="129">
        <f t="shared" si="334"/>
        <v>32.603999999999999</v>
      </c>
      <c r="Z835" s="132">
        <f t="shared" si="335"/>
        <v>0</v>
      </c>
      <c r="AA835" s="131"/>
      <c r="AB835" s="129" t="str">
        <f t="shared" si="336"/>
        <v>_</v>
      </c>
      <c r="AC835" s="132" t="str">
        <f t="shared" si="337"/>
        <v>_</v>
      </c>
      <c r="AD835" s="131"/>
      <c r="AE835" s="129" t="str">
        <f t="shared" si="338"/>
        <v>_</v>
      </c>
      <c r="AF835" s="132" t="str">
        <f t="shared" si="339"/>
        <v>_</v>
      </c>
      <c r="AG835" s="131"/>
      <c r="AH835" s="129" t="str">
        <f t="shared" si="340"/>
        <v>_</v>
      </c>
      <c r="AI835" s="132" t="str">
        <f t="shared" si="341"/>
        <v>_</v>
      </c>
      <c r="AJ835" s="131"/>
      <c r="AK835" s="129">
        <f t="shared" si="342"/>
        <v>32.603999999999999</v>
      </c>
      <c r="AL835" s="132">
        <f t="shared" si="343"/>
        <v>0</v>
      </c>
      <c r="AM835" s="131"/>
      <c r="AQ835" s="137"/>
    </row>
    <row r="836" spans="1:43">
      <c r="A836" s="12">
        <v>66</v>
      </c>
      <c r="B836" s="126" t="str">
        <f>VLOOKUP(A836,'Overzicht locaties'!B:D,2,0)</f>
        <v>Type B</v>
      </c>
      <c r="C836" s="107" t="s">
        <v>337</v>
      </c>
      <c r="D836" s="6" t="s">
        <v>224</v>
      </c>
      <c r="E836" s="107" t="s">
        <v>248</v>
      </c>
      <c r="F836" s="107">
        <v>1</v>
      </c>
      <c r="G836" s="127" t="str">
        <f t="shared" si="328"/>
        <v xml:space="preserve">Kantoorruimte / vergaderruimte </v>
      </c>
      <c r="H836" s="107" t="s">
        <v>667</v>
      </c>
      <c r="I836" s="128">
        <v>1</v>
      </c>
      <c r="J836" s="127" t="str">
        <f t="shared" si="329"/>
        <v>Vloerafwerking met polymeer beschermlaag</v>
      </c>
      <c r="K836" s="130">
        <v>8</v>
      </c>
      <c r="L836" s="129">
        <f t="shared" si="330"/>
        <v>8</v>
      </c>
      <c r="M836" s="164">
        <f t="shared" si="331"/>
        <v>0</v>
      </c>
      <c r="N836" s="131"/>
      <c r="O836" s="107" t="s">
        <v>101</v>
      </c>
      <c r="P836" s="107"/>
      <c r="Q836" s="107"/>
      <c r="R836" s="107"/>
      <c r="S836" s="131"/>
      <c r="T836" s="126" t="str">
        <f t="shared" si="332"/>
        <v>Bureau</v>
      </c>
      <c r="U836" s="126" t="str">
        <f t="shared" si="333"/>
        <v>AQL 7%</v>
      </c>
      <c r="V836" s="131"/>
      <c r="W836" s="113">
        <v>100</v>
      </c>
      <c r="X836" s="131"/>
      <c r="Y836" s="129">
        <f t="shared" si="334"/>
        <v>12.48</v>
      </c>
      <c r="Z836" s="132">
        <f t="shared" si="335"/>
        <v>0</v>
      </c>
      <c r="AA836" s="131"/>
      <c r="AB836" s="129" t="str">
        <f t="shared" si="336"/>
        <v>_</v>
      </c>
      <c r="AC836" s="132" t="str">
        <f t="shared" si="337"/>
        <v>_</v>
      </c>
      <c r="AD836" s="131"/>
      <c r="AE836" s="129" t="str">
        <f t="shared" si="338"/>
        <v>_</v>
      </c>
      <c r="AF836" s="132" t="str">
        <f t="shared" si="339"/>
        <v>_</v>
      </c>
      <c r="AG836" s="131"/>
      <c r="AH836" s="129" t="str">
        <f t="shared" si="340"/>
        <v>_</v>
      </c>
      <c r="AI836" s="132" t="str">
        <f t="shared" si="341"/>
        <v>_</v>
      </c>
      <c r="AJ836" s="131"/>
      <c r="AK836" s="129">
        <f t="shared" si="342"/>
        <v>12.48</v>
      </c>
      <c r="AL836" s="132">
        <f t="shared" si="343"/>
        <v>0</v>
      </c>
      <c r="AM836" s="131"/>
      <c r="AQ836" s="137"/>
    </row>
    <row r="837" spans="1:43">
      <c r="A837" s="12">
        <v>66</v>
      </c>
      <c r="B837" s="126" t="str">
        <f>VLOOKUP(A837,'Overzicht locaties'!B:D,2,0)</f>
        <v>Type B</v>
      </c>
      <c r="C837" s="107" t="s">
        <v>337</v>
      </c>
      <c r="D837" s="6" t="s">
        <v>224</v>
      </c>
      <c r="E837" s="107" t="s">
        <v>249</v>
      </c>
      <c r="F837" s="107">
        <v>4</v>
      </c>
      <c r="G837" s="127" t="str">
        <f t="shared" si="328"/>
        <v>Medische ruimte</v>
      </c>
      <c r="H837" s="107" t="s">
        <v>667</v>
      </c>
      <c r="I837" s="128">
        <v>1</v>
      </c>
      <c r="J837" s="127" t="str">
        <f t="shared" si="329"/>
        <v>Vloerafwerking met polymeer beschermlaag</v>
      </c>
      <c r="K837" s="130">
        <v>5</v>
      </c>
      <c r="L837" s="129">
        <f t="shared" si="330"/>
        <v>5</v>
      </c>
      <c r="M837" s="164">
        <f t="shared" si="331"/>
        <v>0</v>
      </c>
      <c r="N837" s="131"/>
      <c r="O837" s="107" t="s">
        <v>101</v>
      </c>
      <c r="P837" s="107"/>
      <c r="Q837" s="107"/>
      <c r="R837" s="107"/>
      <c r="S837" s="131"/>
      <c r="T837" s="126" t="str">
        <f t="shared" si="332"/>
        <v>Behandel</v>
      </c>
      <c r="U837" s="126" t="str">
        <f t="shared" si="333"/>
        <v>AQL 3%</v>
      </c>
      <c r="V837" s="131"/>
      <c r="W837" s="113">
        <v>100</v>
      </c>
      <c r="X837" s="131"/>
      <c r="Y837" s="129">
        <f t="shared" si="334"/>
        <v>7.8000000000000007</v>
      </c>
      <c r="Z837" s="132">
        <f t="shared" si="335"/>
        <v>0</v>
      </c>
      <c r="AA837" s="131"/>
      <c r="AB837" s="129" t="str">
        <f t="shared" si="336"/>
        <v>_</v>
      </c>
      <c r="AC837" s="132" t="str">
        <f t="shared" si="337"/>
        <v>_</v>
      </c>
      <c r="AD837" s="131"/>
      <c r="AE837" s="129" t="str">
        <f t="shared" si="338"/>
        <v>_</v>
      </c>
      <c r="AF837" s="132" t="str">
        <f t="shared" si="339"/>
        <v>_</v>
      </c>
      <c r="AG837" s="131"/>
      <c r="AH837" s="129" t="str">
        <f t="shared" si="340"/>
        <v>_</v>
      </c>
      <c r="AI837" s="132" t="str">
        <f t="shared" si="341"/>
        <v>_</v>
      </c>
      <c r="AJ837" s="131"/>
      <c r="AK837" s="129">
        <f t="shared" si="342"/>
        <v>7.8000000000000007</v>
      </c>
      <c r="AL837" s="132">
        <f t="shared" si="343"/>
        <v>0</v>
      </c>
      <c r="AM837" s="131"/>
      <c r="AQ837" s="137"/>
    </row>
    <row r="838" spans="1:43">
      <c r="A838" s="12">
        <v>66</v>
      </c>
      <c r="B838" s="126" t="str">
        <f>VLOOKUP(A838,'Overzicht locaties'!B:D,2,0)</f>
        <v>Type B</v>
      </c>
      <c r="C838" s="107" t="s">
        <v>337</v>
      </c>
      <c r="D838" s="6" t="s">
        <v>224</v>
      </c>
      <c r="E838" s="107" t="s">
        <v>250</v>
      </c>
      <c r="F838" s="107">
        <v>4</v>
      </c>
      <c r="G838" s="127" t="str">
        <f t="shared" si="328"/>
        <v>Medische ruimte</v>
      </c>
      <c r="H838" s="107" t="s">
        <v>667</v>
      </c>
      <c r="I838" s="128">
        <v>1</v>
      </c>
      <c r="J838" s="127" t="str">
        <f t="shared" si="329"/>
        <v>Vloerafwerking met polymeer beschermlaag</v>
      </c>
      <c r="K838" s="130">
        <v>14</v>
      </c>
      <c r="L838" s="129">
        <f t="shared" si="330"/>
        <v>14</v>
      </c>
      <c r="M838" s="164">
        <f t="shared" si="331"/>
        <v>0</v>
      </c>
      <c r="N838" s="131"/>
      <c r="O838" s="107" t="s">
        <v>101</v>
      </c>
      <c r="P838" s="107"/>
      <c r="Q838" s="107"/>
      <c r="R838" s="107"/>
      <c r="S838" s="131"/>
      <c r="T838" s="126" t="str">
        <f t="shared" si="332"/>
        <v>Behandel</v>
      </c>
      <c r="U838" s="126" t="str">
        <f t="shared" si="333"/>
        <v>AQL 3%</v>
      </c>
      <c r="V838" s="131"/>
      <c r="W838" s="113">
        <v>100</v>
      </c>
      <c r="X838" s="131"/>
      <c r="Y838" s="129">
        <f t="shared" si="334"/>
        <v>21.840000000000003</v>
      </c>
      <c r="Z838" s="132">
        <f t="shared" si="335"/>
        <v>0</v>
      </c>
      <c r="AA838" s="131"/>
      <c r="AB838" s="129" t="str">
        <f t="shared" si="336"/>
        <v>_</v>
      </c>
      <c r="AC838" s="132" t="str">
        <f t="shared" si="337"/>
        <v>_</v>
      </c>
      <c r="AD838" s="131"/>
      <c r="AE838" s="129" t="str">
        <f t="shared" si="338"/>
        <v>_</v>
      </c>
      <c r="AF838" s="132" t="str">
        <f t="shared" si="339"/>
        <v>_</v>
      </c>
      <c r="AG838" s="131"/>
      <c r="AH838" s="129" t="str">
        <f t="shared" si="340"/>
        <v>_</v>
      </c>
      <c r="AI838" s="132" t="str">
        <f t="shared" si="341"/>
        <v>_</v>
      </c>
      <c r="AJ838" s="131"/>
      <c r="AK838" s="129">
        <f t="shared" si="342"/>
        <v>21.840000000000003</v>
      </c>
      <c r="AL838" s="132">
        <f t="shared" si="343"/>
        <v>0</v>
      </c>
      <c r="AM838" s="131"/>
      <c r="AQ838" s="137"/>
    </row>
    <row r="839" spans="1:43">
      <c r="A839" s="12">
        <v>66</v>
      </c>
      <c r="B839" s="126" t="str">
        <f>VLOOKUP(A839,'Overzicht locaties'!B:D,2,0)</f>
        <v>Type B</v>
      </c>
      <c r="C839" s="107" t="s">
        <v>337</v>
      </c>
      <c r="D839" s="6" t="s">
        <v>224</v>
      </c>
      <c r="E839" s="107" t="s">
        <v>251</v>
      </c>
      <c r="F839" s="107">
        <v>2</v>
      </c>
      <c r="G839" s="127" t="str">
        <f t="shared" si="327"/>
        <v>Sanitaire ruimte</v>
      </c>
      <c r="H839" s="107" t="s">
        <v>667</v>
      </c>
      <c r="I839" s="128">
        <v>1</v>
      </c>
      <c r="J839" s="127" t="str">
        <f t="shared" si="312"/>
        <v>Vloerafwerking met polymeer beschermlaag</v>
      </c>
      <c r="K839" s="130">
        <v>3</v>
      </c>
      <c r="L839" s="129">
        <f t="shared" si="313"/>
        <v>3</v>
      </c>
      <c r="M839" s="164">
        <f t="shared" si="314"/>
        <v>0</v>
      </c>
      <c r="N839" s="131"/>
      <c r="O839" s="107" t="s">
        <v>101</v>
      </c>
      <c r="P839" s="107"/>
      <c r="Q839" s="107"/>
      <c r="R839" s="107"/>
      <c r="S839" s="131"/>
      <c r="T839" s="126" t="str">
        <f t="shared" si="315"/>
        <v>Sanitair</v>
      </c>
      <c r="U839" s="126" t="str">
        <f t="shared" si="316"/>
        <v>AQL 4%</v>
      </c>
      <c r="V839" s="131"/>
      <c r="W839" s="113">
        <v>100</v>
      </c>
      <c r="X839" s="131"/>
      <c r="Y839" s="129">
        <f t="shared" si="317"/>
        <v>4.68</v>
      </c>
      <c r="Z839" s="132">
        <f t="shared" si="318"/>
        <v>0</v>
      </c>
      <c r="AA839" s="131"/>
      <c r="AB839" s="129" t="str">
        <f t="shared" si="319"/>
        <v>_</v>
      </c>
      <c r="AC839" s="132" t="str">
        <f t="shared" si="320"/>
        <v>_</v>
      </c>
      <c r="AD839" s="131"/>
      <c r="AE839" s="129" t="str">
        <f t="shared" si="321"/>
        <v>_</v>
      </c>
      <c r="AF839" s="132" t="str">
        <f t="shared" si="322"/>
        <v>_</v>
      </c>
      <c r="AG839" s="131"/>
      <c r="AH839" s="129" t="str">
        <f t="shared" si="323"/>
        <v>_</v>
      </c>
      <c r="AI839" s="132" t="str">
        <f t="shared" si="324"/>
        <v>_</v>
      </c>
      <c r="AJ839" s="131"/>
      <c r="AK839" s="129">
        <f t="shared" si="325"/>
        <v>4.68</v>
      </c>
      <c r="AL839" s="132">
        <f t="shared" si="326"/>
        <v>0</v>
      </c>
      <c r="AM839" s="131"/>
      <c r="AQ839" s="137"/>
    </row>
    <row r="840" spans="1:43">
      <c r="A840" s="12">
        <v>66</v>
      </c>
      <c r="B840" s="126" t="str">
        <f>VLOOKUP(A840,'Overzicht locaties'!B:D,2,0)</f>
        <v>Type B</v>
      </c>
      <c r="C840" s="107" t="s">
        <v>337</v>
      </c>
      <c r="D840" s="6" t="s">
        <v>224</v>
      </c>
      <c r="E840" s="107" t="s">
        <v>147</v>
      </c>
      <c r="F840" s="107">
        <v>3</v>
      </c>
      <c r="G840" s="127" t="str">
        <f t="shared" si="327"/>
        <v>Verkeersruimte / Garderobe / Wachtruimte</v>
      </c>
      <c r="H840" s="107" t="s">
        <v>667</v>
      </c>
      <c r="I840" s="128">
        <v>1</v>
      </c>
      <c r="J840" s="127" t="str">
        <f t="shared" si="312"/>
        <v>Vloerafwerking met polymeer beschermlaag</v>
      </c>
      <c r="K840" s="130">
        <v>6</v>
      </c>
      <c r="L840" s="129">
        <f t="shared" si="313"/>
        <v>6</v>
      </c>
      <c r="M840" s="164">
        <f t="shared" si="314"/>
        <v>0</v>
      </c>
      <c r="N840" s="131"/>
      <c r="O840" s="107" t="s">
        <v>101</v>
      </c>
      <c r="P840" s="107"/>
      <c r="Q840" s="107"/>
      <c r="R840" s="107"/>
      <c r="S840" s="131"/>
      <c r="T840" s="126" t="str">
        <f t="shared" si="315"/>
        <v>Verkeer</v>
      </c>
      <c r="U840" s="126" t="str">
        <f t="shared" si="316"/>
        <v>AQL 7%</v>
      </c>
      <c r="V840" s="131"/>
      <c r="W840" s="113">
        <v>100</v>
      </c>
      <c r="X840" s="131"/>
      <c r="Y840" s="129">
        <f t="shared" si="317"/>
        <v>9.36</v>
      </c>
      <c r="Z840" s="132">
        <f t="shared" si="318"/>
        <v>0</v>
      </c>
      <c r="AA840" s="131"/>
      <c r="AB840" s="129" t="str">
        <f t="shared" si="319"/>
        <v>_</v>
      </c>
      <c r="AC840" s="132" t="str">
        <f t="shared" si="320"/>
        <v>_</v>
      </c>
      <c r="AD840" s="131"/>
      <c r="AE840" s="129" t="str">
        <f t="shared" si="321"/>
        <v>_</v>
      </c>
      <c r="AF840" s="132" t="str">
        <f t="shared" si="322"/>
        <v>_</v>
      </c>
      <c r="AG840" s="131"/>
      <c r="AH840" s="129" t="str">
        <f t="shared" si="323"/>
        <v>_</v>
      </c>
      <c r="AI840" s="132" t="str">
        <f t="shared" si="324"/>
        <v>_</v>
      </c>
      <c r="AJ840" s="131"/>
      <c r="AK840" s="129">
        <f t="shared" si="325"/>
        <v>9.36</v>
      </c>
      <c r="AL840" s="132">
        <f t="shared" si="326"/>
        <v>0</v>
      </c>
      <c r="AM840" s="131"/>
      <c r="AQ840" s="137"/>
    </row>
    <row r="841" spans="1:43">
      <c r="A841" s="12">
        <v>66</v>
      </c>
      <c r="B841" s="126" t="str">
        <f>VLOOKUP(A841,'Overzicht locaties'!B:D,2,0)</f>
        <v>Type B</v>
      </c>
      <c r="C841" s="107" t="s">
        <v>337</v>
      </c>
      <c r="D841" s="6" t="s">
        <v>224</v>
      </c>
      <c r="E841" s="107" t="s">
        <v>252</v>
      </c>
      <c r="F841" s="107">
        <v>1</v>
      </c>
      <c r="G841" s="127" t="str">
        <f t="shared" si="327"/>
        <v xml:space="preserve">Kantoorruimte / vergaderruimte </v>
      </c>
      <c r="H841" s="107" t="s">
        <v>667</v>
      </c>
      <c r="I841" s="128">
        <v>1</v>
      </c>
      <c r="J841" s="127" t="str">
        <f t="shared" si="312"/>
        <v>Vloerafwerking met polymeer beschermlaag</v>
      </c>
      <c r="K841" s="130">
        <v>14</v>
      </c>
      <c r="L841" s="129">
        <f t="shared" si="313"/>
        <v>14</v>
      </c>
      <c r="M841" s="164">
        <f t="shared" si="314"/>
        <v>0</v>
      </c>
      <c r="N841" s="131"/>
      <c r="O841" s="107" t="s">
        <v>101</v>
      </c>
      <c r="P841" s="107"/>
      <c r="Q841" s="107"/>
      <c r="R841" s="107"/>
      <c r="S841" s="131"/>
      <c r="T841" s="126" t="str">
        <f t="shared" si="315"/>
        <v>Bureau</v>
      </c>
      <c r="U841" s="126" t="str">
        <f t="shared" si="316"/>
        <v>AQL 7%</v>
      </c>
      <c r="V841" s="131"/>
      <c r="W841" s="113">
        <v>100</v>
      </c>
      <c r="X841" s="131"/>
      <c r="Y841" s="129">
        <f t="shared" si="317"/>
        <v>21.840000000000003</v>
      </c>
      <c r="Z841" s="132">
        <f t="shared" si="318"/>
        <v>0</v>
      </c>
      <c r="AA841" s="131"/>
      <c r="AB841" s="129" t="str">
        <f t="shared" si="319"/>
        <v>_</v>
      </c>
      <c r="AC841" s="132" t="str">
        <f t="shared" si="320"/>
        <v>_</v>
      </c>
      <c r="AD841" s="131"/>
      <c r="AE841" s="129" t="str">
        <f t="shared" si="321"/>
        <v>_</v>
      </c>
      <c r="AF841" s="132" t="str">
        <f t="shared" si="322"/>
        <v>_</v>
      </c>
      <c r="AG841" s="131"/>
      <c r="AH841" s="129" t="str">
        <f t="shared" si="323"/>
        <v>_</v>
      </c>
      <c r="AI841" s="132" t="str">
        <f t="shared" si="324"/>
        <v>_</v>
      </c>
      <c r="AJ841" s="131"/>
      <c r="AK841" s="129">
        <f t="shared" si="325"/>
        <v>21.840000000000003</v>
      </c>
      <c r="AL841" s="132">
        <f t="shared" si="326"/>
        <v>0</v>
      </c>
      <c r="AM841" s="131"/>
      <c r="AQ841" s="137"/>
    </row>
    <row r="842" spans="1:43">
      <c r="A842" s="12">
        <v>66</v>
      </c>
      <c r="B842" s="126" t="str">
        <f>VLOOKUP(A842,'Overzicht locaties'!B:D,2,0)</f>
        <v>Type B</v>
      </c>
      <c r="C842" s="107" t="s">
        <v>337</v>
      </c>
      <c r="D842" s="6" t="s">
        <v>224</v>
      </c>
      <c r="E842" s="107" t="s">
        <v>253</v>
      </c>
      <c r="F842" s="107">
        <v>3</v>
      </c>
      <c r="G842" s="127" t="str">
        <f t="shared" si="327"/>
        <v>Verkeersruimte / Garderobe / Wachtruimte</v>
      </c>
      <c r="H842" s="107" t="s">
        <v>668</v>
      </c>
      <c r="I842" s="128">
        <v>1</v>
      </c>
      <c r="J842" s="127" t="str">
        <f t="shared" si="312"/>
        <v>Vloerafwerking met polymeer beschermlaag</v>
      </c>
      <c r="K842" s="130">
        <v>1</v>
      </c>
      <c r="L842" s="129">
        <f t="shared" si="313"/>
        <v>1</v>
      </c>
      <c r="M842" s="164">
        <f t="shared" si="314"/>
        <v>0</v>
      </c>
      <c r="N842" s="131"/>
      <c r="O842" s="107" t="s">
        <v>101</v>
      </c>
      <c r="P842" s="107"/>
      <c r="Q842" s="107"/>
      <c r="R842" s="107"/>
      <c r="S842" s="131"/>
      <c r="T842" s="126" t="str">
        <f t="shared" si="315"/>
        <v>Verkeer</v>
      </c>
      <c r="U842" s="126" t="str">
        <f t="shared" si="316"/>
        <v>AQL 7%</v>
      </c>
      <c r="V842" s="131"/>
      <c r="W842" s="113">
        <v>100</v>
      </c>
      <c r="X842" s="131"/>
      <c r="Y842" s="129">
        <f t="shared" si="317"/>
        <v>1.56</v>
      </c>
      <c r="Z842" s="132">
        <f t="shared" si="318"/>
        <v>0</v>
      </c>
      <c r="AA842" s="131"/>
      <c r="AB842" s="129" t="str">
        <f t="shared" si="319"/>
        <v>_</v>
      </c>
      <c r="AC842" s="132" t="str">
        <f t="shared" si="320"/>
        <v>_</v>
      </c>
      <c r="AD842" s="131"/>
      <c r="AE842" s="129" t="str">
        <f t="shared" si="321"/>
        <v>_</v>
      </c>
      <c r="AF842" s="132" t="str">
        <f t="shared" si="322"/>
        <v>_</v>
      </c>
      <c r="AG842" s="131"/>
      <c r="AH842" s="129" t="str">
        <f t="shared" si="323"/>
        <v>_</v>
      </c>
      <c r="AI842" s="132" t="str">
        <f t="shared" si="324"/>
        <v>_</v>
      </c>
      <c r="AJ842" s="131"/>
      <c r="AK842" s="129">
        <f t="shared" si="325"/>
        <v>1.56</v>
      </c>
      <c r="AL842" s="132">
        <f t="shared" si="326"/>
        <v>0</v>
      </c>
      <c r="AM842" s="131"/>
      <c r="AQ842" s="137"/>
    </row>
    <row r="843" spans="1:43">
      <c r="A843" s="12">
        <v>66</v>
      </c>
      <c r="B843" s="126" t="str">
        <f>VLOOKUP(A843,'Overzicht locaties'!B:D,2,0)</f>
        <v>Type B</v>
      </c>
      <c r="C843" s="107" t="s">
        <v>337</v>
      </c>
      <c r="D843" s="6" t="s">
        <v>224</v>
      </c>
      <c r="E843" s="107" t="s">
        <v>148</v>
      </c>
      <c r="F843" s="107">
        <v>2</v>
      </c>
      <c r="G843" s="127" t="str">
        <f t="shared" si="327"/>
        <v>Sanitaire ruimte</v>
      </c>
      <c r="H843" s="107" t="s">
        <v>667</v>
      </c>
      <c r="I843" s="128">
        <v>1</v>
      </c>
      <c r="J843" s="127" t="str">
        <f t="shared" si="312"/>
        <v>Vloerafwerking met polymeer beschermlaag</v>
      </c>
      <c r="K843" s="130">
        <v>1</v>
      </c>
      <c r="L843" s="129">
        <f t="shared" si="313"/>
        <v>1</v>
      </c>
      <c r="M843" s="164">
        <f t="shared" si="314"/>
        <v>0</v>
      </c>
      <c r="N843" s="131"/>
      <c r="O843" s="107" t="s">
        <v>101</v>
      </c>
      <c r="P843" s="107"/>
      <c r="Q843" s="107"/>
      <c r="R843" s="107"/>
      <c r="S843" s="131"/>
      <c r="T843" s="126" t="str">
        <f t="shared" si="315"/>
        <v>Sanitair</v>
      </c>
      <c r="U843" s="126" t="str">
        <f t="shared" si="316"/>
        <v>AQL 4%</v>
      </c>
      <c r="V843" s="131"/>
      <c r="W843" s="113">
        <v>100</v>
      </c>
      <c r="X843" s="131"/>
      <c r="Y843" s="129">
        <f t="shared" si="317"/>
        <v>1.56</v>
      </c>
      <c r="Z843" s="132">
        <f t="shared" si="318"/>
        <v>0</v>
      </c>
      <c r="AA843" s="131"/>
      <c r="AB843" s="129" t="str">
        <f t="shared" si="319"/>
        <v>_</v>
      </c>
      <c r="AC843" s="132" t="str">
        <f t="shared" si="320"/>
        <v>_</v>
      </c>
      <c r="AD843" s="131"/>
      <c r="AE843" s="129" t="str">
        <f t="shared" si="321"/>
        <v>_</v>
      </c>
      <c r="AF843" s="132" t="str">
        <f t="shared" si="322"/>
        <v>_</v>
      </c>
      <c r="AG843" s="131"/>
      <c r="AH843" s="129" t="str">
        <f t="shared" si="323"/>
        <v>_</v>
      </c>
      <c r="AI843" s="132" t="str">
        <f t="shared" si="324"/>
        <v>_</v>
      </c>
      <c r="AJ843" s="131"/>
      <c r="AK843" s="129">
        <f t="shared" si="325"/>
        <v>1.56</v>
      </c>
      <c r="AL843" s="132">
        <f t="shared" si="326"/>
        <v>0</v>
      </c>
      <c r="AM843" s="131"/>
      <c r="AQ843" s="137"/>
    </row>
    <row r="844" spans="1:43">
      <c r="A844" s="12">
        <v>66</v>
      </c>
      <c r="B844" s="126" t="str">
        <f>VLOOKUP(A844,'Overzicht locaties'!B:D,2,0)</f>
        <v>Type B</v>
      </c>
      <c r="C844" s="107" t="s">
        <v>337</v>
      </c>
      <c r="D844" s="6" t="s">
        <v>224</v>
      </c>
      <c r="E844" s="107" t="s">
        <v>254</v>
      </c>
      <c r="F844" s="107">
        <v>6</v>
      </c>
      <c r="G844" s="127" t="str">
        <f t="shared" si="327"/>
        <v>Overig / Magazijn / Archief / Berging / Technische ruimte</v>
      </c>
      <c r="H844" s="107" t="s">
        <v>667</v>
      </c>
      <c r="I844" s="128">
        <v>1</v>
      </c>
      <c r="J844" s="127" t="str">
        <f t="shared" si="312"/>
        <v>Vloerafwerking met polymeer beschermlaag</v>
      </c>
      <c r="K844" s="130">
        <v>1</v>
      </c>
      <c r="L844" s="129">
        <f t="shared" si="313"/>
        <v>1</v>
      </c>
      <c r="M844" s="164">
        <f t="shared" si="314"/>
        <v>0</v>
      </c>
      <c r="N844" s="131"/>
      <c r="O844" s="107" t="s">
        <v>101</v>
      </c>
      <c r="P844" s="107"/>
      <c r="Q844" s="107"/>
      <c r="R844" s="107"/>
      <c r="S844" s="131"/>
      <c r="T844" s="126" t="str">
        <f t="shared" si="315"/>
        <v>Verkeer</v>
      </c>
      <c r="U844" s="126" t="str">
        <f t="shared" si="316"/>
        <v>AQL 7%</v>
      </c>
      <c r="V844" s="131"/>
      <c r="W844" s="113">
        <v>100</v>
      </c>
      <c r="X844" s="131"/>
      <c r="Y844" s="129">
        <f t="shared" si="317"/>
        <v>1.56</v>
      </c>
      <c r="Z844" s="132">
        <f t="shared" si="318"/>
        <v>0</v>
      </c>
      <c r="AA844" s="131"/>
      <c r="AB844" s="129" t="str">
        <f t="shared" si="319"/>
        <v>_</v>
      </c>
      <c r="AC844" s="132" t="str">
        <f t="shared" si="320"/>
        <v>_</v>
      </c>
      <c r="AD844" s="131"/>
      <c r="AE844" s="129" t="str">
        <f t="shared" si="321"/>
        <v>_</v>
      </c>
      <c r="AF844" s="132" t="str">
        <f t="shared" si="322"/>
        <v>_</v>
      </c>
      <c r="AG844" s="131"/>
      <c r="AH844" s="129" t="str">
        <f t="shared" si="323"/>
        <v>_</v>
      </c>
      <c r="AI844" s="132" t="str">
        <f t="shared" si="324"/>
        <v>_</v>
      </c>
      <c r="AJ844" s="131"/>
      <c r="AK844" s="129">
        <f t="shared" si="325"/>
        <v>1.56</v>
      </c>
      <c r="AL844" s="132">
        <f t="shared" si="326"/>
        <v>0</v>
      </c>
      <c r="AM844" s="131"/>
      <c r="AQ844" s="137"/>
    </row>
    <row r="845" spans="1:43">
      <c r="A845" s="12">
        <v>67</v>
      </c>
      <c r="B845" s="126" t="str">
        <f>VLOOKUP(A845,'Overzicht locaties'!B:D,2,0)</f>
        <v>Type B</v>
      </c>
      <c r="C845" s="107" t="s">
        <v>337</v>
      </c>
      <c r="D845" s="6" t="s">
        <v>224</v>
      </c>
      <c r="E845" s="107" t="s">
        <v>248</v>
      </c>
      <c r="F845" s="107">
        <v>1</v>
      </c>
      <c r="G845" s="127" t="str">
        <f t="shared" si="327"/>
        <v xml:space="preserve">Kantoorruimte / vergaderruimte </v>
      </c>
      <c r="H845" s="107" t="s">
        <v>668</v>
      </c>
      <c r="I845" s="128">
        <v>1</v>
      </c>
      <c r="J845" s="127" t="str">
        <f t="shared" ref="J845:J908" si="344">VLOOKUP(I845,Legenda_vloerafwerking,2,0)</f>
        <v>Vloerafwerking met polymeer beschermlaag</v>
      </c>
      <c r="K845" s="130">
        <v>8</v>
      </c>
      <c r="L845" s="129">
        <f t="shared" ref="L845:L908" si="345">K845-M845</f>
        <v>8</v>
      </c>
      <c r="M845" s="164">
        <f t="shared" ref="M845:M908" si="346">IF(F845="nio",K845,0)</f>
        <v>0</v>
      </c>
      <c r="N845" s="131"/>
      <c r="O845" s="107" t="s">
        <v>101</v>
      </c>
      <c r="P845" s="107"/>
      <c r="Q845" s="107"/>
      <c r="R845" s="107"/>
      <c r="S845" s="131"/>
      <c r="T845" s="126" t="str">
        <f t="shared" si="315"/>
        <v>Bureau</v>
      </c>
      <c r="U845" s="126" t="str">
        <f t="shared" si="316"/>
        <v>AQL 7%</v>
      </c>
      <c r="V845" s="131"/>
      <c r="W845" s="113">
        <v>100</v>
      </c>
      <c r="X845" s="131"/>
      <c r="Y845" s="129">
        <f t="shared" si="317"/>
        <v>12.48</v>
      </c>
      <c r="Z845" s="132">
        <f t="shared" si="318"/>
        <v>0</v>
      </c>
      <c r="AA845" s="131"/>
      <c r="AB845" s="129" t="str">
        <f t="shared" si="319"/>
        <v>_</v>
      </c>
      <c r="AC845" s="132" t="str">
        <f t="shared" si="320"/>
        <v>_</v>
      </c>
      <c r="AD845" s="131"/>
      <c r="AE845" s="129" t="str">
        <f t="shared" si="321"/>
        <v>_</v>
      </c>
      <c r="AF845" s="132" t="str">
        <f t="shared" si="322"/>
        <v>_</v>
      </c>
      <c r="AG845" s="131"/>
      <c r="AH845" s="129" t="str">
        <f t="shared" si="323"/>
        <v>_</v>
      </c>
      <c r="AI845" s="132" t="str">
        <f t="shared" si="324"/>
        <v>_</v>
      </c>
      <c r="AJ845" s="131"/>
      <c r="AK845" s="129">
        <f t="shared" si="325"/>
        <v>12.48</v>
      </c>
      <c r="AL845" s="132">
        <f t="shared" si="326"/>
        <v>0</v>
      </c>
      <c r="AM845" s="131"/>
      <c r="AQ845" s="137"/>
    </row>
    <row r="846" spans="1:43">
      <c r="A846" s="12">
        <v>67</v>
      </c>
      <c r="B846" s="126" t="str">
        <f>VLOOKUP(A846,'Overzicht locaties'!B:D,2,0)</f>
        <v>Type B</v>
      </c>
      <c r="C846" s="107" t="s">
        <v>337</v>
      </c>
      <c r="D846" s="6" t="s">
        <v>224</v>
      </c>
      <c r="E846" s="107" t="s">
        <v>249</v>
      </c>
      <c r="F846" s="107">
        <v>4</v>
      </c>
      <c r="G846" s="127" t="str">
        <f t="shared" si="327"/>
        <v>Medische ruimte</v>
      </c>
      <c r="H846" s="107" t="s">
        <v>667</v>
      </c>
      <c r="I846" s="128">
        <v>1</v>
      </c>
      <c r="J846" s="127" t="str">
        <f t="shared" si="344"/>
        <v>Vloerafwerking met polymeer beschermlaag</v>
      </c>
      <c r="K846" s="130">
        <v>5</v>
      </c>
      <c r="L846" s="129">
        <f t="shared" si="345"/>
        <v>5</v>
      </c>
      <c r="M846" s="164">
        <f t="shared" si="346"/>
        <v>0</v>
      </c>
      <c r="N846" s="131"/>
      <c r="O846" s="107" t="s">
        <v>101</v>
      </c>
      <c r="P846" s="107"/>
      <c r="Q846" s="107"/>
      <c r="R846" s="107"/>
      <c r="S846" s="131"/>
      <c r="T846" s="126" t="str">
        <f t="shared" si="315"/>
        <v>Behandel</v>
      </c>
      <c r="U846" s="126" t="str">
        <f t="shared" si="316"/>
        <v>AQL 3%</v>
      </c>
      <c r="V846" s="131"/>
      <c r="W846" s="113">
        <v>100</v>
      </c>
      <c r="X846" s="131"/>
      <c r="Y846" s="129">
        <f t="shared" si="317"/>
        <v>7.8000000000000007</v>
      </c>
      <c r="Z846" s="132">
        <f t="shared" si="318"/>
        <v>0</v>
      </c>
      <c r="AA846" s="131"/>
      <c r="AB846" s="129" t="str">
        <f t="shared" si="319"/>
        <v>_</v>
      </c>
      <c r="AC846" s="132" t="str">
        <f t="shared" si="320"/>
        <v>_</v>
      </c>
      <c r="AD846" s="131"/>
      <c r="AE846" s="129" t="str">
        <f t="shared" si="321"/>
        <v>_</v>
      </c>
      <c r="AF846" s="132" t="str">
        <f t="shared" si="322"/>
        <v>_</v>
      </c>
      <c r="AG846" s="131"/>
      <c r="AH846" s="129" t="str">
        <f t="shared" si="323"/>
        <v>_</v>
      </c>
      <c r="AI846" s="132" t="str">
        <f t="shared" si="324"/>
        <v>_</v>
      </c>
      <c r="AJ846" s="131"/>
      <c r="AK846" s="129">
        <f t="shared" si="325"/>
        <v>7.8000000000000007</v>
      </c>
      <c r="AL846" s="132">
        <f t="shared" si="326"/>
        <v>0</v>
      </c>
      <c r="AM846" s="131"/>
      <c r="AQ846" s="137"/>
    </row>
    <row r="847" spans="1:43">
      <c r="A847" s="12">
        <v>67</v>
      </c>
      <c r="B847" s="126" t="str">
        <f>VLOOKUP(A847,'Overzicht locaties'!B:D,2,0)</f>
        <v>Type B</v>
      </c>
      <c r="C847" s="107" t="s">
        <v>337</v>
      </c>
      <c r="D847" s="6" t="s">
        <v>224</v>
      </c>
      <c r="E847" s="107" t="s">
        <v>250</v>
      </c>
      <c r="F847" s="107">
        <v>4</v>
      </c>
      <c r="G847" s="127" t="str">
        <f t="shared" si="327"/>
        <v>Medische ruimte</v>
      </c>
      <c r="H847" s="107" t="s">
        <v>667</v>
      </c>
      <c r="I847" s="128">
        <v>1</v>
      </c>
      <c r="J847" s="127" t="str">
        <f t="shared" si="344"/>
        <v>Vloerafwerking met polymeer beschermlaag</v>
      </c>
      <c r="K847" s="130">
        <v>14</v>
      </c>
      <c r="L847" s="129">
        <f t="shared" si="345"/>
        <v>14</v>
      </c>
      <c r="M847" s="164">
        <f t="shared" si="346"/>
        <v>0</v>
      </c>
      <c r="N847" s="131"/>
      <c r="O847" s="107" t="s">
        <v>101</v>
      </c>
      <c r="P847" s="107"/>
      <c r="Q847" s="107"/>
      <c r="R847" s="107"/>
      <c r="S847" s="131"/>
      <c r="T847" s="126" t="str">
        <f t="shared" si="315"/>
        <v>Behandel</v>
      </c>
      <c r="U847" s="126" t="str">
        <f t="shared" si="316"/>
        <v>AQL 3%</v>
      </c>
      <c r="V847" s="131"/>
      <c r="W847" s="113">
        <v>100</v>
      </c>
      <c r="X847" s="131"/>
      <c r="Y847" s="129">
        <f t="shared" si="317"/>
        <v>21.840000000000003</v>
      </c>
      <c r="Z847" s="132">
        <f t="shared" si="318"/>
        <v>0</v>
      </c>
      <c r="AA847" s="131"/>
      <c r="AB847" s="129" t="str">
        <f t="shared" si="319"/>
        <v>_</v>
      </c>
      <c r="AC847" s="132" t="str">
        <f t="shared" si="320"/>
        <v>_</v>
      </c>
      <c r="AD847" s="131"/>
      <c r="AE847" s="129" t="str">
        <f t="shared" si="321"/>
        <v>_</v>
      </c>
      <c r="AF847" s="132" t="str">
        <f t="shared" si="322"/>
        <v>_</v>
      </c>
      <c r="AG847" s="131"/>
      <c r="AH847" s="129" t="str">
        <f t="shared" si="323"/>
        <v>_</v>
      </c>
      <c r="AI847" s="132" t="str">
        <f t="shared" si="324"/>
        <v>_</v>
      </c>
      <c r="AJ847" s="131"/>
      <c r="AK847" s="129">
        <f t="shared" si="325"/>
        <v>21.840000000000003</v>
      </c>
      <c r="AL847" s="132">
        <f t="shared" si="326"/>
        <v>0</v>
      </c>
      <c r="AM847" s="131"/>
      <c r="AQ847" s="137"/>
    </row>
    <row r="848" spans="1:43">
      <c r="A848" s="12">
        <v>67</v>
      </c>
      <c r="B848" s="126" t="str">
        <f>VLOOKUP(A848,'Overzicht locaties'!B:D,2,0)</f>
        <v>Type B</v>
      </c>
      <c r="C848" s="107" t="s">
        <v>337</v>
      </c>
      <c r="D848" s="6" t="s">
        <v>224</v>
      </c>
      <c r="E848" s="107" t="s">
        <v>251</v>
      </c>
      <c r="F848" s="107">
        <v>2</v>
      </c>
      <c r="G848" s="127" t="str">
        <f t="shared" si="327"/>
        <v>Sanitaire ruimte</v>
      </c>
      <c r="H848" s="107" t="s">
        <v>668</v>
      </c>
      <c r="I848" s="128">
        <v>1</v>
      </c>
      <c r="J848" s="127" t="str">
        <f t="shared" si="344"/>
        <v>Vloerafwerking met polymeer beschermlaag</v>
      </c>
      <c r="K848" s="130">
        <v>3</v>
      </c>
      <c r="L848" s="129">
        <f t="shared" si="345"/>
        <v>3</v>
      </c>
      <c r="M848" s="164">
        <f t="shared" si="346"/>
        <v>0</v>
      </c>
      <c r="N848" s="131"/>
      <c r="O848" s="107" t="s">
        <v>101</v>
      </c>
      <c r="P848" s="107"/>
      <c r="Q848" s="107"/>
      <c r="R848" s="107"/>
      <c r="S848" s="131"/>
      <c r="T848" s="126" t="str">
        <f t="shared" si="315"/>
        <v>Sanitair</v>
      </c>
      <c r="U848" s="126" t="str">
        <f t="shared" si="316"/>
        <v>AQL 4%</v>
      </c>
      <c r="V848" s="131"/>
      <c r="W848" s="113">
        <v>100</v>
      </c>
      <c r="X848" s="131"/>
      <c r="Y848" s="129">
        <f t="shared" si="317"/>
        <v>4.68</v>
      </c>
      <c r="Z848" s="132">
        <f t="shared" si="318"/>
        <v>0</v>
      </c>
      <c r="AA848" s="131"/>
      <c r="AB848" s="129" t="str">
        <f t="shared" si="319"/>
        <v>_</v>
      </c>
      <c r="AC848" s="132" t="str">
        <f t="shared" si="320"/>
        <v>_</v>
      </c>
      <c r="AD848" s="131"/>
      <c r="AE848" s="129" t="str">
        <f t="shared" si="321"/>
        <v>_</v>
      </c>
      <c r="AF848" s="132" t="str">
        <f t="shared" si="322"/>
        <v>_</v>
      </c>
      <c r="AG848" s="131"/>
      <c r="AH848" s="129" t="str">
        <f t="shared" si="323"/>
        <v>_</v>
      </c>
      <c r="AI848" s="132" t="str">
        <f t="shared" si="324"/>
        <v>_</v>
      </c>
      <c r="AJ848" s="131"/>
      <c r="AK848" s="129">
        <f t="shared" si="325"/>
        <v>4.68</v>
      </c>
      <c r="AL848" s="132">
        <f t="shared" si="326"/>
        <v>0</v>
      </c>
      <c r="AM848" s="131"/>
      <c r="AQ848" s="137"/>
    </row>
    <row r="849" spans="1:43">
      <c r="A849" s="12">
        <v>67</v>
      </c>
      <c r="B849" s="126" t="str">
        <f>VLOOKUP(A849,'Overzicht locaties'!B:D,2,0)</f>
        <v>Type B</v>
      </c>
      <c r="C849" s="107" t="s">
        <v>337</v>
      </c>
      <c r="D849" s="6" t="s">
        <v>224</v>
      </c>
      <c r="E849" s="107" t="s">
        <v>147</v>
      </c>
      <c r="F849" s="107">
        <v>3</v>
      </c>
      <c r="G849" s="127" t="str">
        <f t="shared" si="327"/>
        <v>Verkeersruimte / Garderobe / Wachtruimte</v>
      </c>
      <c r="H849" s="107" t="s">
        <v>667</v>
      </c>
      <c r="I849" s="128">
        <v>1</v>
      </c>
      <c r="J849" s="127" t="str">
        <f t="shared" si="344"/>
        <v>Vloerafwerking met polymeer beschermlaag</v>
      </c>
      <c r="K849" s="130">
        <v>6</v>
      </c>
      <c r="L849" s="129">
        <f t="shared" si="345"/>
        <v>6</v>
      </c>
      <c r="M849" s="164">
        <f t="shared" si="346"/>
        <v>0</v>
      </c>
      <c r="N849" s="131"/>
      <c r="O849" s="107" t="s">
        <v>101</v>
      </c>
      <c r="P849" s="107"/>
      <c r="Q849" s="107"/>
      <c r="R849" s="107"/>
      <c r="S849" s="131"/>
      <c r="T849" s="126" t="str">
        <f t="shared" si="315"/>
        <v>Verkeer</v>
      </c>
      <c r="U849" s="126" t="str">
        <f t="shared" si="316"/>
        <v>AQL 7%</v>
      </c>
      <c r="V849" s="131"/>
      <c r="W849" s="113">
        <v>100</v>
      </c>
      <c r="X849" s="131"/>
      <c r="Y849" s="129">
        <f t="shared" si="317"/>
        <v>9.36</v>
      </c>
      <c r="Z849" s="132">
        <f t="shared" si="318"/>
        <v>0</v>
      </c>
      <c r="AA849" s="131"/>
      <c r="AB849" s="129" t="str">
        <f t="shared" si="319"/>
        <v>_</v>
      </c>
      <c r="AC849" s="132" t="str">
        <f t="shared" si="320"/>
        <v>_</v>
      </c>
      <c r="AD849" s="131"/>
      <c r="AE849" s="129" t="str">
        <f t="shared" si="321"/>
        <v>_</v>
      </c>
      <c r="AF849" s="132" t="str">
        <f t="shared" si="322"/>
        <v>_</v>
      </c>
      <c r="AG849" s="131"/>
      <c r="AH849" s="129" t="str">
        <f t="shared" si="323"/>
        <v>_</v>
      </c>
      <c r="AI849" s="132" t="str">
        <f t="shared" si="324"/>
        <v>_</v>
      </c>
      <c r="AJ849" s="131"/>
      <c r="AK849" s="129">
        <f t="shared" si="325"/>
        <v>9.36</v>
      </c>
      <c r="AL849" s="132">
        <f t="shared" si="326"/>
        <v>0</v>
      </c>
      <c r="AM849" s="131"/>
      <c r="AQ849" s="137"/>
    </row>
    <row r="850" spans="1:43">
      <c r="A850" s="12">
        <v>67</v>
      </c>
      <c r="B850" s="126" t="str">
        <f>VLOOKUP(A850,'Overzicht locaties'!B:D,2,0)</f>
        <v>Type B</v>
      </c>
      <c r="C850" s="107" t="s">
        <v>337</v>
      </c>
      <c r="D850" s="6" t="s">
        <v>224</v>
      </c>
      <c r="E850" s="107" t="s">
        <v>252</v>
      </c>
      <c r="F850" s="107">
        <v>1</v>
      </c>
      <c r="G850" s="127" t="str">
        <f t="shared" si="327"/>
        <v xml:space="preserve">Kantoorruimte / vergaderruimte </v>
      </c>
      <c r="H850" s="107" t="s">
        <v>667</v>
      </c>
      <c r="I850" s="128">
        <v>1</v>
      </c>
      <c r="J850" s="127" t="str">
        <f t="shared" si="344"/>
        <v>Vloerafwerking met polymeer beschermlaag</v>
      </c>
      <c r="K850" s="130">
        <v>14</v>
      </c>
      <c r="L850" s="129">
        <f t="shared" si="345"/>
        <v>14</v>
      </c>
      <c r="M850" s="164">
        <f t="shared" si="346"/>
        <v>0</v>
      </c>
      <c r="N850" s="131"/>
      <c r="O850" s="107" t="s">
        <v>101</v>
      </c>
      <c r="P850" s="107"/>
      <c r="Q850" s="107"/>
      <c r="R850" s="107"/>
      <c r="S850" s="131"/>
      <c r="T850" s="126" t="str">
        <f t="shared" si="315"/>
        <v>Bureau</v>
      </c>
      <c r="U850" s="126" t="str">
        <f t="shared" si="316"/>
        <v>AQL 7%</v>
      </c>
      <c r="V850" s="131"/>
      <c r="W850" s="113">
        <v>100</v>
      </c>
      <c r="X850" s="131"/>
      <c r="Y850" s="129">
        <f t="shared" si="317"/>
        <v>21.840000000000003</v>
      </c>
      <c r="Z850" s="132">
        <f t="shared" si="318"/>
        <v>0</v>
      </c>
      <c r="AA850" s="131"/>
      <c r="AB850" s="129" t="str">
        <f t="shared" si="319"/>
        <v>_</v>
      </c>
      <c r="AC850" s="132" t="str">
        <f t="shared" si="320"/>
        <v>_</v>
      </c>
      <c r="AD850" s="131"/>
      <c r="AE850" s="129" t="str">
        <f t="shared" si="321"/>
        <v>_</v>
      </c>
      <c r="AF850" s="132" t="str">
        <f t="shared" si="322"/>
        <v>_</v>
      </c>
      <c r="AG850" s="131"/>
      <c r="AH850" s="129" t="str">
        <f t="shared" si="323"/>
        <v>_</v>
      </c>
      <c r="AI850" s="132" t="str">
        <f t="shared" si="324"/>
        <v>_</v>
      </c>
      <c r="AJ850" s="131"/>
      <c r="AK850" s="129">
        <f t="shared" si="325"/>
        <v>21.840000000000003</v>
      </c>
      <c r="AL850" s="132">
        <f t="shared" si="326"/>
        <v>0</v>
      </c>
      <c r="AM850" s="131"/>
      <c r="AQ850" s="137"/>
    </row>
    <row r="851" spans="1:43">
      <c r="A851" s="12">
        <v>67</v>
      </c>
      <c r="B851" s="126" t="str">
        <f>VLOOKUP(A851,'Overzicht locaties'!B:D,2,0)</f>
        <v>Type B</v>
      </c>
      <c r="C851" s="107" t="s">
        <v>337</v>
      </c>
      <c r="D851" s="6" t="s">
        <v>224</v>
      </c>
      <c r="E851" s="107" t="s">
        <v>253</v>
      </c>
      <c r="F851" s="107">
        <v>3</v>
      </c>
      <c r="G851" s="127" t="str">
        <f t="shared" si="327"/>
        <v>Verkeersruimte / Garderobe / Wachtruimte</v>
      </c>
      <c r="H851" s="107" t="s">
        <v>668</v>
      </c>
      <c r="I851" s="128">
        <v>1</v>
      </c>
      <c r="J851" s="127" t="str">
        <f t="shared" si="344"/>
        <v>Vloerafwerking met polymeer beschermlaag</v>
      </c>
      <c r="K851" s="130">
        <v>1</v>
      </c>
      <c r="L851" s="129">
        <f t="shared" si="345"/>
        <v>1</v>
      </c>
      <c r="M851" s="164">
        <f t="shared" si="346"/>
        <v>0</v>
      </c>
      <c r="N851" s="131"/>
      <c r="O851" s="107" t="s">
        <v>101</v>
      </c>
      <c r="P851" s="107"/>
      <c r="Q851" s="107"/>
      <c r="R851" s="107"/>
      <c r="S851" s="131"/>
      <c r="T851" s="126" t="str">
        <f t="shared" si="315"/>
        <v>Verkeer</v>
      </c>
      <c r="U851" s="126" t="str">
        <f t="shared" si="316"/>
        <v>AQL 7%</v>
      </c>
      <c r="V851" s="131"/>
      <c r="W851" s="113">
        <v>100</v>
      </c>
      <c r="X851" s="131"/>
      <c r="Y851" s="129">
        <f t="shared" si="317"/>
        <v>1.56</v>
      </c>
      <c r="Z851" s="132">
        <f t="shared" si="318"/>
        <v>0</v>
      </c>
      <c r="AA851" s="131"/>
      <c r="AB851" s="129" t="str">
        <f t="shared" si="319"/>
        <v>_</v>
      </c>
      <c r="AC851" s="132" t="str">
        <f t="shared" si="320"/>
        <v>_</v>
      </c>
      <c r="AD851" s="131"/>
      <c r="AE851" s="129" t="str">
        <f t="shared" si="321"/>
        <v>_</v>
      </c>
      <c r="AF851" s="132" t="str">
        <f t="shared" si="322"/>
        <v>_</v>
      </c>
      <c r="AG851" s="131"/>
      <c r="AH851" s="129" t="str">
        <f t="shared" si="323"/>
        <v>_</v>
      </c>
      <c r="AI851" s="132" t="str">
        <f t="shared" si="324"/>
        <v>_</v>
      </c>
      <c r="AJ851" s="131"/>
      <c r="AK851" s="129">
        <f t="shared" si="325"/>
        <v>1.56</v>
      </c>
      <c r="AL851" s="132">
        <f t="shared" si="326"/>
        <v>0</v>
      </c>
      <c r="AM851" s="131"/>
      <c r="AQ851" s="137"/>
    </row>
    <row r="852" spans="1:43">
      <c r="A852" s="12">
        <v>67</v>
      </c>
      <c r="B852" s="126" t="str">
        <f>VLOOKUP(A852,'Overzicht locaties'!B:D,2,0)</f>
        <v>Type B</v>
      </c>
      <c r="C852" s="107" t="s">
        <v>337</v>
      </c>
      <c r="D852" s="6" t="s">
        <v>224</v>
      </c>
      <c r="E852" s="107" t="s">
        <v>148</v>
      </c>
      <c r="F852" s="107">
        <v>2</v>
      </c>
      <c r="G852" s="127" t="str">
        <f t="shared" si="327"/>
        <v>Sanitaire ruimte</v>
      </c>
      <c r="H852" s="107" t="s">
        <v>667</v>
      </c>
      <c r="I852" s="128">
        <v>1</v>
      </c>
      <c r="J852" s="127" t="str">
        <f t="shared" si="344"/>
        <v>Vloerafwerking met polymeer beschermlaag</v>
      </c>
      <c r="K852" s="130">
        <v>1</v>
      </c>
      <c r="L852" s="129">
        <f t="shared" si="345"/>
        <v>1</v>
      </c>
      <c r="M852" s="164">
        <f t="shared" si="346"/>
        <v>0</v>
      </c>
      <c r="N852" s="131"/>
      <c r="O852" s="107" t="s">
        <v>101</v>
      </c>
      <c r="P852" s="107"/>
      <c r="Q852" s="107"/>
      <c r="R852" s="107"/>
      <c r="S852" s="131"/>
      <c r="T852" s="126" t="str">
        <f t="shared" si="315"/>
        <v>Sanitair</v>
      </c>
      <c r="U852" s="126" t="str">
        <f t="shared" si="316"/>
        <v>AQL 4%</v>
      </c>
      <c r="V852" s="131"/>
      <c r="W852" s="113">
        <v>100</v>
      </c>
      <c r="X852" s="131"/>
      <c r="Y852" s="129">
        <f t="shared" si="317"/>
        <v>1.56</v>
      </c>
      <c r="Z852" s="132">
        <f t="shared" si="318"/>
        <v>0</v>
      </c>
      <c r="AA852" s="131"/>
      <c r="AB852" s="129" t="str">
        <f t="shared" si="319"/>
        <v>_</v>
      </c>
      <c r="AC852" s="132" t="str">
        <f t="shared" si="320"/>
        <v>_</v>
      </c>
      <c r="AD852" s="131"/>
      <c r="AE852" s="129" t="str">
        <f t="shared" si="321"/>
        <v>_</v>
      </c>
      <c r="AF852" s="132" t="str">
        <f t="shared" si="322"/>
        <v>_</v>
      </c>
      <c r="AG852" s="131"/>
      <c r="AH852" s="129" t="str">
        <f t="shared" si="323"/>
        <v>_</v>
      </c>
      <c r="AI852" s="132" t="str">
        <f t="shared" si="324"/>
        <v>_</v>
      </c>
      <c r="AJ852" s="131"/>
      <c r="AK852" s="129">
        <f t="shared" si="325"/>
        <v>1.56</v>
      </c>
      <c r="AL852" s="132">
        <f t="shared" si="326"/>
        <v>0</v>
      </c>
      <c r="AM852" s="131"/>
      <c r="AQ852" s="137"/>
    </row>
    <row r="853" spans="1:43">
      <c r="A853" s="12">
        <v>67</v>
      </c>
      <c r="B853" s="126" t="str">
        <f>VLOOKUP(A853,'Overzicht locaties'!B:D,2,0)</f>
        <v>Type B</v>
      </c>
      <c r="C853" s="107" t="s">
        <v>337</v>
      </c>
      <c r="D853" s="6" t="s">
        <v>224</v>
      </c>
      <c r="E853" s="107" t="s">
        <v>254</v>
      </c>
      <c r="F853" s="107">
        <v>6</v>
      </c>
      <c r="G853" s="127" t="str">
        <f t="shared" si="327"/>
        <v>Overig / Magazijn / Archief / Berging / Technische ruimte</v>
      </c>
      <c r="H853" s="107" t="s">
        <v>667</v>
      </c>
      <c r="I853" s="128">
        <v>1</v>
      </c>
      <c r="J853" s="127" t="str">
        <f t="shared" si="344"/>
        <v>Vloerafwerking met polymeer beschermlaag</v>
      </c>
      <c r="K853" s="130">
        <v>1</v>
      </c>
      <c r="L853" s="129">
        <f t="shared" si="345"/>
        <v>1</v>
      </c>
      <c r="M853" s="164">
        <f t="shared" si="346"/>
        <v>0</v>
      </c>
      <c r="N853" s="131"/>
      <c r="O853" s="107" t="s">
        <v>101</v>
      </c>
      <c r="P853" s="107"/>
      <c r="Q853" s="107"/>
      <c r="R853" s="107"/>
      <c r="S853" s="131"/>
      <c r="T853" s="126" t="str">
        <f t="shared" si="315"/>
        <v>Verkeer</v>
      </c>
      <c r="U853" s="126" t="str">
        <f t="shared" si="316"/>
        <v>AQL 7%</v>
      </c>
      <c r="V853" s="131"/>
      <c r="W853" s="113">
        <v>100</v>
      </c>
      <c r="X853" s="131"/>
      <c r="Y853" s="129">
        <f t="shared" si="317"/>
        <v>1.56</v>
      </c>
      <c r="Z853" s="132">
        <f t="shared" si="318"/>
        <v>0</v>
      </c>
      <c r="AA853" s="131"/>
      <c r="AB853" s="129" t="str">
        <f t="shared" si="319"/>
        <v>_</v>
      </c>
      <c r="AC853" s="132" t="str">
        <f t="shared" si="320"/>
        <v>_</v>
      </c>
      <c r="AD853" s="131"/>
      <c r="AE853" s="129" t="str">
        <f t="shared" si="321"/>
        <v>_</v>
      </c>
      <c r="AF853" s="132" t="str">
        <f t="shared" si="322"/>
        <v>_</v>
      </c>
      <c r="AG853" s="131"/>
      <c r="AH853" s="129" t="str">
        <f t="shared" si="323"/>
        <v>_</v>
      </c>
      <c r="AI853" s="132" t="str">
        <f t="shared" si="324"/>
        <v>_</v>
      </c>
      <c r="AJ853" s="131"/>
      <c r="AK853" s="129">
        <f t="shared" si="325"/>
        <v>1.56</v>
      </c>
      <c r="AL853" s="132">
        <f t="shared" si="326"/>
        <v>0</v>
      </c>
      <c r="AM853" s="131"/>
      <c r="AQ853" s="137"/>
    </row>
    <row r="854" spans="1:43">
      <c r="A854" s="12">
        <v>68</v>
      </c>
      <c r="B854" s="126" t="str">
        <f>VLOOKUP(A854,'Overzicht locaties'!B:D,2,0)</f>
        <v>Type B</v>
      </c>
      <c r="C854" s="107" t="s">
        <v>337</v>
      </c>
      <c r="D854" s="6" t="s">
        <v>224</v>
      </c>
      <c r="E854" s="107" t="s">
        <v>248</v>
      </c>
      <c r="F854" s="107">
        <v>1</v>
      </c>
      <c r="G854" s="127" t="str">
        <f t="shared" si="327"/>
        <v xml:space="preserve">Kantoorruimte / vergaderruimte </v>
      </c>
      <c r="H854" s="107" t="s">
        <v>668</v>
      </c>
      <c r="I854" s="128">
        <v>1</v>
      </c>
      <c r="J854" s="127" t="str">
        <f t="shared" si="344"/>
        <v>Vloerafwerking met polymeer beschermlaag</v>
      </c>
      <c r="K854" s="130">
        <v>8</v>
      </c>
      <c r="L854" s="129">
        <f t="shared" si="345"/>
        <v>8</v>
      </c>
      <c r="M854" s="164">
        <f t="shared" si="346"/>
        <v>0</v>
      </c>
      <c r="N854" s="131"/>
      <c r="O854" s="107" t="s">
        <v>101</v>
      </c>
      <c r="P854" s="107"/>
      <c r="Q854" s="107"/>
      <c r="R854" s="107"/>
      <c r="S854" s="131"/>
      <c r="T854" s="126" t="str">
        <f t="shared" si="315"/>
        <v>Bureau</v>
      </c>
      <c r="U854" s="126" t="str">
        <f t="shared" si="316"/>
        <v>AQL 7%</v>
      </c>
      <c r="V854" s="131"/>
      <c r="W854" s="113">
        <v>100</v>
      </c>
      <c r="X854" s="131"/>
      <c r="Y854" s="129">
        <f t="shared" si="317"/>
        <v>12.48</v>
      </c>
      <c r="Z854" s="132">
        <f t="shared" si="318"/>
        <v>0</v>
      </c>
      <c r="AA854" s="131"/>
      <c r="AB854" s="129" t="str">
        <f t="shared" si="319"/>
        <v>_</v>
      </c>
      <c r="AC854" s="132" t="str">
        <f t="shared" si="320"/>
        <v>_</v>
      </c>
      <c r="AD854" s="131"/>
      <c r="AE854" s="129" t="str">
        <f t="shared" si="321"/>
        <v>_</v>
      </c>
      <c r="AF854" s="132" t="str">
        <f t="shared" si="322"/>
        <v>_</v>
      </c>
      <c r="AG854" s="131"/>
      <c r="AH854" s="129" t="str">
        <f t="shared" si="323"/>
        <v>_</v>
      </c>
      <c r="AI854" s="132" t="str">
        <f t="shared" si="324"/>
        <v>_</v>
      </c>
      <c r="AJ854" s="131"/>
      <c r="AK854" s="129">
        <f t="shared" si="325"/>
        <v>12.48</v>
      </c>
      <c r="AL854" s="132">
        <f t="shared" si="326"/>
        <v>0</v>
      </c>
      <c r="AM854" s="131"/>
      <c r="AQ854" s="137"/>
    </row>
    <row r="855" spans="1:43">
      <c r="A855" s="12">
        <v>68</v>
      </c>
      <c r="B855" s="126" t="str">
        <f>VLOOKUP(A855,'Overzicht locaties'!B:D,2,0)</f>
        <v>Type B</v>
      </c>
      <c r="C855" s="107" t="s">
        <v>337</v>
      </c>
      <c r="D855" s="6" t="s">
        <v>224</v>
      </c>
      <c r="E855" s="107" t="s">
        <v>249</v>
      </c>
      <c r="F855" s="107">
        <v>4</v>
      </c>
      <c r="G855" s="127" t="str">
        <f t="shared" si="327"/>
        <v>Medische ruimte</v>
      </c>
      <c r="H855" s="107" t="s">
        <v>667</v>
      </c>
      <c r="I855" s="128">
        <v>1</v>
      </c>
      <c r="J855" s="127" t="str">
        <f t="shared" si="344"/>
        <v>Vloerafwerking met polymeer beschermlaag</v>
      </c>
      <c r="K855" s="130">
        <v>5</v>
      </c>
      <c r="L855" s="129">
        <f t="shared" si="345"/>
        <v>5</v>
      </c>
      <c r="M855" s="164">
        <f t="shared" si="346"/>
        <v>0</v>
      </c>
      <c r="N855" s="131"/>
      <c r="O855" s="107" t="s">
        <v>101</v>
      </c>
      <c r="P855" s="107"/>
      <c r="Q855" s="107"/>
      <c r="R855" s="107"/>
      <c r="S855" s="131"/>
      <c r="T855" s="126" t="str">
        <f t="shared" si="315"/>
        <v>Behandel</v>
      </c>
      <c r="U855" s="126" t="str">
        <f t="shared" si="316"/>
        <v>AQL 3%</v>
      </c>
      <c r="V855" s="131"/>
      <c r="W855" s="113">
        <v>100</v>
      </c>
      <c r="X855" s="131"/>
      <c r="Y855" s="129">
        <f t="shared" si="317"/>
        <v>7.8000000000000007</v>
      </c>
      <c r="Z855" s="132">
        <f t="shared" si="318"/>
        <v>0</v>
      </c>
      <c r="AA855" s="131"/>
      <c r="AB855" s="129" t="str">
        <f t="shared" si="319"/>
        <v>_</v>
      </c>
      <c r="AC855" s="132" t="str">
        <f t="shared" si="320"/>
        <v>_</v>
      </c>
      <c r="AD855" s="131"/>
      <c r="AE855" s="129" t="str">
        <f t="shared" si="321"/>
        <v>_</v>
      </c>
      <c r="AF855" s="132" t="str">
        <f t="shared" si="322"/>
        <v>_</v>
      </c>
      <c r="AG855" s="131"/>
      <c r="AH855" s="129" t="str">
        <f t="shared" si="323"/>
        <v>_</v>
      </c>
      <c r="AI855" s="132" t="str">
        <f t="shared" si="324"/>
        <v>_</v>
      </c>
      <c r="AJ855" s="131"/>
      <c r="AK855" s="129">
        <f t="shared" si="325"/>
        <v>7.8000000000000007</v>
      </c>
      <c r="AL855" s="132">
        <f t="shared" si="326"/>
        <v>0</v>
      </c>
      <c r="AM855" s="131"/>
      <c r="AQ855" s="137"/>
    </row>
    <row r="856" spans="1:43">
      <c r="A856" s="12">
        <v>68</v>
      </c>
      <c r="B856" s="126" t="str">
        <f>VLOOKUP(A856,'Overzicht locaties'!B:D,2,0)</f>
        <v>Type B</v>
      </c>
      <c r="C856" s="107" t="s">
        <v>337</v>
      </c>
      <c r="D856" s="6" t="s">
        <v>224</v>
      </c>
      <c r="E856" s="107" t="s">
        <v>250</v>
      </c>
      <c r="F856" s="107">
        <v>4</v>
      </c>
      <c r="G856" s="127" t="str">
        <f t="shared" si="327"/>
        <v>Medische ruimte</v>
      </c>
      <c r="H856" s="107" t="s">
        <v>667</v>
      </c>
      <c r="I856" s="128">
        <v>1</v>
      </c>
      <c r="J856" s="127" t="str">
        <f t="shared" si="344"/>
        <v>Vloerafwerking met polymeer beschermlaag</v>
      </c>
      <c r="K856" s="130">
        <v>14</v>
      </c>
      <c r="L856" s="129">
        <f t="shared" si="345"/>
        <v>14</v>
      </c>
      <c r="M856" s="164">
        <f t="shared" si="346"/>
        <v>0</v>
      </c>
      <c r="N856" s="131"/>
      <c r="O856" s="107" t="s">
        <v>101</v>
      </c>
      <c r="P856" s="107"/>
      <c r="Q856" s="107"/>
      <c r="R856" s="107"/>
      <c r="S856" s="131"/>
      <c r="T856" s="126" t="str">
        <f t="shared" si="315"/>
        <v>Behandel</v>
      </c>
      <c r="U856" s="126" t="str">
        <f t="shared" si="316"/>
        <v>AQL 3%</v>
      </c>
      <c r="V856" s="131"/>
      <c r="W856" s="113">
        <v>100</v>
      </c>
      <c r="X856" s="131"/>
      <c r="Y856" s="129">
        <f t="shared" si="317"/>
        <v>21.840000000000003</v>
      </c>
      <c r="Z856" s="132">
        <f t="shared" si="318"/>
        <v>0</v>
      </c>
      <c r="AA856" s="131"/>
      <c r="AB856" s="129" t="str">
        <f t="shared" si="319"/>
        <v>_</v>
      </c>
      <c r="AC856" s="132" t="str">
        <f t="shared" si="320"/>
        <v>_</v>
      </c>
      <c r="AD856" s="131"/>
      <c r="AE856" s="129" t="str">
        <f t="shared" si="321"/>
        <v>_</v>
      </c>
      <c r="AF856" s="132" t="str">
        <f t="shared" si="322"/>
        <v>_</v>
      </c>
      <c r="AG856" s="131"/>
      <c r="AH856" s="129" t="str">
        <f t="shared" si="323"/>
        <v>_</v>
      </c>
      <c r="AI856" s="132" t="str">
        <f t="shared" si="324"/>
        <v>_</v>
      </c>
      <c r="AJ856" s="131"/>
      <c r="AK856" s="129">
        <f t="shared" si="325"/>
        <v>21.840000000000003</v>
      </c>
      <c r="AL856" s="132">
        <f t="shared" si="326"/>
        <v>0</v>
      </c>
      <c r="AM856" s="131"/>
      <c r="AQ856" s="137"/>
    </row>
    <row r="857" spans="1:43">
      <c r="A857" s="12">
        <v>68</v>
      </c>
      <c r="B857" s="126" t="str">
        <f>VLOOKUP(A857,'Overzicht locaties'!B:D,2,0)</f>
        <v>Type B</v>
      </c>
      <c r="C857" s="107" t="s">
        <v>337</v>
      </c>
      <c r="D857" s="6" t="s">
        <v>224</v>
      </c>
      <c r="E857" s="107" t="s">
        <v>251</v>
      </c>
      <c r="F857" s="107">
        <v>2</v>
      </c>
      <c r="G857" s="127" t="str">
        <f t="shared" si="327"/>
        <v>Sanitaire ruimte</v>
      </c>
      <c r="H857" s="107" t="s">
        <v>668</v>
      </c>
      <c r="I857" s="128">
        <v>1</v>
      </c>
      <c r="J857" s="127" t="str">
        <f t="shared" si="344"/>
        <v>Vloerafwerking met polymeer beschermlaag</v>
      </c>
      <c r="K857" s="130">
        <v>3</v>
      </c>
      <c r="L857" s="129">
        <f t="shared" si="345"/>
        <v>3</v>
      </c>
      <c r="M857" s="164">
        <f t="shared" si="346"/>
        <v>0</v>
      </c>
      <c r="N857" s="131"/>
      <c r="O857" s="107" t="s">
        <v>101</v>
      </c>
      <c r="P857" s="107"/>
      <c r="Q857" s="107"/>
      <c r="R857" s="107"/>
      <c r="S857" s="131"/>
      <c r="T857" s="126" t="str">
        <f t="shared" si="315"/>
        <v>Sanitair</v>
      </c>
      <c r="U857" s="126" t="str">
        <f t="shared" si="316"/>
        <v>AQL 4%</v>
      </c>
      <c r="V857" s="131"/>
      <c r="W857" s="113">
        <v>100</v>
      </c>
      <c r="X857" s="131"/>
      <c r="Y857" s="129">
        <f t="shared" si="317"/>
        <v>4.68</v>
      </c>
      <c r="Z857" s="132">
        <f t="shared" si="318"/>
        <v>0</v>
      </c>
      <c r="AA857" s="131"/>
      <c r="AB857" s="129" t="str">
        <f t="shared" si="319"/>
        <v>_</v>
      </c>
      <c r="AC857" s="132" t="str">
        <f t="shared" si="320"/>
        <v>_</v>
      </c>
      <c r="AD857" s="131"/>
      <c r="AE857" s="129" t="str">
        <f t="shared" si="321"/>
        <v>_</v>
      </c>
      <c r="AF857" s="132" t="str">
        <f t="shared" si="322"/>
        <v>_</v>
      </c>
      <c r="AG857" s="131"/>
      <c r="AH857" s="129" t="str">
        <f t="shared" si="323"/>
        <v>_</v>
      </c>
      <c r="AI857" s="132" t="str">
        <f t="shared" si="324"/>
        <v>_</v>
      </c>
      <c r="AJ857" s="131"/>
      <c r="AK857" s="129">
        <f t="shared" si="325"/>
        <v>4.68</v>
      </c>
      <c r="AL857" s="132">
        <f t="shared" si="326"/>
        <v>0</v>
      </c>
      <c r="AM857" s="131"/>
      <c r="AQ857" s="137"/>
    </row>
    <row r="858" spans="1:43">
      <c r="A858" s="12">
        <v>68</v>
      </c>
      <c r="B858" s="126" t="str">
        <f>VLOOKUP(A858,'Overzicht locaties'!B:D,2,0)</f>
        <v>Type B</v>
      </c>
      <c r="C858" s="107" t="s">
        <v>337</v>
      </c>
      <c r="D858" s="6" t="s">
        <v>224</v>
      </c>
      <c r="E858" s="107" t="s">
        <v>147</v>
      </c>
      <c r="F858" s="107">
        <v>3</v>
      </c>
      <c r="G858" s="127" t="str">
        <f t="shared" si="327"/>
        <v>Verkeersruimte / Garderobe / Wachtruimte</v>
      </c>
      <c r="H858" s="107" t="s">
        <v>667</v>
      </c>
      <c r="I858" s="128">
        <v>1</v>
      </c>
      <c r="J858" s="127" t="str">
        <f t="shared" si="344"/>
        <v>Vloerafwerking met polymeer beschermlaag</v>
      </c>
      <c r="K858" s="130">
        <v>6</v>
      </c>
      <c r="L858" s="129">
        <f t="shared" si="345"/>
        <v>6</v>
      </c>
      <c r="M858" s="164">
        <f t="shared" si="346"/>
        <v>0</v>
      </c>
      <c r="N858" s="131"/>
      <c r="O858" s="107" t="s">
        <v>101</v>
      </c>
      <c r="P858" s="107"/>
      <c r="Q858" s="107"/>
      <c r="R858" s="107"/>
      <c r="S858" s="131"/>
      <c r="T858" s="126" t="str">
        <f t="shared" si="315"/>
        <v>Verkeer</v>
      </c>
      <c r="U858" s="126" t="str">
        <f t="shared" si="316"/>
        <v>AQL 7%</v>
      </c>
      <c r="V858" s="131"/>
      <c r="W858" s="113">
        <v>100</v>
      </c>
      <c r="X858" s="131"/>
      <c r="Y858" s="129">
        <f t="shared" si="317"/>
        <v>9.36</v>
      </c>
      <c r="Z858" s="132">
        <f t="shared" si="318"/>
        <v>0</v>
      </c>
      <c r="AA858" s="131"/>
      <c r="AB858" s="129" t="str">
        <f t="shared" si="319"/>
        <v>_</v>
      </c>
      <c r="AC858" s="132" t="str">
        <f t="shared" si="320"/>
        <v>_</v>
      </c>
      <c r="AD858" s="131"/>
      <c r="AE858" s="129" t="str">
        <f t="shared" si="321"/>
        <v>_</v>
      </c>
      <c r="AF858" s="132" t="str">
        <f t="shared" si="322"/>
        <v>_</v>
      </c>
      <c r="AG858" s="131"/>
      <c r="AH858" s="129" t="str">
        <f t="shared" si="323"/>
        <v>_</v>
      </c>
      <c r="AI858" s="132" t="str">
        <f t="shared" si="324"/>
        <v>_</v>
      </c>
      <c r="AJ858" s="131"/>
      <c r="AK858" s="129">
        <f t="shared" si="325"/>
        <v>9.36</v>
      </c>
      <c r="AL858" s="132">
        <f t="shared" si="326"/>
        <v>0</v>
      </c>
      <c r="AM858" s="131"/>
      <c r="AQ858" s="137"/>
    </row>
    <row r="859" spans="1:43">
      <c r="A859" s="12">
        <v>68</v>
      </c>
      <c r="B859" s="126" t="str">
        <f>VLOOKUP(A859,'Overzicht locaties'!B:D,2,0)</f>
        <v>Type B</v>
      </c>
      <c r="C859" s="107" t="s">
        <v>337</v>
      </c>
      <c r="D859" s="6" t="s">
        <v>224</v>
      </c>
      <c r="E859" s="107" t="s">
        <v>252</v>
      </c>
      <c r="F859" s="107">
        <v>1</v>
      </c>
      <c r="G859" s="127" t="str">
        <f t="shared" si="327"/>
        <v xml:space="preserve">Kantoorruimte / vergaderruimte </v>
      </c>
      <c r="H859" s="107" t="s">
        <v>667</v>
      </c>
      <c r="I859" s="128">
        <v>1</v>
      </c>
      <c r="J859" s="127" t="str">
        <f t="shared" si="344"/>
        <v>Vloerafwerking met polymeer beschermlaag</v>
      </c>
      <c r="K859" s="130">
        <v>14</v>
      </c>
      <c r="L859" s="129">
        <f t="shared" si="345"/>
        <v>14</v>
      </c>
      <c r="M859" s="164">
        <f t="shared" si="346"/>
        <v>0</v>
      </c>
      <c r="N859" s="131"/>
      <c r="O859" s="107" t="s">
        <v>101</v>
      </c>
      <c r="P859" s="107"/>
      <c r="Q859" s="107"/>
      <c r="R859" s="107"/>
      <c r="S859" s="131"/>
      <c r="T859" s="126" t="str">
        <f t="shared" si="315"/>
        <v>Bureau</v>
      </c>
      <c r="U859" s="126" t="str">
        <f t="shared" si="316"/>
        <v>AQL 7%</v>
      </c>
      <c r="V859" s="131"/>
      <c r="W859" s="113">
        <v>100</v>
      </c>
      <c r="X859" s="131"/>
      <c r="Y859" s="129">
        <f t="shared" si="317"/>
        <v>21.840000000000003</v>
      </c>
      <c r="Z859" s="132">
        <f t="shared" si="318"/>
        <v>0</v>
      </c>
      <c r="AA859" s="131"/>
      <c r="AB859" s="129" t="str">
        <f t="shared" si="319"/>
        <v>_</v>
      </c>
      <c r="AC859" s="132" t="str">
        <f t="shared" si="320"/>
        <v>_</v>
      </c>
      <c r="AD859" s="131"/>
      <c r="AE859" s="129" t="str">
        <f t="shared" si="321"/>
        <v>_</v>
      </c>
      <c r="AF859" s="132" t="str">
        <f t="shared" si="322"/>
        <v>_</v>
      </c>
      <c r="AG859" s="131"/>
      <c r="AH859" s="129" t="str">
        <f t="shared" si="323"/>
        <v>_</v>
      </c>
      <c r="AI859" s="132" t="str">
        <f t="shared" si="324"/>
        <v>_</v>
      </c>
      <c r="AJ859" s="131"/>
      <c r="AK859" s="129">
        <f t="shared" si="325"/>
        <v>21.840000000000003</v>
      </c>
      <c r="AL859" s="132">
        <f t="shared" si="326"/>
        <v>0</v>
      </c>
      <c r="AM859" s="131"/>
      <c r="AQ859" s="137"/>
    </row>
    <row r="860" spans="1:43">
      <c r="A860" s="12">
        <v>68</v>
      </c>
      <c r="B860" s="126" t="str">
        <f>VLOOKUP(A860,'Overzicht locaties'!B:D,2,0)</f>
        <v>Type B</v>
      </c>
      <c r="C860" s="107" t="s">
        <v>337</v>
      </c>
      <c r="D860" s="6" t="s">
        <v>224</v>
      </c>
      <c r="E860" s="107" t="s">
        <v>253</v>
      </c>
      <c r="F860" s="107">
        <v>3</v>
      </c>
      <c r="G860" s="127" t="str">
        <f t="shared" si="327"/>
        <v>Verkeersruimte / Garderobe / Wachtruimte</v>
      </c>
      <c r="H860" s="107" t="s">
        <v>668</v>
      </c>
      <c r="I860" s="128">
        <v>1</v>
      </c>
      <c r="J860" s="127" t="str">
        <f t="shared" si="344"/>
        <v>Vloerafwerking met polymeer beschermlaag</v>
      </c>
      <c r="K860" s="130">
        <v>1</v>
      </c>
      <c r="L860" s="129">
        <f t="shared" si="345"/>
        <v>1</v>
      </c>
      <c r="M860" s="164">
        <f t="shared" si="346"/>
        <v>0</v>
      </c>
      <c r="N860" s="131"/>
      <c r="O860" s="107" t="s">
        <v>101</v>
      </c>
      <c r="P860" s="107"/>
      <c r="Q860" s="107"/>
      <c r="R860" s="107"/>
      <c r="S860" s="131"/>
      <c r="T860" s="126" t="str">
        <f t="shared" si="315"/>
        <v>Verkeer</v>
      </c>
      <c r="U860" s="126" t="str">
        <f t="shared" si="316"/>
        <v>AQL 7%</v>
      </c>
      <c r="V860" s="131"/>
      <c r="W860" s="113">
        <v>100</v>
      </c>
      <c r="X860" s="131"/>
      <c r="Y860" s="129">
        <f t="shared" si="317"/>
        <v>1.56</v>
      </c>
      <c r="Z860" s="132">
        <f t="shared" si="318"/>
        <v>0</v>
      </c>
      <c r="AA860" s="131"/>
      <c r="AB860" s="129" t="str">
        <f t="shared" si="319"/>
        <v>_</v>
      </c>
      <c r="AC860" s="132" t="str">
        <f t="shared" si="320"/>
        <v>_</v>
      </c>
      <c r="AD860" s="131"/>
      <c r="AE860" s="129" t="str">
        <f t="shared" si="321"/>
        <v>_</v>
      </c>
      <c r="AF860" s="132" t="str">
        <f t="shared" si="322"/>
        <v>_</v>
      </c>
      <c r="AG860" s="131"/>
      <c r="AH860" s="129" t="str">
        <f t="shared" si="323"/>
        <v>_</v>
      </c>
      <c r="AI860" s="132" t="str">
        <f t="shared" si="324"/>
        <v>_</v>
      </c>
      <c r="AJ860" s="131"/>
      <c r="AK860" s="129">
        <f t="shared" si="325"/>
        <v>1.56</v>
      </c>
      <c r="AL860" s="132">
        <f t="shared" si="326"/>
        <v>0</v>
      </c>
      <c r="AM860" s="131"/>
      <c r="AQ860" s="137"/>
    </row>
    <row r="861" spans="1:43">
      <c r="A861" s="12">
        <v>68</v>
      </c>
      <c r="B861" s="126" t="str">
        <f>VLOOKUP(A861,'Overzicht locaties'!B:D,2,0)</f>
        <v>Type B</v>
      </c>
      <c r="C861" s="107" t="s">
        <v>337</v>
      </c>
      <c r="D861" s="6" t="s">
        <v>224</v>
      </c>
      <c r="E861" s="107" t="s">
        <v>148</v>
      </c>
      <c r="F861" s="107">
        <v>2</v>
      </c>
      <c r="G861" s="127" t="str">
        <f t="shared" si="327"/>
        <v>Sanitaire ruimte</v>
      </c>
      <c r="H861" s="107" t="s">
        <v>667</v>
      </c>
      <c r="I861" s="128">
        <v>1</v>
      </c>
      <c r="J861" s="127" t="str">
        <f t="shared" si="344"/>
        <v>Vloerafwerking met polymeer beschermlaag</v>
      </c>
      <c r="K861" s="130">
        <v>1</v>
      </c>
      <c r="L861" s="129">
        <f t="shared" si="345"/>
        <v>1</v>
      </c>
      <c r="M861" s="164">
        <f t="shared" si="346"/>
        <v>0</v>
      </c>
      <c r="N861" s="131"/>
      <c r="O861" s="107" t="s">
        <v>101</v>
      </c>
      <c r="P861" s="107"/>
      <c r="Q861" s="107"/>
      <c r="R861" s="107"/>
      <c r="S861" s="131"/>
      <c r="T861" s="126" t="str">
        <f t="shared" ref="T861:T889" si="347">IF(F861="nio","_",VLOOKUP(F861,cat_omschrijving,3,0))</f>
        <v>Sanitair</v>
      </c>
      <c r="U861" s="126" t="str">
        <f t="shared" ref="U861:U889" si="348">IF(F861="nio","_",VLOOKUP(F861,cat_omschrijving,4,0))</f>
        <v>AQL 4%</v>
      </c>
      <c r="V861" s="131"/>
      <c r="W861" s="113">
        <v>100</v>
      </c>
      <c r="X861" s="131"/>
      <c r="Y861" s="129">
        <f t="shared" ref="Y861:Y889" si="349">IF(F861="nio","_",(L861/W861)*VLOOKUP(O861,Aanpassing_frequenties,3,0))</f>
        <v>1.56</v>
      </c>
      <c r="Z861" s="132">
        <f t="shared" ref="Z861:Z889" si="350">IF(F861="nio","_",Y861*Rekentarief)</f>
        <v>0</v>
      </c>
      <c r="AA861" s="131"/>
      <c r="AB861" s="129" t="str">
        <f t="shared" ref="AB861:AB889" si="351">IF(OR($F861="nio",P861=""),"_",($L861/$W861)*VLOOKUP(P861,Aanpassing_frequenties,3,0))</f>
        <v>_</v>
      </c>
      <c r="AC861" s="132" t="str">
        <f t="shared" ref="AC861:AC889" si="352">IF(OR($F861="nio",P861=""),"_",AB861*Rekentarief30)</f>
        <v>_</v>
      </c>
      <c r="AD861" s="131"/>
      <c r="AE861" s="129" t="str">
        <f t="shared" ref="AE861:AE889" si="353">IF(OR($F861="nio",Q861=""),"_",($L861/$W861)*VLOOKUP(Q861,Aanpassing_frequenties,3,0))</f>
        <v>_</v>
      </c>
      <c r="AF861" s="132" t="str">
        <f t="shared" ref="AF861:AF889" si="354">IF(OR($F861="nio",Q861=""),"_",AE861*Rekentarief50)</f>
        <v>_</v>
      </c>
      <c r="AG861" s="131"/>
      <c r="AH861" s="129" t="str">
        <f t="shared" ref="AH861:AH889" si="355">IF(OR($F861="nio",R861=""),"_",($L861/$W861)*VLOOKUP(R861,Aanpassing_frequenties,3,0))</f>
        <v>_</v>
      </c>
      <c r="AI861" s="132" t="str">
        <f t="shared" ref="AI861:AI889" si="356">IF(OR($F861="nio",R861=""),"_",AH861*rekentarief150)</f>
        <v>_</v>
      </c>
      <c r="AJ861" s="131"/>
      <c r="AK861" s="129">
        <f t="shared" ref="AK861:AK889" si="357">IF(F861="nio","_",SUM(Y861,AB861,AE861,AH861))</f>
        <v>1.56</v>
      </c>
      <c r="AL861" s="132">
        <f t="shared" ref="AL861:AL889" si="358">IF(F861="nio","_",SUM(Z861,AC861,AF861,AI861))</f>
        <v>0</v>
      </c>
      <c r="AM861" s="131"/>
      <c r="AQ861" s="137"/>
    </row>
    <row r="862" spans="1:43">
      <c r="A862" s="12">
        <v>68</v>
      </c>
      <c r="B862" s="126" t="str">
        <f>VLOOKUP(A862,'Overzicht locaties'!B:D,2,0)</f>
        <v>Type B</v>
      </c>
      <c r="C862" s="107" t="s">
        <v>337</v>
      </c>
      <c r="D862" s="6" t="s">
        <v>224</v>
      </c>
      <c r="E862" s="107" t="s">
        <v>254</v>
      </c>
      <c r="F862" s="107">
        <v>6</v>
      </c>
      <c r="G862" s="127" t="str">
        <f t="shared" ref="G862:G934" si="359">VLOOKUP(F862,cat_omschrijving,2,0)</f>
        <v>Overig / Magazijn / Archief / Berging / Technische ruimte</v>
      </c>
      <c r="H862" s="107" t="s">
        <v>667</v>
      </c>
      <c r="I862" s="128">
        <v>1</v>
      </c>
      <c r="J862" s="127" t="str">
        <f t="shared" si="344"/>
        <v>Vloerafwerking met polymeer beschermlaag</v>
      </c>
      <c r="K862" s="130">
        <v>1</v>
      </c>
      <c r="L862" s="129">
        <f t="shared" si="345"/>
        <v>1</v>
      </c>
      <c r="M862" s="164">
        <f t="shared" si="346"/>
        <v>0</v>
      </c>
      <c r="N862" s="131"/>
      <c r="O862" s="107" t="s">
        <v>101</v>
      </c>
      <c r="P862" s="107"/>
      <c r="Q862" s="107"/>
      <c r="R862" s="107"/>
      <c r="S862" s="131"/>
      <c r="T862" s="126" t="str">
        <f t="shared" si="347"/>
        <v>Verkeer</v>
      </c>
      <c r="U862" s="126" t="str">
        <f t="shared" si="348"/>
        <v>AQL 7%</v>
      </c>
      <c r="V862" s="131"/>
      <c r="W862" s="113">
        <v>100</v>
      </c>
      <c r="X862" s="131"/>
      <c r="Y862" s="129">
        <f t="shared" si="349"/>
        <v>1.56</v>
      </c>
      <c r="Z862" s="132">
        <f t="shared" si="350"/>
        <v>0</v>
      </c>
      <c r="AA862" s="131"/>
      <c r="AB862" s="129" t="str">
        <f t="shared" si="351"/>
        <v>_</v>
      </c>
      <c r="AC862" s="132" t="str">
        <f t="shared" si="352"/>
        <v>_</v>
      </c>
      <c r="AD862" s="131"/>
      <c r="AE862" s="129" t="str">
        <f t="shared" si="353"/>
        <v>_</v>
      </c>
      <c r="AF862" s="132" t="str">
        <f t="shared" si="354"/>
        <v>_</v>
      </c>
      <c r="AG862" s="131"/>
      <c r="AH862" s="129" t="str">
        <f t="shared" si="355"/>
        <v>_</v>
      </c>
      <c r="AI862" s="132" t="str">
        <f t="shared" si="356"/>
        <v>_</v>
      </c>
      <c r="AJ862" s="131"/>
      <c r="AK862" s="129">
        <f t="shared" si="357"/>
        <v>1.56</v>
      </c>
      <c r="AL862" s="132">
        <f t="shared" si="358"/>
        <v>0</v>
      </c>
      <c r="AM862" s="131"/>
      <c r="AQ862" s="137"/>
    </row>
    <row r="863" spans="1:43">
      <c r="A863" s="12">
        <v>69</v>
      </c>
      <c r="B863" s="126" t="str">
        <f>VLOOKUP(A863,'Overzicht locaties'!B:D,2,0)</f>
        <v>Type B</v>
      </c>
      <c r="C863" s="107" t="s">
        <v>337</v>
      </c>
      <c r="D863" s="6" t="s">
        <v>224</v>
      </c>
      <c r="E863" s="107" t="s">
        <v>248</v>
      </c>
      <c r="F863" s="107">
        <v>1</v>
      </c>
      <c r="G863" s="127" t="str">
        <f t="shared" si="359"/>
        <v xml:space="preserve">Kantoorruimte / vergaderruimte </v>
      </c>
      <c r="H863" s="107" t="s">
        <v>668</v>
      </c>
      <c r="I863" s="128">
        <v>1</v>
      </c>
      <c r="J863" s="127" t="str">
        <f t="shared" si="344"/>
        <v>Vloerafwerking met polymeer beschermlaag</v>
      </c>
      <c r="K863" s="130">
        <v>8</v>
      </c>
      <c r="L863" s="129">
        <f t="shared" si="345"/>
        <v>8</v>
      </c>
      <c r="M863" s="164">
        <f t="shared" si="346"/>
        <v>0</v>
      </c>
      <c r="N863" s="131"/>
      <c r="O863" s="107" t="s">
        <v>101</v>
      </c>
      <c r="P863" s="107"/>
      <c r="Q863" s="107"/>
      <c r="R863" s="107"/>
      <c r="S863" s="131"/>
      <c r="T863" s="126" t="str">
        <f t="shared" si="347"/>
        <v>Bureau</v>
      </c>
      <c r="U863" s="126" t="str">
        <f t="shared" si="348"/>
        <v>AQL 7%</v>
      </c>
      <c r="V863" s="131"/>
      <c r="W863" s="113">
        <v>100</v>
      </c>
      <c r="X863" s="131"/>
      <c r="Y863" s="129">
        <f t="shared" si="349"/>
        <v>12.48</v>
      </c>
      <c r="Z863" s="132">
        <f t="shared" si="350"/>
        <v>0</v>
      </c>
      <c r="AA863" s="131"/>
      <c r="AB863" s="129" t="str">
        <f t="shared" si="351"/>
        <v>_</v>
      </c>
      <c r="AC863" s="132" t="str">
        <f t="shared" si="352"/>
        <v>_</v>
      </c>
      <c r="AD863" s="131"/>
      <c r="AE863" s="129" t="str">
        <f t="shared" si="353"/>
        <v>_</v>
      </c>
      <c r="AF863" s="132" t="str">
        <f t="shared" si="354"/>
        <v>_</v>
      </c>
      <c r="AG863" s="131"/>
      <c r="AH863" s="129" t="str">
        <f t="shared" si="355"/>
        <v>_</v>
      </c>
      <c r="AI863" s="132" t="str">
        <f t="shared" si="356"/>
        <v>_</v>
      </c>
      <c r="AJ863" s="131"/>
      <c r="AK863" s="129">
        <f t="shared" si="357"/>
        <v>12.48</v>
      </c>
      <c r="AL863" s="132">
        <f t="shared" si="358"/>
        <v>0</v>
      </c>
      <c r="AM863" s="131"/>
      <c r="AQ863" s="137"/>
    </row>
    <row r="864" spans="1:43">
      <c r="A864" s="12">
        <v>69</v>
      </c>
      <c r="B864" s="126" t="str">
        <f>VLOOKUP(A864,'Overzicht locaties'!B:D,2,0)</f>
        <v>Type B</v>
      </c>
      <c r="C864" s="107" t="s">
        <v>337</v>
      </c>
      <c r="D864" s="6" t="s">
        <v>224</v>
      </c>
      <c r="E864" s="107" t="s">
        <v>249</v>
      </c>
      <c r="F864" s="107">
        <v>4</v>
      </c>
      <c r="G864" s="127" t="str">
        <f t="shared" si="359"/>
        <v>Medische ruimte</v>
      </c>
      <c r="H864" s="107" t="s">
        <v>667</v>
      </c>
      <c r="I864" s="128">
        <v>1</v>
      </c>
      <c r="J864" s="127" t="str">
        <f t="shared" si="344"/>
        <v>Vloerafwerking met polymeer beschermlaag</v>
      </c>
      <c r="K864" s="130">
        <v>5</v>
      </c>
      <c r="L864" s="129">
        <f t="shared" si="345"/>
        <v>5</v>
      </c>
      <c r="M864" s="164">
        <f t="shared" si="346"/>
        <v>0</v>
      </c>
      <c r="N864" s="131"/>
      <c r="O864" s="107" t="s">
        <v>101</v>
      </c>
      <c r="P864" s="107"/>
      <c r="Q864" s="107"/>
      <c r="R864" s="107"/>
      <c r="S864" s="131"/>
      <c r="T864" s="126" t="str">
        <f t="shared" si="347"/>
        <v>Behandel</v>
      </c>
      <c r="U864" s="126" t="str">
        <f t="shared" si="348"/>
        <v>AQL 3%</v>
      </c>
      <c r="V864" s="131"/>
      <c r="W864" s="113">
        <v>100</v>
      </c>
      <c r="X864" s="131"/>
      <c r="Y864" s="129">
        <f t="shared" si="349"/>
        <v>7.8000000000000007</v>
      </c>
      <c r="Z864" s="132">
        <f t="shared" si="350"/>
        <v>0</v>
      </c>
      <c r="AA864" s="131"/>
      <c r="AB864" s="129" t="str">
        <f t="shared" si="351"/>
        <v>_</v>
      </c>
      <c r="AC864" s="132" t="str">
        <f t="shared" si="352"/>
        <v>_</v>
      </c>
      <c r="AD864" s="131"/>
      <c r="AE864" s="129" t="str">
        <f t="shared" si="353"/>
        <v>_</v>
      </c>
      <c r="AF864" s="132" t="str">
        <f t="shared" si="354"/>
        <v>_</v>
      </c>
      <c r="AG864" s="131"/>
      <c r="AH864" s="129" t="str">
        <f t="shared" si="355"/>
        <v>_</v>
      </c>
      <c r="AI864" s="132" t="str">
        <f t="shared" si="356"/>
        <v>_</v>
      </c>
      <c r="AJ864" s="131"/>
      <c r="AK864" s="129">
        <f t="shared" si="357"/>
        <v>7.8000000000000007</v>
      </c>
      <c r="AL864" s="132">
        <f t="shared" si="358"/>
        <v>0</v>
      </c>
      <c r="AM864" s="131"/>
      <c r="AQ864" s="137"/>
    </row>
    <row r="865" spans="1:43">
      <c r="A865" s="12">
        <v>69</v>
      </c>
      <c r="B865" s="126" t="str">
        <f>VLOOKUP(A865,'Overzicht locaties'!B:D,2,0)</f>
        <v>Type B</v>
      </c>
      <c r="C865" s="107" t="s">
        <v>337</v>
      </c>
      <c r="D865" s="6" t="s">
        <v>224</v>
      </c>
      <c r="E865" s="107" t="s">
        <v>250</v>
      </c>
      <c r="F865" s="107">
        <v>4</v>
      </c>
      <c r="G865" s="127" t="str">
        <f t="shared" si="359"/>
        <v>Medische ruimte</v>
      </c>
      <c r="H865" s="107" t="s">
        <v>667</v>
      </c>
      <c r="I865" s="128">
        <v>1</v>
      </c>
      <c r="J865" s="127" t="str">
        <f t="shared" si="344"/>
        <v>Vloerafwerking met polymeer beschermlaag</v>
      </c>
      <c r="K865" s="130">
        <v>14</v>
      </c>
      <c r="L865" s="129">
        <f t="shared" si="345"/>
        <v>14</v>
      </c>
      <c r="M865" s="164">
        <f t="shared" si="346"/>
        <v>0</v>
      </c>
      <c r="N865" s="131"/>
      <c r="O865" s="107" t="s">
        <v>101</v>
      </c>
      <c r="P865" s="107"/>
      <c r="Q865" s="107"/>
      <c r="R865" s="107"/>
      <c r="S865" s="131"/>
      <c r="T865" s="126" t="str">
        <f t="shared" si="347"/>
        <v>Behandel</v>
      </c>
      <c r="U865" s="126" t="str">
        <f t="shared" si="348"/>
        <v>AQL 3%</v>
      </c>
      <c r="V865" s="131"/>
      <c r="W865" s="113">
        <v>100</v>
      </c>
      <c r="X865" s="131"/>
      <c r="Y865" s="129">
        <f t="shared" si="349"/>
        <v>21.840000000000003</v>
      </c>
      <c r="Z865" s="132">
        <f t="shared" si="350"/>
        <v>0</v>
      </c>
      <c r="AA865" s="131"/>
      <c r="AB865" s="129" t="str">
        <f t="shared" si="351"/>
        <v>_</v>
      </c>
      <c r="AC865" s="132" t="str">
        <f t="shared" si="352"/>
        <v>_</v>
      </c>
      <c r="AD865" s="131"/>
      <c r="AE865" s="129" t="str">
        <f t="shared" si="353"/>
        <v>_</v>
      </c>
      <c r="AF865" s="132" t="str">
        <f t="shared" si="354"/>
        <v>_</v>
      </c>
      <c r="AG865" s="131"/>
      <c r="AH865" s="129" t="str">
        <f t="shared" si="355"/>
        <v>_</v>
      </c>
      <c r="AI865" s="132" t="str">
        <f t="shared" si="356"/>
        <v>_</v>
      </c>
      <c r="AJ865" s="131"/>
      <c r="AK865" s="129">
        <f t="shared" si="357"/>
        <v>21.840000000000003</v>
      </c>
      <c r="AL865" s="132">
        <f t="shared" si="358"/>
        <v>0</v>
      </c>
      <c r="AM865" s="131"/>
      <c r="AQ865" s="137"/>
    </row>
    <row r="866" spans="1:43">
      <c r="A866" s="12">
        <v>69</v>
      </c>
      <c r="B866" s="126" t="str">
        <f>VLOOKUP(A866,'Overzicht locaties'!B:D,2,0)</f>
        <v>Type B</v>
      </c>
      <c r="C866" s="107" t="s">
        <v>337</v>
      </c>
      <c r="D866" s="6" t="s">
        <v>224</v>
      </c>
      <c r="E866" s="107" t="s">
        <v>251</v>
      </c>
      <c r="F866" s="107">
        <v>2</v>
      </c>
      <c r="G866" s="127" t="str">
        <f t="shared" si="359"/>
        <v>Sanitaire ruimte</v>
      </c>
      <c r="H866" s="107" t="s">
        <v>668</v>
      </c>
      <c r="I866" s="128">
        <v>1</v>
      </c>
      <c r="J866" s="127" t="str">
        <f t="shared" si="344"/>
        <v>Vloerafwerking met polymeer beschermlaag</v>
      </c>
      <c r="K866" s="130">
        <v>3</v>
      </c>
      <c r="L866" s="129">
        <f t="shared" si="345"/>
        <v>3</v>
      </c>
      <c r="M866" s="164">
        <f t="shared" si="346"/>
        <v>0</v>
      </c>
      <c r="N866" s="131"/>
      <c r="O866" s="107" t="s">
        <v>101</v>
      </c>
      <c r="P866" s="107"/>
      <c r="Q866" s="107"/>
      <c r="R866" s="107"/>
      <c r="S866" s="131"/>
      <c r="T866" s="126" t="str">
        <f t="shared" si="347"/>
        <v>Sanitair</v>
      </c>
      <c r="U866" s="126" t="str">
        <f t="shared" si="348"/>
        <v>AQL 4%</v>
      </c>
      <c r="V866" s="131"/>
      <c r="W866" s="113">
        <v>100</v>
      </c>
      <c r="X866" s="131"/>
      <c r="Y866" s="129">
        <f t="shared" si="349"/>
        <v>4.68</v>
      </c>
      <c r="Z866" s="132">
        <f t="shared" si="350"/>
        <v>0</v>
      </c>
      <c r="AA866" s="131"/>
      <c r="AB866" s="129" t="str">
        <f t="shared" si="351"/>
        <v>_</v>
      </c>
      <c r="AC866" s="132" t="str">
        <f t="shared" si="352"/>
        <v>_</v>
      </c>
      <c r="AD866" s="131"/>
      <c r="AE866" s="129" t="str">
        <f t="shared" si="353"/>
        <v>_</v>
      </c>
      <c r="AF866" s="132" t="str">
        <f t="shared" si="354"/>
        <v>_</v>
      </c>
      <c r="AG866" s="131"/>
      <c r="AH866" s="129" t="str">
        <f t="shared" si="355"/>
        <v>_</v>
      </c>
      <c r="AI866" s="132" t="str">
        <f t="shared" si="356"/>
        <v>_</v>
      </c>
      <c r="AJ866" s="131"/>
      <c r="AK866" s="129">
        <f t="shared" si="357"/>
        <v>4.68</v>
      </c>
      <c r="AL866" s="132">
        <f t="shared" si="358"/>
        <v>0</v>
      </c>
      <c r="AM866" s="131"/>
      <c r="AQ866" s="137"/>
    </row>
    <row r="867" spans="1:43">
      <c r="A867" s="12">
        <v>69</v>
      </c>
      <c r="B867" s="126" t="str">
        <f>VLOOKUP(A867,'Overzicht locaties'!B:D,2,0)</f>
        <v>Type B</v>
      </c>
      <c r="C867" s="107" t="s">
        <v>337</v>
      </c>
      <c r="D867" s="6" t="s">
        <v>224</v>
      </c>
      <c r="E867" s="107" t="s">
        <v>147</v>
      </c>
      <c r="F867" s="107">
        <v>3</v>
      </c>
      <c r="G867" s="127" t="str">
        <f t="shared" si="359"/>
        <v>Verkeersruimte / Garderobe / Wachtruimte</v>
      </c>
      <c r="H867" s="107" t="s">
        <v>667</v>
      </c>
      <c r="I867" s="128">
        <v>1</v>
      </c>
      <c r="J867" s="127" t="str">
        <f t="shared" si="344"/>
        <v>Vloerafwerking met polymeer beschermlaag</v>
      </c>
      <c r="K867" s="130">
        <v>6</v>
      </c>
      <c r="L867" s="129">
        <f t="shared" si="345"/>
        <v>6</v>
      </c>
      <c r="M867" s="164">
        <f t="shared" si="346"/>
        <v>0</v>
      </c>
      <c r="N867" s="131"/>
      <c r="O867" s="107" t="s">
        <v>101</v>
      </c>
      <c r="P867" s="107"/>
      <c r="Q867" s="107"/>
      <c r="R867" s="107"/>
      <c r="S867" s="131"/>
      <c r="T867" s="126" t="str">
        <f t="shared" si="347"/>
        <v>Verkeer</v>
      </c>
      <c r="U867" s="126" t="str">
        <f t="shared" si="348"/>
        <v>AQL 7%</v>
      </c>
      <c r="V867" s="131"/>
      <c r="W867" s="113">
        <v>100</v>
      </c>
      <c r="X867" s="131"/>
      <c r="Y867" s="129">
        <f t="shared" si="349"/>
        <v>9.36</v>
      </c>
      <c r="Z867" s="132">
        <f t="shared" si="350"/>
        <v>0</v>
      </c>
      <c r="AA867" s="131"/>
      <c r="AB867" s="129" t="str">
        <f t="shared" si="351"/>
        <v>_</v>
      </c>
      <c r="AC867" s="132" t="str">
        <f t="shared" si="352"/>
        <v>_</v>
      </c>
      <c r="AD867" s="131"/>
      <c r="AE867" s="129" t="str">
        <f t="shared" si="353"/>
        <v>_</v>
      </c>
      <c r="AF867" s="132" t="str">
        <f t="shared" si="354"/>
        <v>_</v>
      </c>
      <c r="AG867" s="131"/>
      <c r="AH867" s="129" t="str">
        <f t="shared" si="355"/>
        <v>_</v>
      </c>
      <c r="AI867" s="132" t="str">
        <f t="shared" si="356"/>
        <v>_</v>
      </c>
      <c r="AJ867" s="131"/>
      <c r="AK867" s="129">
        <f t="shared" si="357"/>
        <v>9.36</v>
      </c>
      <c r="AL867" s="132">
        <f t="shared" si="358"/>
        <v>0</v>
      </c>
      <c r="AM867" s="131"/>
      <c r="AQ867" s="137"/>
    </row>
    <row r="868" spans="1:43">
      <c r="A868" s="12">
        <v>69</v>
      </c>
      <c r="B868" s="126" t="str">
        <f>VLOOKUP(A868,'Overzicht locaties'!B:D,2,0)</f>
        <v>Type B</v>
      </c>
      <c r="C868" s="107" t="s">
        <v>337</v>
      </c>
      <c r="D868" s="6" t="s">
        <v>224</v>
      </c>
      <c r="E868" s="107" t="s">
        <v>252</v>
      </c>
      <c r="F868" s="107">
        <v>1</v>
      </c>
      <c r="G868" s="127" t="str">
        <f t="shared" si="359"/>
        <v xml:space="preserve">Kantoorruimte / vergaderruimte </v>
      </c>
      <c r="H868" s="107" t="s">
        <v>667</v>
      </c>
      <c r="I868" s="128">
        <v>1</v>
      </c>
      <c r="J868" s="127" t="str">
        <f t="shared" si="344"/>
        <v>Vloerafwerking met polymeer beschermlaag</v>
      </c>
      <c r="K868" s="130">
        <v>14</v>
      </c>
      <c r="L868" s="129">
        <f t="shared" si="345"/>
        <v>14</v>
      </c>
      <c r="M868" s="164">
        <f t="shared" si="346"/>
        <v>0</v>
      </c>
      <c r="N868" s="131"/>
      <c r="O868" s="107" t="s">
        <v>101</v>
      </c>
      <c r="P868" s="107"/>
      <c r="Q868" s="107"/>
      <c r="R868" s="107"/>
      <c r="S868" s="131"/>
      <c r="T868" s="126" t="str">
        <f t="shared" si="347"/>
        <v>Bureau</v>
      </c>
      <c r="U868" s="126" t="str">
        <f t="shared" si="348"/>
        <v>AQL 7%</v>
      </c>
      <c r="V868" s="131"/>
      <c r="W868" s="113">
        <v>100</v>
      </c>
      <c r="X868" s="131"/>
      <c r="Y868" s="129">
        <f t="shared" si="349"/>
        <v>21.840000000000003</v>
      </c>
      <c r="Z868" s="132">
        <f t="shared" si="350"/>
        <v>0</v>
      </c>
      <c r="AA868" s="131"/>
      <c r="AB868" s="129" t="str">
        <f t="shared" si="351"/>
        <v>_</v>
      </c>
      <c r="AC868" s="132" t="str">
        <f t="shared" si="352"/>
        <v>_</v>
      </c>
      <c r="AD868" s="131"/>
      <c r="AE868" s="129" t="str">
        <f t="shared" si="353"/>
        <v>_</v>
      </c>
      <c r="AF868" s="132" t="str">
        <f t="shared" si="354"/>
        <v>_</v>
      </c>
      <c r="AG868" s="131"/>
      <c r="AH868" s="129" t="str">
        <f t="shared" si="355"/>
        <v>_</v>
      </c>
      <c r="AI868" s="132" t="str">
        <f t="shared" si="356"/>
        <v>_</v>
      </c>
      <c r="AJ868" s="131"/>
      <c r="AK868" s="129">
        <f t="shared" si="357"/>
        <v>21.840000000000003</v>
      </c>
      <c r="AL868" s="132">
        <f t="shared" si="358"/>
        <v>0</v>
      </c>
      <c r="AM868" s="131"/>
      <c r="AQ868" s="137"/>
    </row>
    <row r="869" spans="1:43">
      <c r="A869" s="12">
        <v>69</v>
      </c>
      <c r="B869" s="126" t="str">
        <f>VLOOKUP(A869,'Overzicht locaties'!B:D,2,0)</f>
        <v>Type B</v>
      </c>
      <c r="C869" s="107" t="s">
        <v>337</v>
      </c>
      <c r="D869" s="6" t="s">
        <v>224</v>
      </c>
      <c r="E869" s="107" t="s">
        <v>253</v>
      </c>
      <c r="F869" s="107">
        <v>3</v>
      </c>
      <c r="G869" s="127" t="str">
        <f t="shared" si="359"/>
        <v>Verkeersruimte / Garderobe / Wachtruimte</v>
      </c>
      <c r="H869" s="107" t="s">
        <v>668</v>
      </c>
      <c r="I869" s="128">
        <v>1</v>
      </c>
      <c r="J869" s="127" t="str">
        <f t="shared" si="344"/>
        <v>Vloerafwerking met polymeer beschermlaag</v>
      </c>
      <c r="K869" s="130">
        <v>1</v>
      </c>
      <c r="L869" s="129">
        <f t="shared" si="345"/>
        <v>1</v>
      </c>
      <c r="M869" s="164">
        <f t="shared" si="346"/>
        <v>0</v>
      </c>
      <c r="N869" s="131"/>
      <c r="O869" s="107" t="s">
        <v>101</v>
      </c>
      <c r="P869" s="107"/>
      <c r="Q869" s="107"/>
      <c r="R869" s="107"/>
      <c r="S869" s="131"/>
      <c r="T869" s="126" t="str">
        <f t="shared" si="347"/>
        <v>Verkeer</v>
      </c>
      <c r="U869" s="126" t="str">
        <f t="shared" si="348"/>
        <v>AQL 7%</v>
      </c>
      <c r="V869" s="131"/>
      <c r="W869" s="113">
        <v>100</v>
      </c>
      <c r="X869" s="131"/>
      <c r="Y869" s="129">
        <f t="shared" si="349"/>
        <v>1.56</v>
      </c>
      <c r="Z869" s="132">
        <f t="shared" si="350"/>
        <v>0</v>
      </c>
      <c r="AA869" s="131"/>
      <c r="AB869" s="129" t="str">
        <f t="shared" si="351"/>
        <v>_</v>
      </c>
      <c r="AC869" s="132" t="str">
        <f t="shared" si="352"/>
        <v>_</v>
      </c>
      <c r="AD869" s="131"/>
      <c r="AE869" s="129" t="str">
        <f t="shared" si="353"/>
        <v>_</v>
      </c>
      <c r="AF869" s="132" t="str">
        <f t="shared" si="354"/>
        <v>_</v>
      </c>
      <c r="AG869" s="131"/>
      <c r="AH869" s="129" t="str">
        <f t="shared" si="355"/>
        <v>_</v>
      </c>
      <c r="AI869" s="132" t="str">
        <f t="shared" si="356"/>
        <v>_</v>
      </c>
      <c r="AJ869" s="131"/>
      <c r="AK869" s="129">
        <f t="shared" si="357"/>
        <v>1.56</v>
      </c>
      <c r="AL869" s="132">
        <f t="shared" si="358"/>
        <v>0</v>
      </c>
      <c r="AM869" s="131"/>
      <c r="AQ869" s="137"/>
    </row>
    <row r="870" spans="1:43">
      <c r="A870" s="12">
        <v>69</v>
      </c>
      <c r="B870" s="126" t="str">
        <f>VLOOKUP(A870,'Overzicht locaties'!B:D,2,0)</f>
        <v>Type B</v>
      </c>
      <c r="C870" s="107" t="s">
        <v>337</v>
      </c>
      <c r="D870" s="6" t="s">
        <v>224</v>
      </c>
      <c r="E870" s="107" t="s">
        <v>148</v>
      </c>
      <c r="F870" s="107">
        <v>2</v>
      </c>
      <c r="G870" s="127" t="str">
        <f t="shared" si="359"/>
        <v>Sanitaire ruimte</v>
      </c>
      <c r="H870" s="107" t="s">
        <v>667</v>
      </c>
      <c r="I870" s="128">
        <v>1</v>
      </c>
      <c r="J870" s="127" t="str">
        <f t="shared" si="344"/>
        <v>Vloerafwerking met polymeer beschermlaag</v>
      </c>
      <c r="K870" s="130">
        <v>1</v>
      </c>
      <c r="L870" s="129">
        <f t="shared" si="345"/>
        <v>1</v>
      </c>
      <c r="M870" s="164">
        <f t="shared" si="346"/>
        <v>0</v>
      </c>
      <c r="N870" s="131"/>
      <c r="O870" s="107" t="s">
        <v>101</v>
      </c>
      <c r="P870" s="107"/>
      <c r="Q870" s="107"/>
      <c r="R870" s="107"/>
      <c r="S870" s="131"/>
      <c r="T870" s="126" t="str">
        <f t="shared" si="347"/>
        <v>Sanitair</v>
      </c>
      <c r="U870" s="126" t="str">
        <f t="shared" si="348"/>
        <v>AQL 4%</v>
      </c>
      <c r="V870" s="131"/>
      <c r="W870" s="113">
        <v>100</v>
      </c>
      <c r="X870" s="131"/>
      <c r="Y870" s="129">
        <f t="shared" si="349"/>
        <v>1.56</v>
      </c>
      <c r="Z870" s="132">
        <f t="shared" si="350"/>
        <v>0</v>
      </c>
      <c r="AA870" s="131"/>
      <c r="AB870" s="129" t="str">
        <f t="shared" si="351"/>
        <v>_</v>
      </c>
      <c r="AC870" s="132" t="str">
        <f t="shared" si="352"/>
        <v>_</v>
      </c>
      <c r="AD870" s="131"/>
      <c r="AE870" s="129" t="str">
        <f t="shared" si="353"/>
        <v>_</v>
      </c>
      <c r="AF870" s="132" t="str">
        <f t="shared" si="354"/>
        <v>_</v>
      </c>
      <c r="AG870" s="131"/>
      <c r="AH870" s="129" t="str">
        <f t="shared" si="355"/>
        <v>_</v>
      </c>
      <c r="AI870" s="132" t="str">
        <f t="shared" si="356"/>
        <v>_</v>
      </c>
      <c r="AJ870" s="131"/>
      <c r="AK870" s="129">
        <f t="shared" si="357"/>
        <v>1.56</v>
      </c>
      <c r="AL870" s="132">
        <f t="shared" si="358"/>
        <v>0</v>
      </c>
      <c r="AM870" s="131"/>
      <c r="AQ870" s="137"/>
    </row>
    <row r="871" spans="1:43">
      <c r="A871" s="12">
        <v>69</v>
      </c>
      <c r="B871" s="126" t="str">
        <f>VLOOKUP(A871,'Overzicht locaties'!B:D,2,0)</f>
        <v>Type B</v>
      </c>
      <c r="C871" s="107" t="s">
        <v>337</v>
      </c>
      <c r="D871" s="6" t="s">
        <v>224</v>
      </c>
      <c r="E871" s="107" t="s">
        <v>254</v>
      </c>
      <c r="F871" s="107">
        <v>6</v>
      </c>
      <c r="G871" s="127" t="str">
        <f t="shared" si="359"/>
        <v>Overig / Magazijn / Archief / Berging / Technische ruimte</v>
      </c>
      <c r="H871" s="107" t="s">
        <v>667</v>
      </c>
      <c r="I871" s="128">
        <v>1</v>
      </c>
      <c r="J871" s="127" t="str">
        <f t="shared" si="344"/>
        <v>Vloerafwerking met polymeer beschermlaag</v>
      </c>
      <c r="K871" s="130">
        <v>1</v>
      </c>
      <c r="L871" s="129">
        <f t="shared" si="345"/>
        <v>1</v>
      </c>
      <c r="M871" s="164">
        <f t="shared" si="346"/>
        <v>0</v>
      </c>
      <c r="N871" s="131"/>
      <c r="O871" s="107" t="s">
        <v>101</v>
      </c>
      <c r="P871" s="107"/>
      <c r="Q871" s="107"/>
      <c r="R871" s="107"/>
      <c r="S871" s="131"/>
      <c r="T871" s="126" t="str">
        <f t="shared" si="347"/>
        <v>Verkeer</v>
      </c>
      <c r="U871" s="126" t="str">
        <f t="shared" si="348"/>
        <v>AQL 7%</v>
      </c>
      <c r="V871" s="131"/>
      <c r="W871" s="113">
        <v>100</v>
      </c>
      <c r="X871" s="131"/>
      <c r="Y871" s="129">
        <f t="shared" si="349"/>
        <v>1.56</v>
      </c>
      <c r="Z871" s="132">
        <f t="shared" si="350"/>
        <v>0</v>
      </c>
      <c r="AA871" s="131"/>
      <c r="AB871" s="129" t="str">
        <f t="shared" si="351"/>
        <v>_</v>
      </c>
      <c r="AC871" s="132" t="str">
        <f t="shared" si="352"/>
        <v>_</v>
      </c>
      <c r="AD871" s="131"/>
      <c r="AE871" s="129" t="str">
        <f t="shared" si="353"/>
        <v>_</v>
      </c>
      <c r="AF871" s="132" t="str">
        <f t="shared" si="354"/>
        <v>_</v>
      </c>
      <c r="AG871" s="131"/>
      <c r="AH871" s="129" t="str">
        <f t="shared" si="355"/>
        <v>_</v>
      </c>
      <c r="AI871" s="132" t="str">
        <f t="shared" si="356"/>
        <v>_</v>
      </c>
      <c r="AJ871" s="131"/>
      <c r="AK871" s="129">
        <f t="shared" si="357"/>
        <v>1.56</v>
      </c>
      <c r="AL871" s="132">
        <f t="shared" si="358"/>
        <v>0</v>
      </c>
      <c r="AM871" s="131"/>
      <c r="AQ871" s="137"/>
    </row>
    <row r="872" spans="1:43">
      <c r="A872" s="12">
        <v>70</v>
      </c>
      <c r="B872" s="126" t="str">
        <f>VLOOKUP(A872,'Overzicht locaties'!B:D,2,0)</f>
        <v>Type B</v>
      </c>
      <c r="C872" s="107" t="s">
        <v>337</v>
      </c>
      <c r="D872" s="6" t="s">
        <v>224</v>
      </c>
      <c r="E872" s="107" t="s">
        <v>248</v>
      </c>
      <c r="F872" s="107">
        <v>1</v>
      </c>
      <c r="G872" s="127" t="str">
        <f t="shared" si="359"/>
        <v xml:space="preserve">Kantoorruimte / vergaderruimte </v>
      </c>
      <c r="H872" s="107" t="s">
        <v>668</v>
      </c>
      <c r="I872" s="128">
        <v>1</v>
      </c>
      <c r="J872" s="127" t="str">
        <f t="shared" si="344"/>
        <v>Vloerafwerking met polymeer beschermlaag</v>
      </c>
      <c r="K872" s="130">
        <v>8</v>
      </c>
      <c r="L872" s="129">
        <f t="shared" si="345"/>
        <v>8</v>
      </c>
      <c r="M872" s="164">
        <f t="shared" si="346"/>
        <v>0</v>
      </c>
      <c r="N872" s="131"/>
      <c r="O872" s="107" t="s">
        <v>101</v>
      </c>
      <c r="P872" s="107"/>
      <c r="Q872" s="107"/>
      <c r="R872" s="107"/>
      <c r="S872" s="131"/>
      <c r="T872" s="126" t="str">
        <f t="shared" si="347"/>
        <v>Bureau</v>
      </c>
      <c r="U872" s="126" t="str">
        <f t="shared" si="348"/>
        <v>AQL 7%</v>
      </c>
      <c r="V872" s="131"/>
      <c r="W872" s="113">
        <v>100</v>
      </c>
      <c r="X872" s="131"/>
      <c r="Y872" s="129">
        <f t="shared" si="349"/>
        <v>12.48</v>
      </c>
      <c r="Z872" s="132">
        <f t="shared" si="350"/>
        <v>0</v>
      </c>
      <c r="AA872" s="131"/>
      <c r="AB872" s="129" t="str">
        <f t="shared" si="351"/>
        <v>_</v>
      </c>
      <c r="AC872" s="132" t="str">
        <f t="shared" si="352"/>
        <v>_</v>
      </c>
      <c r="AD872" s="131"/>
      <c r="AE872" s="129" t="str">
        <f t="shared" si="353"/>
        <v>_</v>
      </c>
      <c r="AF872" s="132" t="str">
        <f t="shared" si="354"/>
        <v>_</v>
      </c>
      <c r="AG872" s="131"/>
      <c r="AH872" s="129" t="str">
        <f t="shared" si="355"/>
        <v>_</v>
      </c>
      <c r="AI872" s="132" t="str">
        <f t="shared" si="356"/>
        <v>_</v>
      </c>
      <c r="AJ872" s="131"/>
      <c r="AK872" s="129">
        <f t="shared" si="357"/>
        <v>12.48</v>
      </c>
      <c r="AL872" s="132">
        <f t="shared" si="358"/>
        <v>0</v>
      </c>
      <c r="AM872" s="131"/>
      <c r="AQ872" s="137"/>
    </row>
    <row r="873" spans="1:43">
      <c r="A873" s="12">
        <v>70</v>
      </c>
      <c r="B873" s="126" t="str">
        <f>VLOOKUP(A873,'Overzicht locaties'!B:D,2,0)</f>
        <v>Type B</v>
      </c>
      <c r="C873" s="107" t="s">
        <v>337</v>
      </c>
      <c r="D873" s="6" t="s">
        <v>224</v>
      </c>
      <c r="E873" s="107" t="s">
        <v>249</v>
      </c>
      <c r="F873" s="107">
        <v>4</v>
      </c>
      <c r="G873" s="127" t="str">
        <f t="shared" si="359"/>
        <v>Medische ruimte</v>
      </c>
      <c r="H873" s="107" t="s">
        <v>667</v>
      </c>
      <c r="I873" s="128">
        <v>1</v>
      </c>
      <c r="J873" s="127" t="str">
        <f t="shared" si="344"/>
        <v>Vloerafwerking met polymeer beschermlaag</v>
      </c>
      <c r="K873" s="130">
        <v>5</v>
      </c>
      <c r="L873" s="129">
        <f t="shared" si="345"/>
        <v>5</v>
      </c>
      <c r="M873" s="164">
        <f t="shared" si="346"/>
        <v>0</v>
      </c>
      <c r="N873" s="131"/>
      <c r="O873" s="107" t="s">
        <v>101</v>
      </c>
      <c r="P873" s="107"/>
      <c r="Q873" s="107"/>
      <c r="R873" s="107"/>
      <c r="S873" s="131"/>
      <c r="T873" s="126" t="str">
        <f t="shared" si="347"/>
        <v>Behandel</v>
      </c>
      <c r="U873" s="126" t="str">
        <f t="shared" si="348"/>
        <v>AQL 3%</v>
      </c>
      <c r="V873" s="131"/>
      <c r="W873" s="113">
        <v>100</v>
      </c>
      <c r="X873" s="131"/>
      <c r="Y873" s="129">
        <f t="shared" si="349"/>
        <v>7.8000000000000007</v>
      </c>
      <c r="Z873" s="132">
        <f t="shared" si="350"/>
        <v>0</v>
      </c>
      <c r="AA873" s="131"/>
      <c r="AB873" s="129" t="str">
        <f t="shared" si="351"/>
        <v>_</v>
      </c>
      <c r="AC873" s="132" t="str">
        <f t="shared" si="352"/>
        <v>_</v>
      </c>
      <c r="AD873" s="131"/>
      <c r="AE873" s="129" t="str">
        <f t="shared" si="353"/>
        <v>_</v>
      </c>
      <c r="AF873" s="132" t="str">
        <f t="shared" si="354"/>
        <v>_</v>
      </c>
      <c r="AG873" s="131"/>
      <c r="AH873" s="129" t="str">
        <f t="shared" si="355"/>
        <v>_</v>
      </c>
      <c r="AI873" s="132" t="str">
        <f t="shared" si="356"/>
        <v>_</v>
      </c>
      <c r="AJ873" s="131"/>
      <c r="AK873" s="129">
        <f t="shared" si="357"/>
        <v>7.8000000000000007</v>
      </c>
      <c r="AL873" s="132">
        <f t="shared" si="358"/>
        <v>0</v>
      </c>
      <c r="AM873" s="131"/>
      <c r="AQ873" s="137"/>
    </row>
    <row r="874" spans="1:43">
      <c r="A874" s="12">
        <v>70</v>
      </c>
      <c r="B874" s="126" t="str">
        <f>VLOOKUP(A874,'Overzicht locaties'!B:D,2,0)</f>
        <v>Type B</v>
      </c>
      <c r="C874" s="107" t="s">
        <v>337</v>
      </c>
      <c r="D874" s="6" t="s">
        <v>224</v>
      </c>
      <c r="E874" s="107" t="s">
        <v>250</v>
      </c>
      <c r="F874" s="107">
        <v>4</v>
      </c>
      <c r="G874" s="127" t="str">
        <f t="shared" si="359"/>
        <v>Medische ruimte</v>
      </c>
      <c r="H874" s="107" t="s">
        <v>667</v>
      </c>
      <c r="I874" s="128">
        <v>1</v>
      </c>
      <c r="J874" s="127" t="str">
        <f t="shared" si="344"/>
        <v>Vloerafwerking met polymeer beschermlaag</v>
      </c>
      <c r="K874" s="130">
        <v>14</v>
      </c>
      <c r="L874" s="129">
        <f t="shared" si="345"/>
        <v>14</v>
      </c>
      <c r="M874" s="164">
        <f t="shared" si="346"/>
        <v>0</v>
      </c>
      <c r="N874" s="131"/>
      <c r="O874" s="107" t="s">
        <v>101</v>
      </c>
      <c r="P874" s="107"/>
      <c r="Q874" s="107"/>
      <c r="R874" s="107"/>
      <c r="S874" s="131"/>
      <c r="T874" s="126" t="str">
        <f t="shared" si="347"/>
        <v>Behandel</v>
      </c>
      <c r="U874" s="126" t="str">
        <f t="shared" si="348"/>
        <v>AQL 3%</v>
      </c>
      <c r="V874" s="131"/>
      <c r="W874" s="113">
        <v>100</v>
      </c>
      <c r="X874" s="131"/>
      <c r="Y874" s="129">
        <f t="shared" si="349"/>
        <v>21.840000000000003</v>
      </c>
      <c r="Z874" s="132">
        <f t="shared" si="350"/>
        <v>0</v>
      </c>
      <c r="AA874" s="131"/>
      <c r="AB874" s="129" t="str">
        <f t="shared" si="351"/>
        <v>_</v>
      </c>
      <c r="AC874" s="132" t="str">
        <f t="shared" si="352"/>
        <v>_</v>
      </c>
      <c r="AD874" s="131"/>
      <c r="AE874" s="129" t="str">
        <f t="shared" si="353"/>
        <v>_</v>
      </c>
      <c r="AF874" s="132" t="str">
        <f t="shared" si="354"/>
        <v>_</v>
      </c>
      <c r="AG874" s="131"/>
      <c r="AH874" s="129" t="str">
        <f t="shared" si="355"/>
        <v>_</v>
      </c>
      <c r="AI874" s="132" t="str">
        <f t="shared" si="356"/>
        <v>_</v>
      </c>
      <c r="AJ874" s="131"/>
      <c r="AK874" s="129">
        <f t="shared" si="357"/>
        <v>21.840000000000003</v>
      </c>
      <c r="AL874" s="132">
        <f t="shared" si="358"/>
        <v>0</v>
      </c>
      <c r="AM874" s="131"/>
      <c r="AQ874" s="137"/>
    </row>
    <row r="875" spans="1:43">
      <c r="A875" s="12">
        <v>70</v>
      </c>
      <c r="B875" s="126" t="str">
        <f>VLOOKUP(A875,'Overzicht locaties'!B:D,2,0)</f>
        <v>Type B</v>
      </c>
      <c r="C875" s="107" t="s">
        <v>337</v>
      </c>
      <c r="D875" s="6" t="s">
        <v>224</v>
      </c>
      <c r="E875" s="107" t="s">
        <v>251</v>
      </c>
      <c r="F875" s="107">
        <v>2</v>
      </c>
      <c r="G875" s="127" t="str">
        <f t="shared" si="359"/>
        <v>Sanitaire ruimte</v>
      </c>
      <c r="H875" s="107" t="s">
        <v>668</v>
      </c>
      <c r="I875" s="128">
        <v>1</v>
      </c>
      <c r="J875" s="127" t="str">
        <f t="shared" si="344"/>
        <v>Vloerafwerking met polymeer beschermlaag</v>
      </c>
      <c r="K875" s="130">
        <v>3</v>
      </c>
      <c r="L875" s="129">
        <f t="shared" si="345"/>
        <v>3</v>
      </c>
      <c r="M875" s="164">
        <f t="shared" si="346"/>
        <v>0</v>
      </c>
      <c r="N875" s="131"/>
      <c r="O875" s="107" t="s">
        <v>101</v>
      </c>
      <c r="P875" s="107"/>
      <c r="Q875" s="107"/>
      <c r="R875" s="107"/>
      <c r="S875" s="131"/>
      <c r="T875" s="126" t="str">
        <f t="shared" si="347"/>
        <v>Sanitair</v>
      </c>
      <c r="U875" s="126" t="str">
        <f t="shared" si="348"/>
        <v>AQL 4%</v>
      </c>
      <c r="V875" s="131"/>
      <c r="W875" s="113">
        <v>100</v>
      </c>
      <c r="X875" s="131"/>
      <c r="Y875" s="129">
        <f t="shared" si="349"/>
        <v>4.68</v>
      </c>
      <c r="Z875" s="132">
        <f t="shared" si="350"/>
        <v>0</v>
      </c>
      <c r="AA875" s="131"/>
      <c r="AB875" s="129" t="str">
        <f t="shared" si="351"/>
        <v>_</v>
      </c>
      <c r="AC875" s="132" t="str">
        <f t="shared" si="352"/>
        <v>_</v>
      </c>
      <c r="AD875" s="131"/>
      <c r="AE875" s="129" t="str">
        <f t="shared" si="353"/>
        <v>_</v>
      </c>
      <c r="AF875" s="132" t="str">
        <f t="shared" si="354"/>
        <v>_</v>
      </c>
      <c r="AG875" s="131"/>
      <c r="AH875" s="129" t="str">
        <f t="shared" si="355"/>
        <v>_</v>
      </c>
      <c r="AI875" s="132" t="str">
        <f t="shared" si="356"/>
        <v>_</v>
      </c>
      <c r="AJ875" s="131"/>
      <c r="AK875" s="129">
        <f t="shared" si="357"/>
        <v>4.68</v>
      </c>
      <c r="AL875" s="132">
        <f t="shared" si="358"/>
        <v>0</v>
      </c>
      <c r="AM875" s="131"/>
      <c r="AQ875" s="137"/>
    </row>
    <row r="876" spans="1:43">
      <c r="A876" s="12">
        <v>70</v>
      </c>
      <c r="B876" s="126" t="str">
        <f>VLOOKUP(A876,'Overzicht locaties'!B:D,2,0)</f>
        <v>Type B</v>
      </c>
      <c r="C876" s="107" t="s">
        <v>337</v>
      </c>
      <c r="D876" s="6" t="s">
        <v>224</v>
      </c>
      <c r="E876" s="107" t="s">
        <v>147</v>
      </c>
      <c r="F876" s="107">
        <v>3</v>
      </c>
      <c r="G876" s="127" t="str">
        <f t="shared" si="359"/>
        <v>Verkeersruimte / Garderobe / Wachtruimte</v>
      </c>
      <c r="H876" s="107" t="s">
        <v>667</v>
      </c>
      <c r="I876" s="128">
        <v>1</v>
      </c>
      <c r="J876" s="127" t="str">
        <f t="shared" si="344"/>
        <v>Vloerafwerking met polymeer beschermlaag</v>
      </c>
      <c r="K876" s="130">
        <v>6</v>
      </c>
      <c r="L876" s="129">
        <f t="shared" si="345"/>
        <v>6</v>
      </c>
      <c r="M876" s="164">
        <f t="shared" si="346"/>
        <v>0</v>
      </c>
      <c r="N876" s="131"/>
      <c r="O876" s="107" t="s">
        <v>101</v>
      </c>
      <c r="P876" s="107"/>
      <c r="Q876" s="107"/>
      <c r="R876" s="107"/>
      <c r="S876" s="131"/>
      <c r="T876" s="126" t="str">
        <f t="shared" si="347"/>
        <v>Verkeer</v>
      </c>
      <c r="U876" s="126" t="str">
        <f t="shared" si="348"/>
        <v>AQL 7%</v>
      </c>
      <c r="V876" s="131"/>
      <c r="W876" s="113">
        <v>100</v>
      </c>
      <c r="X876" s="131"/>
      <c r="Y876" s="129">
        <f t="shared" si="349"/>
        <v>9.36</v>
      </c>
      <c r="Z876" s="132">
        <f t="shared" si="350"/>
        <v>0</v>
      </c>
      <c r="AA876" s="131"/>
      <c r="AB876" s="129" t="str">
        <f t="shared" si="351"/>
        <v>_</v>
      </c>
      <c r="AC876" s="132" t="str">
        <f t="shared" si="352"/>
        <v>_</v>
      </c>
      <c r="AD876" s="131"/>
      <c r="AE876" s="129" t="str">
        <f t="shared" si="353"/>
        <v>_</v>
      </c>
      <c r="AF876" s="132" t="str">
        <f t="shared" si="354"/>
        <v>_</v>
      </c>
      <c r="AG876" s="131"/>
      <c r="AH876" s="129" t="str">
        <f t="shared" si="355"/>
        <v>_</v>
      </c>
      <c r="AI876" s="132" t="str">
        <f t="shared" si="356"/>
        <v>_</v>
      </c>
      <c r="AJ876" s="131"/>
      <c r="AK876" s="129">
        <f t="shared" si="357"/>
        <v>9.36</v>
      </c>
      <c r="AL876" s="132">
        <f t="shared" si="358"/>
        <v>0</v>
      </c>
      <c r="AM876" s="131"/>
      <c r="AQ876" s="137"/>
    </row>
    <row r="877" spans="1:43">
      <c r="A877" s="12">
        <v>70</v>
      </c>
      <c r="B877" s="126" t="str">
        <f>VLOOKUP(A877,'Overzicht locaties'!B:D,2,0)</f>
        <v>Type B</v>
      </c>
      <c r="C877" s="107" t="s">
        <v>337</v>
      </c>
      <c r="D877" s="6" t="s">
        <v>224</v>
      </c>
      <c r="E877" s="107" t="s">
        <v>252</v>
      </c>
      <c r="F877" s="107">
        <v>1</v>
      </c>
      <c r="G877" s="127" t="str">
        <f t="shared" si="359"/>
        <v xml:space="preserve">Kantoorruimte / vergaderruimte </v>
      </c>
      <c r="H877" s="107" t="s">
        <v>667</v>
      </c>
      <c r="I877" s="128">
        <v>1</v>
      </c>
      <c r="J877" s="127" t="str">
        <f t="shared" si="344"/>
        <v>Vloerafwerking met polymeer beschermlaag</v>
      </c>
      <c r="K877" s="130">
        <v>14</v>
      </c>
      <c r="L877" s="129">
        <f t="shared" si="345"/>
        <v>14</v>
      </c>
      <c r="M877" s="164">
        <f t="shared" si="346"/>
        <v>0</v>
      </c>
      <c r="N877" s="131"/>
      <c r="O877" s="107" t="s">
        <v>101</v>
      </c>
      <c r="P877" s="107"/>
      <c r="Q877" s="107"/>
      <c r="R877" s="107"/>
      <c r="S877" s="131"/>
      <c r="T877" s="126" t="str">
        <f t="shared" si="347"/>
        <v>Bureau</v>
      </c>
      <c r="U877" s="126" t="str">
        <f t="shared" si="348"/>
        <v>AQL 7%</v>
      </c>
      <c r="V877" s="131"/>
      <c r="W877" s="113">
        <v>100</v>
      </c>
      <c r="X877" s="131"/>
      <c r="Y877" s="129">
        <f t="shared" si="349"/>
        <v>21.840000000000003</v>
      </c>
      <c r="Z877" s="132">
        <f t="shared" si="350"/>
        <v>0</v>
      </c>
      <c r="AA877" s="131"/>
      <c r="AB877" s="129" t="str">
        <f t="shared" si="351"/>
        <v>_</v>
      </c>
      <c r="AC877" s="132" t="str">
        <f t="shared" si="352"/>
        <v>_</v>
      </c>
      <c r="AD877" s="131"/>
      <c r="AE877" s="129" t="str">
        <f t="shared" si="353"/>
        <v>_</v>
      </c>
      <c r="AF877" s="132" t="str">
        <f t="shared" si="354"/>
        <v>_</v>
      </c>
      <c r="AG877" s="131"/>
      <c r="AH877" s="129" t="str">
        <f t="shared" si="355"/>
        <v>_</v>
      </c>
      <c r="AI877" s="132" t="str">
        <f t="shared" si="356"/>
        <v>_</v>
      </c>
      <c r="AJ877" s="131"/>
      <c r="AK877" s="129">
        <f t="shared" si="357"/>
        <v>21.840000000000003</v>
      </c>
      <c r="AL877" s="132">
        <f t="shared" si="358"/>
        <v>0</v>
      </c>
      <c r="AM877" s="131"/>
      <c r="AQ877" s="137"/>
    </row>
    <row r="878" spans="1:43">
      <c r="A878" s="12">
        <v>70</v>
      </c>
      <c r="B878" s="126" t="str">
        <f>VLOOKUP(A878,'Overzicht locaties'!B:D,2,0)</f>
        <v>Type B</v>
      </c>
      <c r="C878" s="107" t="s">
        <v>337</v>
      </c>
      <c r="D878" s="6" t="s">
        <v>224</v>
      </c>
      <c r="E878" s="107" t="s">
        <v>253</v>
      </c>
      <c r="F878" s="107">
        <v>3</v>
      </c>
      <c r="G878" s="127" t="str">
        <f t="shared" si="359"/>
        <v>Verkeersruimte / Garderobe / Wachtruimte</v>
      </c>
      <c r="H878" s="107" t="s">
        <v>668</v>
      </c>
      <c r="I878" s="128">
        <v>1</v>
      </c>
      <c r="J878" s="127" t="str">
        <f t="shared" si="344"/>
        <v>Vloerafwerking met polymeer beschermlaag</v>
      </c>
      <c r="K878" s="130">
        <v>1</v>
      </c>
      <c r="L878" s="129">
        <f t="shared" si="345"/>
        <v>1</v>
      </c>
      <c r="M878" s="164">
        <f t="shared" si="346"/>
        <v>0</v>
      </c>
      <c r="N878" s="131"/>
      <c r="O878" s="107" t="s">
        <v>101</v>
      </c>
      <c r="P878" s="107"/>
      <c r="Q878" s="107"/>
      <c r="R878" s="107"/>
      <c r="S878" s="131"/>
      <c r="T878" s="126" t="str">
        <f t="shared" si="347"/>
        <v>Verkeer</v>
      </c>
      <c r="U878" s="126" t="str">
        <f t="shared" si="348"/>
        <v>AQL 7%</v>
      </c>
      <c r="V878" s="131"/>
      <c r="W878" s="113">
        <v>100</v>
      </c>
      <c r="X878" s="131"/>
      <c r="Y878" s="129">
        <f t="shared" si="349"/>
        <v>1.56</v>
      </c>
      <c r="Z878" s="132">
        <f t="shared" si="350"/>
        <v>0</v>
      </c>
      <c r="AA878" s="131"/>
      <c r="AB878" s="129" t="str">
        <f t="shared" si="351"/>
        <v>_</v>
      </c>
      <c r="AC878" s="132" t="str">
        <f t="shared" si="352"/>
        <v>_</v>
      </c>
      <c r="AD878" s="131"/>
      <c r="AE878" s="129" t="str">
        <f t="shared" si="353"/>
        <v>_</v>
      </c>
      <c r="AF878" s="132" t="str">
        <f t="shared" si="354"/>
        <v>_</v>
      </c>
      <c r="AG878" s="131"/>
      <c r="AH878" s="129" t="str">
        <f t="shared" si="355"/>
        <v>_</v>
      </c>
      <c r="AI878" s="132" t="str">
        <f t="shared" si="356"/>
        <v>_</v>
      </c>
      <c r="AJ878" s="131"/>
      <c r="AK878" s="129">
        <f t="shared" si="357"/>
        <v>1.56</v>
      </c>
      <c r="AL878" s="132">
        <f t="shared" si="358"/>
        <v>0</v>
      </c>
      <c r="AM878" s="131"/>
      <c r="AQ878" s="137"/>
    </row>
    <row r="879" spans="1:43">
      <c r="A879" s="12">
        <v>70</v>
      </c>
      <c r="B879" s="126" t="str">
        <f>VLOOKUP(A879,'Overzicht locaties'!B:D,2,0)</f>
        <v>Type B</v>
      </c>
      <c r="C879" s="107" t="s">
        <v>337</v>
      </c>
      <c r="D879" s="6" t="s">
        <v>224</v>
      </c>
      <c r="E879" s="107" t="s">
        <v>148</v>
      </c>
      <c r="F879" s="107">
        <v>2</v>
      </c>
      <c r="G879" s="127" t="str">
        <f t="shared" si="359"/>
        <v>Sanitaire ruimte</v>
      </c>
      <c r="H879" s="107" t="s">
        <v>667</v>
      </c>
      <c r="I879" s="128">
        <v>1</v>
      </c>
      <c r="J879" s="127" t="str">
        <f t="shared" si="344"/>
        <v>Vloerafwerking met polymeer beschermlaag</v>
      </c>
      <c r="K879" s="130">
        <v>1</v>
      </c>
      <c r="L879" s="129">
        <f t="shared" si="345"/>
        <v>1</v>
      </c>
      <c r="M879" s="164">
        <f t="shared" si="346"/>
        <v>0</v>
      </c>
      <c r="N879" s="131"/>
      <c r="O879" s="107" t="s">
        <v>101</v>
      </c>
      <c r="P879" s="107"/>
      <c r="Q879" s="107"/>
      <c r="R879" s="107"/>
      <c r="S879" s="131"/>
      <c r="T879" s="126" t="str">
        <f t="shared" si="347"/>
        <v>Sanitair</v>
      </c>
      <c r="U879" s="126" t="str">
        <f t="shared" si="348"/>
        <v>AQL 4%</v>
      </c>
      <c r="V879" s="131"/>
      <c r="W879" s="113">
        <v>100</v>
      </c>
      <c r="X879" s="131"/>
      <c r="Y879" s="129">
        <f t="shared" si="349"/>
        <v>1.56</v>
      </c>
      <c r="Z879" s="132">
        <f t="shared" si="350"/>
        <v>0</v>
      </c>
      <c r="AA879" s="131"/>
      <c r="AB879" s="129" t="str">
        <f t="shared" si="351"/>
        <v>_</v>
      </c>
      <c r="AC879" s="132" t="str">
        <f t="shared" si="352"/>
        <v>_</v>
      </c>
      <c r="AD879" s="131"/>
      <c r="AE879" s="129" t="str">
        <f t="shared" si="353"/>
        <v>_</v>
      </c>
      <c r="AF879" s="132" t="str">
        <f t="shared" si="354"/>
        <v>_</v>
      </c>
      <c r="AG879" s="131"/>
      <c r="AH879" s="129" t="str">
        <f t="shared" si="355"/>
        <v>_</v>
      </c>
      <c r="AI879" s="132" t="str">
        <f t="shared" si="356"/>
        <v>_</v>
      </c>
      <c r="AJ879" s="131"/>
      <c r="AK879" s="129">
        <f t="shared" si="357"/>
        <v>1.56</v>
      </c>
      <c r="AL879" s="132">
        <f t="shared" si="358"/>
        <v>0</v>
      </c>
      <c r="AM879" s="131"/>
      <c r="AQ879" s="137"/>
    </row>
    <row r="880" spans="1:43">
      <c r="A880" s="12">
        <v>70</v>
      </c>
      <c r="B880" s="126" t="str">
        <f>VLOOKUP(A880,'Overzicht locaties'!B:D,2,0)</f>
        <v>Type B</v>
      </c>
      <c r="C880" s="107" t="s">
        <v>337</v>
      </c>
      <c r="D880" s="6" t="s">
        <v>224</v>
      </c>
      <c r="E880" s="107" t="s">
        <v>254</v>
      </c>
      <c r="F880" s="107">
        <v>6</v>
      </c>
      <c r="G880" s="127" t="str">
        <f t="shared" si="359"/>
        <v>Overig / Magazijn / Archief / Berging / Technische ruimte</v>
      </c>
      <c r="H880" s="107" t="s">
        <v>667</v>
      </c>
      <c r="I880" s="128">
        <v>1</v>
      </c>
      <c r="J880" s="127" t="str">
        <f t="shared" si="344"/>
        <v>Vloerafwerking met polymeer beschermlaag</v>
      </c>
      <c r="K880" s="130">
        <v>1</v>
      </c>
      <c r="L880" s="129">
        <f t="shared" si="345"/>
        <v>1</v>
      </c>
      <c r="M880" s="164">
        <f t="shared" si="346"/>
        <v>0</v>
      </c>
      <c r="N880" s="131"/>
      <c r="O880" s="107" t="s">
        <v>101</v>
      </c>
      <c r="P880" s="107"/>
      <c r="Q880" s="107"/>
      <c r="R880" s="107"/>
      <c r="S880" s="131"/>
      <c r="T880" s="126" t="str">
        <f t="shared" si="347"/>
        <v>Verkeer</v>
      </c>
      <c r="U880" s="126" t="str">
        <f t="shared" si="348"/>
        <v>AQL 7%</v>
      </c>
      <c r="V880" s="131"/>
      <c r="W880" s="113">
        <v>100</v>
      </c>
      <c r="X880" s="131"/>
      <c r="Y880" s="129">
        <f t="shared" si="349"/>
        <v>1.56</v>
      </c>
      <c r="Z880" s="132">
        <f t="shared" si="350"/>
        <v>0</v>
      </c>
      <c r="AA880" s="131"/>
      <c r="AB880" s="129" t="str">
        <f t="shared" si="351"/>
        <v>_</v>
      </c>
      <c r="AC880" s="132" t="str">
        <f t="shared" si="352"/>
        <v>_</v>
      </c>
      <c r="AD880" s="131"/>
      <c r="AE880" s="129" t="str">
        <f t="shared" si="353"/>
        <v>_</v>
      </c>
      <c r="AF880" s="132" t="str">
        <f t="shared" si="354"/>
        <v>_</v>
      </c>
      <c r="AG880" s="131"/>
      <c r="AH880" s="129" t="str">
        <f t="shared" si="355"/>
        <v>_</v>
      </c>
      <c r="AI880" s="132" t="str">
        <f t="shared" si="356"/>
        <v>_</v>
      </c>
      <c r="AJ880" s="131"/>
      <c r="AK880" s="129">
        <f t="shared" si="357"/>
        <v>1.56</v>
      </c>
      <c r="AL880" s="132">
        <f t="shared" si="358"/>
        <v>0</v>
      </c>
      <c r="AM880" s="131"/>
      <c r="AQ880" s="137"/>
    </row>
    <row r="881" spans="1:43">
      <c r="A881" s="12">
        <v>71</v>
      </c>
      <c r="B881" s="126" t="str">
        <f>VLOOKUP(A881,'Overzicht locaties'!B:D,2,0)</f>
        <v>Type B</v>
      </c>
      <c r="C881" s="107" t="s">
        <v>337</v>
      </c>
      <c r="D881" s="6" t="s">
        <v>224</v>
      </c>
      <c r="E881" s="107" t="s">
        <v>248</v>
      </c>
      <c r="F881" s="107">
        <v>1</v>
      </c>
      <c r="G881" s="127" t="str">
        <f t="shared" si="359"/>
        <v xml:space="preserve">Kantoorruimte / vergaderruimte </v>
      </c>
      <c r="H881" s="107" t="s">
        <v>668</v>
      </c>
      <c r="I881" s="128">
        <v>1</v>
      </c>
      <c r="J881" s="127" t="str">
        <f t="shared" si="344"/>
        <v>Vloerafwerking met polymeer beschermlaag</v>
      </c>
      <c r="K881" s="130">
        <v>8</v>
      </c>
      <c r="L881" s="129">
        <f t="shared" si="345"/>
        <v>8</v>
      </c>
      <c r="M881" s="164">
        <f t="shared" si="346"/>
        <v>0</v>
      </c>
      <c r="N881" s="131"/>
      <c r="O881" s="107" t="s">
        <v>101</v>
      </c>
      <c r="P881" s="107"/>
      <c r="Q881" s="107"/>
      <c r="R881" s="107"/>
      <c r="S881" s="131"/>
      <c r="T881" s="126" t="str">
        <f t="shared" si="347"/>
        <v>Bureau</v>
      </c>
      <c r="U881" s="126" t="str">
        <f t="shared" si="348"/>
        <v>AQL 7%</v>
      </c>
      <c r="V881" s="131"/>
      <c r="W881" s="113">
        <v>100</v>
      </c>
      <c r="X881" s="131"/>
      <c r="Y881" s="129">
        <f t="shared" si="349"/>
        <v>12.48</v>
      </c>
      <c r="Z881" s="132">
        <f t="shared" si="350"/>
        <v>0</v>
      </c>
      <c r="AA881" s="131"/>
      <c r="AB881" s="129" t="str">
        <f t="shared" si="351"/>
        <v>_</v>
      </c>
      <c r="AC881" s="132" t="str">
        <f t="shared" si="352"/>
        <v>_</v>
      </c>
      <c r="AD881" s="131"/>
      <c r="AE881" s="129" t="str">
        <f t="shared" si="353"/>
        <v>_</v>
      </c>
      <c r="AF881" s="132" t="str">
        <f t="shared" si="354"/>
        <v>_</v>
      </c>
      <c r="AG881" s="131"/>
      <c r="AH881" s="129" t="str">
        <f t="shared" si="355"/>
        <v>_</v>
      </c>
      <c r="AI881" s="132" t="str">
        <f t="shared" si="356"/>
        <v>_</v>
      </c>
      <c r="AJ881" s="131"/>
      <c r="AK881" s="129">
        <f t="shared" si="357"/>
        <v>12.48</v>
      </c>
      <c r="AL881" s="132">
        <f t="shared" si="358"/>
        <v>0</v>
      </c>
      <c r="AM881" s="131"/>
      <c r="AQ881" s="137"/>
    </row>
    <row r="882" spans="1:43">
      <c r="A882" s="12">
        <v>71</v>
      </c>
      <c r="B882" s="126" t="str">
        <f>VLOOKUP(A882,'Overzicht locaties'!B:D,2,0)</f>
        <v>Type B</v>
      </c>
      <c r="C882" s="107" t="s">
        <v>337</v>
      </c>
      <c r="D882" s="6" t="s">
        <v>224</v>
      </c>
      <c r="E882" s="107" t="s">
        <v>249</v>
      </c>
      <c r="F882" s="107">
        <v>4</v>
      </c>
      <c r="G882" s="127" t="str">
        <f t="shared" si="359"/>
        <v>Medische ruimte</v>
      </c>
      <c r="H882" s="107" t="s">
        <v>667</v>
      </c>
      <c r="I882" s="128">
        <v>1</v>
      </c>
      <c r="J882" s="127" t="str">
        <f t="shared" si="344"/>
        <v>Vloerafwerking met polymeer beschermlaag</v>
      </c>
      <c r="K882" s="130">
        <v>5</v>
      </c>
      <c r="L882" s="129">
        <f t="shared" si="345"/>
        <v>5</v>
      </c>
      <c r="M882" s="164">
        <f t="shared" si="346"/>
        <v>0</v>
      </c>
      <c r="N882" s="131"/>
      <c r="O882" s="107" t="s">
        <v>101</v>
      </c>
      <c r="P882" s="107"/>
      <c r="Q882" s="107"/>
      <c r="R882" s="107"/>
      <c r="S882" s="131"/>
      <c r="T882" s="126" t="str">
        <f t="shared" si="347"/>
        <v>Behandel</v>
      </c>
      <c r="U882" s="126" t="str">
        <f t="shared" si="348"/>
        <v>AQL 3%</v>
      </c>
      <c r="V882" s="131"/>
      <c r="W882" s="113">
        <v>100</v>
      </c>
      <c r="X882" s="131"/>
      <c r="Y882" s="129">
        <f t="shared" si="349"/>
        <v>7.8000000000000007</v>
      </c>
      <c r="Z882" s="132">
        <f t="shared" si="350"/>
        <v>0</v>
      </c>
      <c r="AA882" s="131"/>
      <c r="AB882" s="129" t="str">
        <f t="shared" si="351"/>
        <v>_</v>
      </c>
      <c r="AC882" s="132" t="str">
        <f t="shared" si="352"/>
        <v>_</v>
      </c>
      <c r="AD882" s="131"/>
      <c r="AE882" s="129" t="str">
        <f t="shared" si="353"/>
        <v>_</v>
      </c>
      <c r="AF882" s="132" t="str">
        <f t="shared" si="354"/>
        <v>_</v>
      </c>
      <c r="AG882" s="131"/>
      <c r="AH882" s="129" t="str">
        <f t="shared" si="355"/>
        <v>_</v>
      </c>
      <c r="AI882" s="132" t="str">
        <f t="shared" si="356"/>
        <v>_</v>
      </c>
      <c r="AJ882" s="131"/>
      <c r="AK882" s="129">
        <f t="shared" si="357"/>
        <v>7.8000000000000007</v>
      </c>
      <c r="AL882" s="132">
        <f t="shared" si="358"/>
        <v>0</v>
      </c>
      <c r="AM882" s="131"/>
      <c r="AQ882" s="137"/>
    </row>
    <row r="883" spans="1:43">
      <c r="A883" s="12">
        <v>71</v>
      </c>
      <c r="B883" s="126" t="str">
        <f>VLOOKUP(A883,'Overzicht locaties'!B:D,2,0)</f>
        <v>Type B</v>
      </c>
      <c r="C883" s="107" t="s">
        <v>337</v>
      </c>
      <c r="D883" s="6" t="s">
        <v>224</v>
      </c>
      <c r="E883" s="107" t="s">
        <v>250</v>
      </c>
      <c r="F883" s="107">
        <v>4</v>
      </c>
      <c r="G883" s="127" t="str">
        <f t="shared" si="359"/>
        <v>Medische ruimte</v>
      </c>
      <c r="H883" s="107" t="s">
        <v>667</v>
      </c>
      <c r="I883" s="128">
        <v>1</v>
      </c>
      <c r="J883" s="127" t="str">
        <f t="shared" si="344"/>
        <v>Vloerafwerking met polymeer beschermlaag</v>
      </c>
      <c r="K883" s="130">
        <v>14</v>
      </c>
      <c r="L883" s="129">
        <f t="shared" si="345"/>
        <v>14</v>
      </c>
      <c r="M883" s="164">
        <f t="shared" si="346"/>
        <v>0</v>
      </c>
      <c r="N883" s="131"/>
      <c r="O883" s="107" t="s">
        <v>101</v>
      </c>
      <c r="P883" s="107"/>
      <c r="Q883" s="107"/>
      <c r="R883" s="107"/>
      <c r="S883" s="131"/>
      <c r="T883" s="126" t="str">
        <f t="shared" si="347"/>
        <v>Behandel</v>
      </c>
      <c r="U883" s="126" t="str">
        <f t="shared" si="348"/>
        <v>AQL 3%</v>
      </c>
      <c r="V883" s="131"/>
      <c r="W883" s="113">
        <v>100</v>
      </c>
      <c r="X883" s="131"/>
      <c r="Y883" s="129">
        <f t="shared" si="349"/>
        <v>21.840000000000003</v>
      </c>
      <c r="Z883" s="132">
        <f t="shared" si="350"/>
        <v>0</v>
      </c>
      <c r="AA883" s="131"/>
      <c r="AB883" s="129" t="str">
        <f t="shared" si="351"/>
        <v>_</v>
      </c>
      <c r="AC883" s="132" t="str">
        <f t="shared" si="352"/>
        <v>_</v>
      </c>
      <c r="AD883" s="131"/>
      <c r="AE883" s="129" t="str">
        <f t="shared" si="353"/>
        <v>_</v>
      </c>
      <c r="AF883" s="132" t="str">
        <f t="shared" si="354"/>
        <v>_</v>
      </c>
      <c r="AG883" s="131"/>
      <c r="AH883" s="129" t="str">
        <f t="shared" si="355"/>
        <v>_</v>
      </c>
      <c r="AI883" s="132" t="str">
        <f t="shared" si="356"/>
        <v>_</v>
      </c>
      <c r="AJ883" s="131"/>
      <c r="AK883" s="129">
        <f t="shared" si="357"/>
        <v>21.840000000000003</v>
      </c>
      <c r="AL883" s="132">
        <f t="shared" si="358"/>
        <v>0</v>
      </c>
      <c r="AM883" s="131"/>
      <c r="AQ883" s="137"/>
    </row>
    <row r="884" spans="1:43">
      <c r="A884" s="12">
        <v>71</v>
      </c>
      <c r="B884" s="126" t="str">
        <f>VLOOKUP(A884,'Overzicht locaties'!B:D,2,0)</f>
        <v>Type B</v>
      </c>
      <c r="C884" s="107" t="s">
        <v>337</v>
      </c>
      <c r="D884" s="6" t="s">
        <v>224</v>
      </c>
      <c r="E884" s="107" t="s">
        <v>251</v>
      </c>
      <c r="F884" s="107">
        <v>2</v>
      </c>
      <c r="G884" s="127" t="str">
        <f t="shared" si="359"/>
        <v>Sanitaire ruimte</v>
      </c>
      <c r="H884" s="107" t="s">
        <v>668</v>
      </c>
      <c r="I884" s="128">
        <v>1</v>
      </c>
      <c r="J884" s="127" t="str">
        <f t="shared" si="344"/>
        <v>Vloerafwerking met polymeer beschermlaag</v>
      </c>
      <c r="K884" s="130">
        <v>3</v>
      </c>
      <c r="L884" s="129">
        <f t="shared" si="345"/>
        <v>3</v>
      </c>
      <c r="M884" s="164">
        <f t="shared" si="346"/>
        <v>0</v>
      </c>
      <c r="N884" s="131"/>
      <c r="O884" s="107" t="s">
        <v>101</v>
      </c>
      <c r="P884" s="107"/>
      <c r="Q884" s="107"/>
      <c r="R884" s="107"/>
      <c r="S884" s="131"/>
      <c r="T884" s="126" t="str">
        <f t="shared" si="347"/>
        <v>Sanitair</v>
      </c>
      <c r="U884" s="126" t="str">
        <f t="shared" si="348"/>
        <v>AQL 4%</v>
      </c>
      <c r="V884" s="131"/>
      <c r="W884" s="113">
        <v>100</v>
      </c>
      <c r="X884" s="131"/>
      <c r="Y884" s="129">
        <f t="shared" si="349"/>
        <v>4.68</v>
      </c>
      <c r="Z884" s="132">
        <f t="shared" si="350"/>
        <v>0</v>
      </c>
      <c r="AA884" s="131"/>
      <c r="AB884" s="129" t="str">
        <f t="shared" si="351"/>
        <v>_</v>
      </c>
      <c r="AC884" s="132" t="str">
        <f t="shared" si="352"/>
        <v>_</v>
      </c>
      <c r="AD884" s="131"/>
      <c r="AE884" s="129" t="str">
        <f t="shared" si="353"/>
        <v>_</v>
      </c>
      <c r="AF884" s="132" t="str">
        <f t="shared" si="354"/>
        <v>_</v>
      </c>
      <c r="AG884" s="131"/>
      <c r="AH884" s="129" t="str">
        <f t="shared" si="355"/>
        <v>_</v>
      </c>
      <c r="AI884" s="132" t="str">
        <f t="shared" si="356"/>
        <v>_</v>
      </c>
      <c r="AJ884" s="131"/>
      <c r="AK884" s="129">
        <f t="shared" si="357"/>
        <v>4.68</v>
      </c>
      <c r="AL884" s="132">
        <f t="shared" si="358"/>
        <v>0</v>
      </c>
      <c r="AM884" s="131"/>
      <c r="AQ884" s="137"/>
    </row>
    <row r="885" spans="1:43">
      <c r="A885" s="12">
        <v>71</v>
      </c>
      <c r="B885" s="126" t="str">
        <f>VLOOKUP(A885,'Overzicht locaties'!B:D,2,0)</f>
        <v>Type B</v>
      </c>
      <c r="C885" s="107" t="s">
        <v>337</v>
      </c>
      <c r="D885" s="6" t="s">
        <v>224</v>
      </c>
      <c r="E885" s="107" t="s">
        <v>147</v>
      </c>
      <c r="F885" s="107">
        <v>3</v>
      </c>
      <c r="G885" s="127" t="str">
        <f t="shared" si="359"/>
        <v>Verkeersruimte / Garderobe / Wachtruimte</v>
      </c>
      <c r="H885" s="107" t="s">
        <v>667</v>
      </c>
      <c r="I885" s="128">
        <v>1</v>
      </c>
      <c r="J885" s="127" t="str">
        <f t="shared" si="344"/>
        <v>Vloerafwerking met polymeer beschermlaag</v>
      </c>
      <c r="K885" s="130">
        <v>6</v>
      </c>
      <c r="L885" s="129">
        <f t="shared" si="345"/>
        <v>6</v>
      </c>
      <c r="M885" s="164">
        <f t="shared" si="346"/>
        <v>0</v>
      </c>
      <c r="N885" s="131"/>
      <c r="O885" s="107" t="s">
        <v>101</v>
      </c>
      <c r="P885" s="107"/>
      <c r="Q885" s="107"/>
      <c r="R885" s="107"/>
      <c r="S885" s="131"/>
      <c r="T885" s="126" t="str">
        <f t="shared" si="347"/>
        <v>Verkeer</v>
      </c>
      <c r="U885" s="126" t="str">
        <f t="shared" si="348"/>
        <v>AQL 7%</v>
      </c>
      <c r="V885" s="131"/>
      <c r="W885" s="113">
        <v>100</v>
      </c>
      <c r="X885" s="131"/>
      <c r="Y885" s="129">
        <f t="shared" si="349"/>
        <v>9.36</v>
      </c>
      <c r="Z885" s="132">
        <f t="shared" si="350"/>
        <v>0</v>
      </c>
      <c r="AA885" s="131"/>
      <c r="AB885" s="129" t="str">
        <f t="shared" si="351"/>
        <v>_</v>
      </c>
      <c r="AC885" s="132" t="str">
        <f t="shared" si="352"/>
        <v>_</v>
      </c>
      <c r="AD885" s="131"/>
      <c r="AE885" s="129" t="str">
        <f t="shared" si="353"/>
        <v>_</v>
      </c>
      <c r="AF885" s="132" t="str">
        <f t="shared" si="354"/>
        <v>_</v>
      </c>
      <c r="AG885" s="131"/>
      <c r="AH885" s="129" t="str">
        <f t="shared" si="355"/>
        <v>_</v>
      </c>
      <c r="AI885" s="132" t="str">
        <f t="shared" si="356"/>
        <v>_</v>
      </c>
      <c r="AJ885" s="131"/>
      <c r="AK885" s="129">
        <f t="shared" si="357"/>
        <v>9.36</v>
      </c>
      <c r="AL885" s="132">
        <f t="shared" si="358"/>
        <v>0</v>
      </c>
      <c r="AM885" s="131"/>
      <c r="AQ885" s="137"/>
    </row>
    <row r="886" spans="1:43">
      <c r="A886" s="12">
        <v>71</v>
      </c>
      <c r="B886" s="126" t="str">
        <f>VLOOKUP(A886,'Overzicht locaties'!B:D,2,0)</f>
        <v>Type B</v>
      </c>
      <c r="C886" s="107" t="s">
        <v>337</v>
      </c>
      <c r="D886" s="6" t="s">
        <v>224</v>
      </c>
      <c r="E886" s="107" t="s">
        <v>252</v>
      </c>
      <c r="F886" s="107">
        <v>1</v>
      </c>
      <c r="G886" s="127" t="str">
        <f t="shared" si="359"/>
        <v xml:space="preserve">Kantoorruimte / vergaderruimte </v>
      </c>
      <c r="H886" s="107" t="s">
        <v>667</v>
      </c>
      <c r="I886" s="128">
        <v>1</v>
      </c>
      <c r="J886" s="127" t="str">
        <f t="shared" si="344"/>
        <v>Vloerafwerking met polymeer beschermlaag</v>
      </c>
      <c r="K886" s="130">
        <v>14</v>
      </c>
      <c r="L886" s="129">
        <f t="shared" si="345"/>
        <v>14</v>
      </c>
      <c r="M886" s="164">
        <f t="shared" si="346"/>
        <v>0</v>
      </c>
      <c r="N886" s="131"/>
      <c r="O886" s="107" t="s">
        <v>101</v>
      </c>
      <c r="P886" s="107"/>
      <c r="Q886" s="107"/>
      <c r="R886" s="107"/>
      <c r="S886" s="131"/>
      <c r="T886" s="126" t="str">
        <f t="shared" si="347"/>
        <v>Bureau</v>
      </c>
      <c r="U886" s="126" t="str">
        <f t="shared" si="348"/>
        <v>AQL 7%</v>
      </c>
      <c r="V886" s="131"/>
      <c r="W886" s="113">
        <v>100</v>
      </c>
      <c r="X886" s="131"/>
      <c r="Y886" s="129">
        <f t="shared" si="349"/>
        <v>21.840000000000003</v>
      </c>
      <c r="Z886" s="132">
        <f t="shared" si="350"/>
        <v>0</v>
      </c>
      <c r="AA886" s="131"/>
      <c r="AB886" s="129" t="str">
        <f t="shared" si="351"/>
        <v>_</v>
      </c>
      <c r="AC886" s="132" t="str">
        <f t="shared" si="352"/>
        <v>_</v>
      </c>
      <c r="AD886" s="131"/>
      <c r="AE886" s="129" t="str">
        <f t="shared" si="353"/>
        <v>_</v>
      </c>
      <c r="AF886" s="132" t="str">
        <f t="shared" si="354"/>
        <v>_</v>
      </c>
      <c r="AG886" s="131"/>
      <c r="AH886" s="129" t="str">
        <f t="shared" si="355"/>
        <v>_</v>
      </c>
      <c r="AI886" s="132" t="str">
        <f t="shared" si="356"/>
        <v>_</v>
      </c>
      <c r="AJ886" s="131"/>
      <c r="AK886" s="129">
        <f t="shared" si="357"/>
        <v>21.840000000000003</v>
      </c>
      <c r="AL886" s="132">
        <f t="shared" si="358"/>
        <v>0</v>
      </c>
      <c r="AM886" s="131"/>
      <c r="AQ886" s="137"/>
    </row>
    <row r="887" spans="1:43">
      <c r="A887" s="12">
        <v>71</v>
      </c>
      <c r="B887" s="126" t="str">
        <f>VLOOKUP(A887,'Overzicht locaties'!B:D,2,0)</f>
        <v>Type B</v>
      </c>
      <c r="C887" s="107" t="s">
        <v>337</v>
      </c>
      <c r="D887" s="6" t="s">
        <v>224</v>
      </c>
      <c r="E887" s="107" t="s">
        <v>253</v>
      </c>
      <c r="F887" s="107">
        <v>3</v>
      </c>
      <c r="G887" s="127" t="str">
        <f t="shared" si="359"/>
        <v>Verkeersruimte / Garderobe / Wachtruimte</v>
      </c>
      <c r="H887" s="107" t="s">
        <v>668</v>
      </c>
      <c r="I887" s="128">
        <v>1</v>
      </c>
      <c r="J887" s="127" t="str">
        <f t="shared" si="344"/>
        <v>Vloerafwerking met polymeer beschermlaag</v>
      </c>
      <c r="K887" s="130">
        <v>1</v>
      </c>
      <c r="L887" s="129">
        <f t="shared" si="345"/>
        <v>1</v>
      </c>
      <c r="M887" s="164">
        <f t="shared" si="346"/>
        <v>0</v>
      </c>
      <c r="N887" s="131"/>
      <c r="O887" s="107" t="s">
        <v>101</v>
      </c>
      <c r="P887" s="107"/>
      <c r="Q887" s="107"/>
      <c r="R887" s="107"/>
      <c r="S887" s="131"/>
      <c r="T887" s="126" t="str">
        <f t="shared" si="347"/>
        <v>Verkeer</v>
      </c>
      <c r="U887" s="126" t="str">
        <f t="shared" si="348"/>
        <v>AQL 7%</v>
      </c>
      <c r="V887" s="131"/>
      <c r="W887" s="113">
        <v>100</v>
      </c>
      <c r="X887" s="131"/>
      <c r="Y887" s="129">
        <f t="shared" si="349"/>
        <v>1.56</v>
      </c>
      <c r="Z887" s="132">
        <f t="shared" si="350"/>
        <v>0</v>
      </c>
      <c r="AA887" s="131"/>
      <c r="AB887" s="129" t="str">
        <f t="shared" si="351"/>
        <v>_</v>
      </c>
      <c r="AC887" s="132" t="str">
        <f t="shared" si="352"/>
        <v>_</v>
      </c>
      <c r="AD887" s="131"/>
      <c r="AE887" s="129" t="str">
        <f t="shared" si="353"/>
        <v>_</v>
      </c>
      <c r="AF887" s="132" t="str">
        <f t="shared" si="354"/>
        <v>_</v>
      </c>
      <c r="AG887" s="131"/>
      <c r="AH887" s="129" t="str">
        <f t="shared" si="355"/>
        <v>_</v>
      </c>
      <c r="AI887" s="132" t="str">
        <f t="shared" si="356"/>
        <v>_</v>
      </c>
      <c r="AJ887" s="131"/>
      <c r="AK887" s="129">
        <f t="shared" si="357"/>
        <v>1.56</v>
      </c>
      <c r="AL887" s="132">
        <f t="shared" si="358"/>
        <v>0</v>
      </c>
      <c r="AM887" s="131"/>
      <c r="AQ887" s="137"/>
    </row>
    <row r="888" spans="1:43">
      <c r="A888" s="12">
        <v>71</v>
      </c>
      <c r="B888" s="126" t="str">
        <f>VLOOKUP(A888,'Overzicht locaties'!B:D,2,0)</f>
        <v>Type B</v>
      </c>
      <c r="C888" s="107" t="s">
        <v>337</v>
      </c>
      <c r="D888" s="6" t="s">
        <v>224</v>
      </c>
      <c r="E888" s="107" t="s">
        <v>148</v>
      </c>
      <c r="F888" s="107">
        <v>2</v>
      </c>
      <c r="G888" s="127" t="str">
        <f t="shared" si="359"/>
        <v>Sanitaire ruimte</v>
      </c>
      <c r="H888" s="107" t="s">
        <v>667</v>
      </c>
      <c r="I888" s="128">
        <v>1</v>
      </c>
      <c r="J888" s="127" t="str">
        <f t="shared" si="344"/>
        <v>Vloerafwerking met polymeer beschermlaag</v>
      </c>
      <c r="K888" s="130">
        <v>1</v>
      </c>
      <c r="L888" s="129">
        <f t="shared" si="345"/>
        <v>1</v>
      </c>
      <c r="M888" s="164">
        <f t="shared" si="346"/>
        <v>0</v>
      </c>
      <c r="N888" s="131"/>
      <c r="O888" s="107" t="s">
        <v>101</v>
      </c>
      <c r="P888" s="107"/>
      <c r="Q888" s="107"/>
      <c r="R888" s="107"/>
      <c r="S888" s="131"/>
      <c r="T888" s="126" t="str">
        <f t="shared" si="347"/>
        <v>Sanitair</v>
      </c>
      <c r="U888" s="126" t="str">
        <f t="shared" si="348"/>
        <v>AQL 4%</v>
      </c>
      <c r="V888" s="131"/>
      <c r="W888" s="113">
        <v>100</v>
      </c>
      <c r="X888" s="131"/>
      <c r="Y888" s="129">
        <f t="shared" si="349"/>
        <v>1.56</v>
      </c>
      <c r="Z888" s="132">
        <f t="shared" si="350"/>
        <v>0</v>
      </c>
      <c r="AA888" s="131"/>
      <c r="AB888" s="129" t="str">
        <f t="shared" si="351"/>
        <v>_</v>
      </c>
      <c r="AC888" s="132" t="str">
        <f t="shared" si="352"/>
        <v>_</v>
      </c>
      <c r="AD888" s="131"/>
      <c r="AE888" s="129" t="str">
        <f t="shared" si="353"/>
        <v>_</v>
      </c>
      <c r="AF888" s="132" t="str">
        <f t="shared" si="354"/>
        <v>_</v>
      </c>
      <c r="AG888" s="131"/>
      <c r="AH888" s="129" t="str">
        <f t="shared" si="355"/>
        <v>_</v>
      </c>
      <c r="AI888" s="132" t="str">
        <f t="shared" si="356"/>
        <v>_</v>
      </c>
      <c r="AJ888" s="131"/>
      <c r="AK888" s="129">
        <f t="shared" si="357"/>
        <v>1.56</v>
      </c>
      <c r="AL888" s="132">
        <f t="shared" si="358"/>
        <v>0</v>
      </c>
      <c r="AM888" s="131"/>
      <c r="AQ888" s="137"/>
    </row>
    <row r="889" spans="1:43">
      <c r="A889" s="12">
        <v>71</v>
      </c>
      <c r="B889" s="126" t="str">
        <f>VLOOKUP(A889,'Overzicht locaties'!B:D,2,0)</f>
        <v>Type B</v>
      </c>
      <c r="C889" s="107" t="s">
        <v>337</v>
      </c>
      <c r="D889" s="6" t="s">
        <v>224</v>
      </c>
      <c r="E889" s="107" t="s">
        <v>254</v>
      </c>
      <c r="F889" s="107">
        <v>6</v>
      </c>
      <c r="G889" s="127" t="str">
        <f t="shared" si="359"/>
        <v>Overig / Magazijn / Archief / Berging / Technische ruimte</v>
      </c>
      <c r="H889" s="107" t="s">
        <v>667</v>
      </c>
      <c r="I889" s="128">
        <v>1</v>
      </c>
      <c r="J889" s="127" t="str">
        <f t="shared" si="344"/>
        <v>Vloerafwerking met polymeer beschermlaag</v>
      </c>
      <c r="K889" s="130">
        <v>1</v>
      </c>
      <c r="L889" s="129">
        <f t="shared" si="345"/>
        <v>1</v>
      </c>
      <c r="M889" s="164">
        <f t="shared" si="346"/>
        <v>0</v>
      </c>
      <c r="N889" s="131"/>
      <c r="O889" s="107" t="s">
        <v>101</v>
      </c>
      <c r="P889" s="107"/>
      <c r="Q889" s="107"/>
      <c r="R889" s="107"/>
      <c r="S889" s="131"/>
      <c r="T889" s="126" t="str">
        <f t="shared" si="347"/>
        <v>Verkeer</v>
      </c>
      <c r="U889" s="126" t="str">
        <f t="shared" si="348"/>
        <v>AQL 7%</v>
      </c>
      <c r="V889" s="131"/>
      <c r="W889" s="113">
        <v>100</v>
      </c>
      <c r="X889" s="131"/>
      <c r="Y889" s="129">
        <f t="shared" si="349"/>
        <v>1.56</v>
      </c>
      <c r="Z889" s="132">
        <f t="shared" si="350"/>
        <v>0</v>
      </c>
      <c r="AA889" s="131"/>
      <c r="AB889" s="129" t="str">
        <f t="shared" si="351"/>
        <v>_</v>
      </c>
      <c r="AC889" s="132" t="str">
        <f t="shared" si="352"/>
        <v>_</v>
      </c>
      <c r="AD889" s="131"/>
      <c r="AE889" s="129" t="str">
        <f t="shared" si="353"/>
        <v>_</v>
      </c>
      <c r="AF889" s="132" t="str">
        <f t="shared" si="354"/>
        <v>_</v>
      </c>
      <c r="AG889" s="131"/>
      <c r="AH889" s="129" t="str">
        <f t="shared" si="355"/>
        <v>_</v>
      </c>
      <c r="AI889" s="132" t="str">
        <f t="shared" si="356"/>
        <v>_</v>
      </c>
      <c r="AJ889" s="131"/>
      <c r="AK889" s="129">
        <f t="shared" si="357"/>
        <v>1.56</v>
      </c>
      <c r="AL889" s="132">
        <f t="shared" si="358"/>
        <v>0</v>
      </c>
      <c r="AM889" s="131"/>
      <c r="AQ889" s="137"/>
    </row>
    <row r="890" spans="1:43">
      <c r="A890" s="12">
        <v>72</v>
      </c>
      <c r="B890" s="126" t="str">
        <f>VLOOKUP(A890,'Overzicht locaties'!B:D,2,0)</f>
        <v>Type B</v>
      </c>
      <c r="C890" s="107" t="s">
        <v>337</v>
      </c>
      <c r="D890" s="6" t="s">
        <v>224</v>
      </c>
      <c r="E890" s="107" t="s">
        <v>248</v>
      </c>
      <c r="F890" s="107">
        <v>1</v>
      </c>
      <c r="G890" s="127" t="str">
        <f t="shared" si="359"/>
        <v xml:space="preserve">Kantoorruimte / vergaderruimte </v>
      </c>
      <c r="H890" s="107" t="s">
        <v>668</v>
      </c>
      <c r="I890" s="128">
        <v>1</v>
      </c>
      <c r="J890" s="127" t="str">
        <f t="shared" si="344"/>
        <v>Vloerafwerking met polymeer beschermlaag</v>
      </c>
      <c r="K890" s="130">
        <v>8</v>
      </c>
      <c r="L890" s="129">
        <f t="shared" si="345"/>
        <v>8</v>
      </c>
      <c r="M890" s="164">
        <f t="shared" si="346"/>
        <v>0</v>
      </c>
      <c r="N890" s="131"/>
      <c r="O890" s="107" t="s">
        <v>101</v>
      </c>
      <c r="P890" s="107"/>
      <c r="Q890" s="107"/>
      <c r="R890" s="107"/>
      <c r="S890" s="131"/>
      <c r="T890" s="126" t="str">
        <f t="shared" ref="T890:T934" si="360">IF(F890="nio","_",VLOOKUP(F890,cat_omschrijving,3,0))</f>
        <v>Bureau</v>
      </c>
      <c r="U890" s="126" t="str">
        <f t="shared" ref="U890:U934" si="361">IF(F890="nio","_",VLOOKUP(F890,cat_omschrijving,4,0))</f>
        <v>AQL 7%</v>
      </c>
      <c r="V890" s="131"/>
      <c r="W890" s="113">
        <v>100</v>
      </c>
      <c r="X890" s="131"/>
      <c r="Y890" s="129">
        <f t="shared" ref="Y890:Y934" si="362">IF(F890="nio","_",(L890/W890)*VLOOKUP(O890,Aanpassing_frequenties,3,0))</f>
        <v>12.48</v>
      </c>
      <c r="Z890" s="132">
        <f t="shared" ref="Z890:Z934" si="363">IF(F890="nio","_",Y890*Rekentarief)</f>
        <v>0</v>
      </c>
      <c r="AA890" s="131"/>
      <c r="AB890" s="129" t="str">
        <f t="shared" ref="AB890:AB934" si="364">IF(OR($F890="nio",P890=""),"_",($L890/$W890)*VLOOKUP(P890,Aanpassing_frequenties,3,0))</f>
        <v>_</v>
      </c>
      <c r="AC890" s="132" t="str">
        <f t="shared" ref="AC890:AC934" si="365">IF(OR($F890="nio",P890=""),"_",AB890*Rekentarief30)</f>
        <v>_</v>
      </c>
      <c r="AD890" s="131"/>
      <c r="AE890" s="129" t="str">
        <f t="shared" ref="AE890:AE934" si="366">IF(OR($F890="nio",Q890=""),"_",($L890/$W890)*VLOOKUP(Q890,Aanpassing_frequenties,3,0))</f>
        <v>_</v>
      </c>
      <c r="AF890" s="132" t="str">
        <f t="shared" ref="AF890:AF934" si="367">IF(OR($F890="nio",Q890=""),"_",AE890*Rekentarief50)</f>
        <v>_</v>
      </c>
      <c r="AG890" s="131"/>
      <c r="AH890" s="129" t="str">
        <f t="shared" ref="AH890:AH934" si="368">IF(OR($F890="nio",R890=""),"_",($L890/$W890)*VLOOKUP(R890,Aanpassing_frequenties,3,0))</f>
        <v>_</v>
      </c>
      <c r="AI890" s="132" t="str">
        <f t="shared" ref="AI890:AI934" si="369">IF(OR($F890="nio",R890=""),"_",AH890*rekentarief150)</f>
        <v>_</v>
      </c>
      <c r="AJ890" s="131"/>
      <c r="AK890" s="129">
        <f t="shared" ref="AK890:AK934" si="370">IF(F890="nio","_",SUM(Y890,AB890,AE890,AH890))</f>
        <v>12.48</v>
      </c>
      <c r="AL890" s="132">
        <f t="shared" ref="AL890:AL934" si="371">IF(F890="nio","_",SUM(Z890,AC890,AF890,AI890))</f>
        <v>0</v>
      </c>
      <c r="AM890" s="131"/>
      <c r="AQ890" s="137"/>
    </row>
    <row r="891" spans="1:43">
      <c r="A891" s="12">
        <v>72</v>
      </c>
      <c r="B891" s="126" t="str">
        <f>VLOOKUP(A891,'Overzicht locaties'!B:D,2,0)</f>
        <v>Type B</v>
      </c>
      <c r="C891" s="107" t="s">
        <v>337</v>
      </c>
      <c r="D891" s="6" t="s">
        <v>224</v>
      </c>
      <c r="E891" s="107" t="s">
        <v>249</v>
      </c>
      <c r="F891" s="107">
        <v>4</v>
      </c>
      <c r="G891" s="127" t="str">
        <f t="shared" si="359"/>
        <v>Medische ruimte</v>
      </c>
      <c r="H891" s="107" t="s">
        <v>667</v>
      </c>
      <c r="I891" s="128">
        <v>1</v>
      </c>
      <c r="J891" s="127" t="str">
        <f t="shared" si="344"/>
        <v>Vloerafwerking met polymeer beschermlaag</v>
      </c>
      <c r="K891" s="130">
        <v>5</v>
      </c>
      <c r="L891" s="129">
        <f t="shared" si="345"/>
        <v>5</v>
      </c>
      <c r="M891" s="164">
        <f t="shared" si="346"/>
        <v>0</v>
      </c>
      <c r="N891" s="131"/>
      <c r="O891" s="107" t="s">
        <v>101</v>
      </c>
      <c r="P891" s="107"/>
      <c r="Q891" s="107"/>
      <c r="R891" s="107"/>
      <c r="S891" s="131"/>
      <c r="T891" s="126" t="str">
        <f t="shared" si="360"/>
        <v>Behandel</v>
      </c>
      <c r="U891" s="126" t="str">
        <f t="shared" si="361"/>
        <v>AQL 3%</v>
      </c>
      <c r="V891" s="131"/>
      <c r="W891" s="113">
        <v>100</v>
      </c>
      <c r="X891" s="131"/>
      <c r="Y891" s="129">
        <f t="shared" si="362"/>
        <v>7.8000000000000007</v>
      </c>
      <c r="Z891" s="132">
        <f t="shared" si="363"/>
        <v>0</v>
      </c>
      <c r="AA891" s="131"/>
      <c r="AB891" s="129" t="str">
        <f t="shared" si="364"/>
        <v>_</v>
      </c>
      <c r="AC891" s="132" t="str">
        <f t="shared" si="365"/>
        <v>_</v>
      </c>
      <c r="AD891" s="131"/>
      <c r="AE891" s="129" t="str">
        <f t="shared" si="366"/>
        <v>_</v>
      </c>
      <c r="AF891" s="132" t="str">
        <f t="shared" si="367"/>
        <v>_</v>
      </c>
      <c r="AG891" s="131"/>
      <c r="AH891" s="129" t="str">
        <f t="shared" si="368"/>
        <v>_</v>
      </c>
      <c r="AI891" s="132" t="str">
        <f t="shared" si="369"/>
        <v>_</v>
      </c>
      <c r="AJ891" s="131"/>
      <c r="AK891" s="129">
        <f t="shared" si="370"/>
        <v>7.8000000000000007</v>
      </c>
      <c r="AL891" s="132">
        <f t="shared" si="371"/>
        <v>0</v>
      </c>
      <c r="AM891" s="131"/>
      <c r="AQ891" s="137"/>
    </row>
    <row r="892" spans="1:43">
      <c r="A892" s="12">
        <v>72</v>
      </c>
      <c r="B892" s="126" t="str">
        <f>VLOOKUP(A892,'Overzicht locaties'!B:D,2,0)</f>
        <v>Type B</v>
      </c>
      <c r="C892" s="107" t="s">
        <v>337</v>
      </c>
      <c r="D892" s="6" t="s">
        <v>224</v>
      </c>
      <c r="E892" s="107" t="s">
        <v>250</v>
      </c>
      <c r="F892" s="107">
        <v>4</v>
      </c>
      <c r="G892" s="127" t="str">
        <f t="shared" si="359"/>
        <v>Medische ruimte</v>
      </c>
      <c r="H892" s="107" t="s">
        <v>667</v>
      </c>
      <c r="I892" s="128">
        <v>1</v>
      </c>
      <c r="J892" s="127" t="str">
        <f t="shared" si="344"/>
        <v>Vloerafwerking met polymeer beschermlaag</v>
      </c>
      <c r="K892" s="130">
        <v>14</v>
      </c>
      <c r="L892" s="129">
        <f t="shared" si="345"/>
        <v>14</v>
      </c>
      <c r="M892" s="164">
        <f t="shared" si="346"/>
        <v>0</v>
      </c>
      <c r="N892" s="131"/>
      <c r="O892" s="107" t="s">
        <v>101</v>
      </c>
      <c r="P892" s="107"/>
      <c r="Q892" s="107"/>
      <c r="R892" s="107"/>
      <c r="S892" s="131"/>
      <c r="T892" s="126" t="str">
        <f t="shared" si="360"/>
        <v>Behandel</v>
      </c>
      <c r="U892" s="126" t="str">
        <f t="shared" si="361"/>
        <v>AQL 3%</v>
      </c>
      <c r="V892" s="131"/>
      <c r="W892" s="113">
        <v>100</v>
      </c>
      <c r="X892" s="131"/>
      <c r="Y892" s="129">
        <f t="shared" si="362"/>
        <v>21.840000000000003</v>
      </c>
      <c r="Z892" s="132">
        <f t="shared" si="363"/>
        <v>0</v>
      </c>
      <c r="AA892" s="131"/>
      <c r="AB892" s="129" t="str">
        <f t="shared" si="364"/>
        <v>_</v>
      </c>
      <c r="AC892" s="132" t="str">
        <f t="shared" si="365"/>
        <v>_</v>
      </c>
      <c r="AD892" s="131"/>
      <c r="AE892" s="129" t="str">
        <f t="shared" si="366"/>
        <v>_</v>
      </c>
      <c r="AF892" s="132" t="str">
        <f t="shared" si="367"/>
        <v>_</v>
      </c>
      <c r="AG892" s="131"/>
      <c r="AH892" s="129" t="str">
        <f t="shared" si="368"/>
        <v>_</v>
      </c>
      <c r="AI892" s="132" t="str">
        <f t="shared" si="369"/>
        <v>_</v>
      </c>
      <c r="AJ892" s="131"/>
      <c r="AK892" s="129">
        <f t="shared" si="370"/>
        <v>21.840000000000003</v>
      </c>
      <c r="AL892" s="132">
        <f t="shared" si="371"/>
        <v>0</v>
      </c>
      <c r="AM892" s="131"/>
      <c r="AQ892" s="137"/>
    </row>
    <row r="893" spans="1:43">
      <c r="A893" s="12">
        <v>72</v>
      </c>
      <c r="B893" s="126" t="str">
        <f>VLOOKUP(A893,'Overzicht locaties'!B:D,2,0)</f>
        <v>Type B</v>
      </c>
      <c r="C893" s="107" t="s">
        <v>337</v>
      </c>
      <c r="D893" s="6" t="s">
        <v>224</v>
      </c>
      <c r="E893" s="107" t="s">
        <v>251</v>
      </c>
      <c r="F893" s="107">
        <v>2</v>
      </c>
      <c r="G893" s="127" t="str">
        <f t="shared" si="359"/>
        <v>Sanitaire ruimte</v>
      </c>
      <c r="H893" s="107" t="s">
        <v>668</v>
      </c>
      <c r="I893" s="128">
        <v>1</v>
      </c>
      <c r="J893" s="127" t="str">
        <f t="shared" si="344"/>
        <v>Vloerafwerking met polymeer beschermlaag</v>
      </c>
      <c r="K893" s="130">
        <v>3</v>
      </c>
      <c r="L893" s="129">
        <f t="shared" si="345"/>
        <v>3</v>
      </c>
      <c r="M893" s="164">
        <f t="shared" si="346"/>
        <v>0</v>
      </c>
      <c r="N893" s="131"/>
      <c r="O893" s="107" t="s">
        <v>101</v>
      </c>
      <c r="P893" s="107"/>
      <c r="Q893" s="107"/>
      <c r="R893" s="107"/>
      <c r="S893" s="131"/>
      <c r="T893" s="126" t="str">
        <f t="shared" si="360"/>
        <v>Sanitair</v>
      </c>
      <c r="U893" s="126" t="str">
        <f t="shared" si="361"/>
        <v>AQL 4%</v>
      </c>
      <c r="V893" s="131"/>
      <c r="W893" s="113">
        <v>100</v>
      </c>
      <c r="X893" s="131"/>
      <c r="Y893" s="129">
        <f t="shared" si="362"/>
        <v>4.68</v>
      </c>
      <c r="Z893" s="132">
        <f t="shared" si="363"/>
        <v>0</v>
      </c>
      <c r="AA893" s="131"/>
      <c r="AB893" s="129" t="str">
        <f t="shared" si="364"/>
        <v>_</v>
      </c>
      <c r="AC893" s="132" t="str">
        <f t="shared" si="365"/>
        <v>_</v>
      </c>
      <c r="AD893" s="131"/>
      <c r="AE893" s="129" t="str">
        <f t="shared" si="366"/>
        <v>_</v>
      </c>
      <c r="AF893" s="132" t="str">
        <f t="shared" si="367"/>
        <v>_</v>
      </c>
      <c r="AG893" s="131"/>
      <c r="AH893" s="129" t="str">
        <f t="shared" si="368"/>
        <v>_</v>
      </c>
      <c r="AI893" s="132" t="str">
        <f t="shared" si="369"/>
        <v>_</v>
      </c>
      <c r="AJ893" s="131"/>
      <c r="AK893" s="129">
        <f t="shared" si="370"/>
        <v>4.68</v>
      </c>
      <c r="AL893" s="132">
        <f t="shared" si="371"/>
        <v>0</v>
      </c>
      <c r="AM893" s="131"/>
      <c r="AQ893" s="137"/>
    </row>
    <row r="894" spans="1:43">
      <c r="A894" s="12">
        <v>72</v>
      </c>
      <c r="B894" s="126" t="str">
        <f>VLOOKUP(A894,'Overzicht locaties'!B:D,2,0)</f>
        <v>Type B</v>
      </c>
      <c r="C894" s="107" t="s">
        <v>337</v>
      </c>
      <c r="D894" s="6" t="s">
        <v>224</v>
      </c>
      <c r="E894" s="107" t="s">
        <v>147</v>
      </c>
      <c r="F894" s="107">
        <v>3</v>
      </c>
      <c r="G894" s="127" t="str">
        <f t="shared" si="359"/>
        <v>Verkeersruimte / Garderobe / Wachtruimte</v>
      </c>
      <c r="H894" s="107" t="s">
        <v>667</v>
      </c>
      <c r="I894" s="128">
        <v>1</v>
      </c>
      <c r="J894" s="127" t="str">
        <f t="shared" si="344"/>
        <v>Vloerafwerking met polymeer beschermlaag</v>
      </c>
      <c r="K894" s="130">
        <v>6</v>
      </c>
      <c r="L894" s="129">
        <f t="shared" si="345"/>
        <v>6</v>
      </c>
      <c r="M894" s="164">
        <f t="shared" si="346"/>
        <v>0</v>
      </c>
      <c r="N894" s="131"/>
      <c r="O894" s="107" t="s">
        <v>101</v>
      </c>
      <c r="P894" s="107"/>
      <c r="Q894" s="107"/>
      <c r="R894" s="107"/>
      <c r="S894" s="131"/>
      <c r="T894" s="126" t="str">
        <f t="shared" si="360"/>
        <v>Verkeer</v>
      </c>
      <c r="U894" s="126" t="str">
        <f t="shared" si="361"/>
        <v>AQL 7%</v>
      </c>
      <c r="V894" s="131"/>
      <c r="W894" s="113">
        <v>100</v>
      </c>
      <c r="X894" s="131"/>
      <c r="Y894" s="129">
        <f t="shared" si="362"/>
        <v>9.36</v>
      </c>
      <c r="Z894" s="132">
        <f t="shared" si="363"/>
        <v>0</v>
      </c>
      <c r="AA894" s="131"/>
      <c r="AB894" s="129" t="str">
        <f t="shared" si="364"/>
        <v>_</v>
      </c>
      <c r="AC894" s="132" t="str">
        <f t="shared" si="365"/>
        <v>_</v>
      </c>
      <c r="AD894" s="131"/>
      <c r="AE894" s="129" t="str">
        <f t="shared" si="366"/>
        <v>_</v>
      </c>
      <c r="AF894" s="132" t="str">
        <f t="shared" si="367"/>
        <v>_</v>
      </c>
      <c r="AG894" s="131"/>
      <c r="AH894" s="129" t="str">
        <f t="shared" si="368"/>
        <v>_</v>
      </c>
      <c r="AI894" s="132" t="str">
        <f t="shared" si="369"/>
        <v>_</v>
      </c>
      <c r="AJ894" s="131"/>
      <c r="AK894" s="129">
        <f t="shared" si="370"/>
        <v>9.36</v>
      </c>
      <c r="AL894" s="132">
        <f t="shared" si="371"/>
        <v>0</v>
      </c>
      <c r="AM894" s="131"/>
      <c r="AQ894" s="137"/>
    </row>
    <row r="895" spans="1:43">
      <c r="A895" s="12">
        <v>72</v>
      </c>
      <c r="B895" s="126" t="str">
        <f>VLOOKUP(A895,'Overzicht locaties'!B:D,2,0)</f>
        <v>Type B</v>
      </c>
      <c r="C895" s="107" t="s">
        <v>337</v>
      </c>
      <c r="D895" s="6" t="s">
        <v>224</v>
      </c>
      <c r="E895" s="107" t="s">
        <v>252</v>
      </c>
      <c r="F895" s="107">
        <v>1</v>
      </c>
      <c r="G895" s="127" t="str">
        <f t="shared" si="359"/>
        <v xml:space="preserve">Kantoorruimte / vergaderruimte </v>
      </c>
      <c r="H895" s="107" t="s">
        <v>667</v>
      </c>
      <c r="I895" s="128">
        <v>1</v>
      </c>
      <c r="J895" s="127" t="str">
        <f t="shared" si="344"/>
        <v>Vloerafwerking met polymeer beschermlaag</v>
      </c>
      <c r="K895" s="130">
        <v>14</v>
      </c>
      <c r="L895" s="129">
        <f t="shared" si="345"/>
        <v>14</v>
      </c>
      <c r="M895" s="164">
        <f t="shared" si="346"/>
        <v>0</v>
      </c>
      <c r="N895" s="131"/>
      <c r="O895" s="107" t="s">
        <v>101</v>
      </c>
      <c r="P895" s="107"/>
      <c r="Q895" s="107"/>
      <c r="R895" s="107"/>
      <c r="S895" s="131"/>
      <c r="T895" s="126" t="str">
        <f t="shared" si="360"/>
        <v>Bureau</v>
      </c>
      <c r="U895" s="126" t="str">
        <f t="shared" si="361"/>
        <v>AQL 7%</v>
      </c>
      <c r="V895" s="131"/>
      <c r="W895" s="113">
        <v>100</v>
      </c>
      <c r="X895" s="131"/>
      <c r="Y895" s="129">
        <f t="shared" si="362"/>
        <v>21.840000000000003</v>
      </c>
      <c r="Z895" s="132">
        <f t="shared" si="363"/>
        <v>0</v>
      </c>
      <c r="AA895" s="131"/>
      <c r="AB895" s="129" t="str">
        <f t="shared" si="364"/>
        <v>_</v>
      </c>
      <c r="AC895" s="132" t="str">
        <f t="shared" si="365"/>
        <v>_</v>
      </c>
      <c r="AD895" s="131"/>
      <c r="AE895" s="129" t="str">
        <f t="shared" si="366"/>
        <v>_</v>
      </c>
      <c r="AF895" s="132" t="str">
        <f t="shared" si="367"/>
        <v>_</v>
      </c>
      <c r="AG895" s="131"/>
      <c r="AH895" s="129" t="str">
        <f t="shared" si="368"/>
        <v>_</v>
      </c>
      <c r="AI895" s="132" t="str">
        <f t="shared" si="369"/>
        <v>_</v>
      </c>
      <c r="AJ895" s="131"/>
      <c r="AK895" s="129">
        <f t="shared" si="370"/>
        <v>21.840000000000003</v>
      </c>
      <c r="AL895" s="132">
        <f t="shared" si="371"/>
        <v>0</v>
      </c>
      <c r="AM895" s="131"/>
      <c r="AQ895" s="137"/>
    </row>
    <row r="896" spans="1:43">
      <c r="A896" s="12">
        <v>72</v>
      </c>
      <c r="B896" s="126" t="str">
        <f>VLOOKUP(A896,'Overzicht locaties'!B:D,2,0)</f>
        <v>Type B</v>
      </c>
      <c r="C896" s="107" t="s">
        <v>337</v>
      </c>
      <c r="D896" s="6" t="s">
        <v>224</v>
      </c>
      <c r="E896" s="107" t="s">
        <v>253</v>
      </c>
      <c r="F896" s="107">
        <v>3</v>
      </c>
      <c r="G896" s="127" t="str">
        <f t="shared" si="359"/>
        <v>Verkeersruimte / Garderobe / Wachtruimte</v>
      </c>
      <c r="H896" s="107" t="s">
        <v>668</v>
      </c>
      <c r="I896" s="128">
        <v>1</v>
      </c>
      <c r="J896" s="127" t="str">
        <f t="shared" si="344"/>
        <v>Vloerafwerking met polymeer beschermlaag</v>
      </c>
      <c r="K896" s="130">
        <v>1</v>
      </c>
      <c r="L896" s="129">
        <f t="shared" si="345"/>
        <v>1</v>
      </c>
      <c r="M896" s="164">
        <f t="shared" si="346"/>
        <v>0</v>
      </c>
      <c r="N896" s="131"/>
      <c r="O896" s="107" t="s">
        <v>101</v>
      </c>
      <c r="P896" s="107"/>
      <c r="Q896" s="107"/>
      <c r="R896" s="107"/>
      <c r="S896" s="131"/>
      <c r="T896" s="126" t="str">
        <f t="shared" si="360"/>
        <v>Verkeer</v>
      </c>
      <c r="U896" s="126" t="str">
        <f t="shared" si="361"/>
        <v>AQL 7%</v>
      </c>
      <c r="V896" s="131"/>
      <c r="W896" s="113">
        <v>100</v>
      </c>
      <c r="X896" s="131"/>
      <c r="Y896" s="129">
        <f t="shared" si="362"/>
        <v>1.56</v>
      </c>
      <c r="Z896" s="132">
        <f t="shared" si="363"/>
        <v>0</v>
      </c>
      <c r="AA896" s="131"/>
      <c r="AB896" s="129" t="str">
        <f t="shared" si="364"/>
        <v>_</v>
      </c>
      <c r="AC896" s="132" t="str">
        <f t="shared" si="365"/>
        <v>_</v>
      </c>
      <c r="AD896" s="131"/>
      <c r="AE896" s="129" t="str">
        <f t="shared" si="366"/>
        <v>_</v>
      </c>
      <c r="AF896" s="132" t="str">
        <f t="shared" si="367"/>
        <v>_</v>
      </c>
      <c r="AG896" s="131"/>
      <c r="AH896" s="129" t="str">
        <f t="shared" si="368"/>
        <v>_</v>
      </c>
      <c r="AI896" s="132" t="str">
        <f t="shared" si="369"/>
        <v>_</v>
      </c>
      <c r="AJ896" s="131"/>
      <c r="AK896" s="129">
        <f t="shared" si="370"/>
        <v>1.56</v>
      </c>
      <c r="AL896" s="132">
        <f t="shared" si="371"/>
        <v>0</v>
      </c>
      <c r="AM896" s="131"/>
      <c r="AQ896" s="137"/>
    </row>
    <row r="897" spans="1:43">
      <c r="A897" s="12">
        <v>72</v>
      </c>
      <c r="B897" s="126" t="str">
        <f>VLOOKUP(A897,'Overzicht locaties'!B:D,2,0)</f>
        <v>Type B</v>
      </c>
      <c r="C897" s="107" t="s">
        <v>337</v>
      </c>
      <c r="D897" s="6" t="s">
        <v>224</v>
      </c>
      <c r="E897" s="107" t="s">
        <v>148</v>
      </c>
      <c r="F897" s="107">
        <v>2</v>
      </c>
      <c r="G897" s="127" t="str">
        <f t="shared" si="359"/>
        <v>Sanitaire ruimte</v>
      </c>
      <c r="H897" s="107" t="s">
        <v>667</v>
      </c>
      <c r="I897" s="128">
        <v>1</v>
      </c>
      <c r="J897" s="127" t="str">
        <f t="shared" si="344"/>
        <v>Vloerafwerking met polymeer beschermlaag</v>
      </c>
      <c r="K897" s="130">
        <v>1</v>
      </c>
      <c r="L897" s="129">
        <f t="shared" si="345"/>
        <v>1</v>
      </c>
      <c r="M897" s="164">
        <f t="shared" si="346"/>
        <v>0</v>
      </c>
      <c r="N897" s="131"/>
      <c r="O897" s="107" t="s">
        <v>101</v>
      </c>
      <c r="P897" s="107"/>
      <c r="Q897" s="107"/>
      <c r="R897" s="107"/>
      <c r="S897" s="131"/>
      <c r="T897" s="126" t="str">
        <f t="shared" si="360"/>
        <v>Sanitair</v>
      </c>
      <c r="U897" s="126" t="str">
        <f t="shared" si="361"/>
        <v>AQL 4%</v>
      </c>
      <c r="V897" s="131"/>
      <c r="W897" s="113">
        <v>100</v>
      </c>
      <c r="X897" s="131"/>
      <c r="Y897" s="129">
        <f t="shared" si="362"/>
        <v>1.56</v>
      </c>
      <c r="Z897" s="132">
        <f t="shared" si="363"/>
        <v>0</v>
      </c>
      <c r="AA897" s="131"/>
      <c r="AB897" s="129" t="str">
        <f t="shared" si="364"/>
        <v>_</v>
      </c>
      <c r="AC897" s="132" t="str">
        <f t="shared" si="365"/>
        <v>_</v>
      </c>
      <c r="AD897" s="131"/>
      <c r="AE897" s="129" t="str">
        <f t="shared" si="366"/>
        <v>_</v>
      </c>
      <c r="AF897" s="132" t="str">
        <f t="shared" si="367"/>
        <v>_</v>
      </c>
      <c r="AG897" s="131"/>
      <c r="AH897" s="129" t="str">
        <f t="shared" si="368"/>
        <v>_</v>
      </c>
      <c r="AI897" s="132" t="str">
        <f t="shared" si="369"/>
        <v>_</v>
      </c>
      <c r="AJ897" s="131"/>
      <c r="AK897" s="129">
        <f t="shared" si="370"/>
        <v>1.56</v>
      </c>
      <c r="AL897" s="132">
        <f t="shared" si="371"/>
        <v>0</v>
      </c>
      <c r="AM897" s="131"/>
      <c r="AQ897" s="137"/>
    </row>
    <row r="898" spans="1:43">
      <c r="A898" s="12">
        <v>72</v>
      </c>
      <c r="B898" s="126" t="str">
        <f>VLOOKUP(A898,'Overzicht locaties'!B:D,2,0)</f>
        <v>Type B</v>
      </c>
      <c r="C898" s="107" t="s">
        <v>337</v>
      </c>
      <c r="D898" s="6" t="s">
        <v>224</v>
      </c>
      <c r="E898" s="107" t="s">
        <v>254</v>
      </c>
      <c r="F898" s="107">
        <v>6</v>
      </c>
      <c r="G898" s="127" t="str">
        <f t="shared" si="359"/>
        <v>Overig / Magazijn / Archief / Berging / Technische ruimte</v>
      </c>
      <c r="H898" s="107" t="s">
        <v>667</v>
      </c>
      <c r="I898" s="128">
        <v>1</v>
      </c>
      <c r="J898" s="127" t="str">
        <f t="shared" si="344"/>
        <v>Vloerafwerking met polymeer beschermlaag</v>
      </c>
      <c r="K898" s="130">
        <v>1</v>
      </c>
      <c r="L898" s="129">
        <f t="shared" si="345"/>
        <v>1</v>
      </c>
      <c r="M898" s="164">
        <f t="shared" si="346"/>
        <v>0</v>
      </c>
      <c r="N898" s="131"/>
      <c r="O898" s="107" t="s">
        <v>101</v>
      </c>
      <c r="P898" s="107"/>
      <c r="Q898" s="107"/>
      <c r="R898" s="107"/>
      <c r="S898" s="131"/>
      <c r="T898" s="126" t="str">
        <f t="shared" si="360"/>
        <v>Verkeer</v>
      </c>
      <c r="U898" s="126" t="str">
        <f t="shared" si="361"/>
        <v>AQL 7%</v>
      </c>
      <c r="V898" s="131"/>
      <c r="W898" s="113">
        <v>100</v>
      </c>
      <c r="X898" s="131"/>
      <c r="Y898" s="129">
        <f t="shared" si="362"/>
        <v>1.56</v>
      </c>
      <c r="Z898" s="132">
        <f t="shared" si="363"/>
        <v>0</v>
      </c>
      <c r="AA898" s="131"/>
      <c r="AB898" s="129" t="str">
        <f t="shared" si="364"/>
        <v>_</v>
      </c>
      <c r="AC898" s="132" t="str">
        <f t="shared" si="365"/>
        <v>_</v>
      </c>
      <c r="AD898" s="131"/>
      <c r="AE898" s="129" t="str">
        <f t="shared" si="366"/>
        <v>_</v>
      </c>
      <c r="AF898" s="132" t="str">
        <f t="shared" si="367"/>
        <v>_</v>
      </c>
      <c r="AG898" s="131"/>
      <c r="AH898" s="129" t="str">
        <f t="shared" si="368"/>
        <v>_</v>
      </c>
      <c r="AI898" s="132" t="str">
        <f t="shared" si="369"/>
        <v>_</v>
      </c>
      <c r="AJ898" s="131"/>
      <c r="AK898" s="129">
        <f t="shared" si="370"/>
        <v>1.56</v>
      </c>
      <c r="AL898" s="132">
        <f t="shared" si="371"/>
        <v>0</v>
      </c>
      <c r="AM898" s="131"/>
      <c r="AQ898" s="137"/>
    </row>
    <row r="899" spans="1:43">
      <c r="A899" s="12">
        <v>73</v>
      </c>
      <c r="B899" s="126" t="str">
        <f>VLOOKUP(A899,'Overzicht locaties'!B:D,2,0)</f>
        <v>Type B</v>
      </c>
      <c r="C899" s="107" t="s">
        <v>337</v>
      </c>
      <c r="D899" s="6" t="s">
        <v>224</v>
      </c>
      <c r="E899" s="107" t="s">
        <v>248</v>
      </c>
      <c r="F899" s="107">
        <v>1</v>
      </c>
      <c r="G899" s="127" t="str">
        <f t="shared" si="359"/>
        <v xml:space="preserve">Kantoorruimte / vergaderruimte </v>
      </c>
      <c r="H899" s="107" t="s">
        <v>668</v>
      </c>
      <c r="I899" s="128">
        <v>1</v>
      </c>
      <c r="J899" s="127" t="str">
        <f t="shared" si="344"/>
        <v>Vloerafwerking met polymeer beschermlaag</v>
      </c>
      <c r="K899" s="130">
        <v>8</v>
      </c>
      <c r="L899" s="129">
        <f t="shared" si="345"/>
        <v>8</v>
      </c>
      <c r="M899" s="164">
        <f t="shared" si="346"/>
        <v>0</v>
      </c>
      <c r="N899" s="131"/>
      <c r="O899" s="107" t="s">
        <v>101</v>
      </c>
      <c r="P899" s="107"/>
      <c r="Q899" s="107"/>
      <c r="R899" s="107"/>
      <c r="S899" s="131"/>
      <c r="T899" s="126" t="str">
        <f t="shared" si="360"/>
        <v>Bureau</v>
      </c>
      <c r="U899" s="126" t="str">
        <f t="shared" si="361"/>
        <v>AQL 7%</v>
      </c>
      <c r="V899" s="131"/>
      <c r="W899" s="113">
        <v>100</v>
      </c>
      <c r="X899" s="131"/>
      <c r="Y899" s="129">
        <f t="shared" si="362"/>
        <v>12.48</v>
      </c>
      <c r="Z899" s="132">
        <f t="shared" si="363"/>
        <v>0</v>
      </c>
      <c r="AA899" s="131"/>
      <c r="AB899" s="129" t="str">
        <f t="shared" si="364"/>
        <v>_</v>
      </c>
      <c r="AC899" s="132" t="str">
        <f t="shared" si="365"/>
        <v>_</v>
      </c>
      <c r="AD899" s="131"/>
      <c r="AE899" s="129" t="str">
        <f t="shared" si="366"/>
        <v>_</v>
      </c>
      <c r="AF899" s="132" t="str">
        <f t="shared" si="367"/>
        <v>_</v>
      </c>
      <c r="AG899" s="131"/>
      <c r="AH899" s="129" t="str">
        <f t="shared" si="368"/>
        <v>_</v>
      </c>
      <c r="AI899" s="132" t="str">
        <f t="shared" si="369"/>
        <v>_</v>
      </c>
      <c r="AJ899" s="131"/>
      <c r="AK899" s="129">
        <f t="shared" si="370"/>
        <v>12.48</v>
      </c>
      <c r="AL899" s="132">
        <f t="shared" si="371"/>
        <v>0</v>
      </c>
      <c r="AM899" s="131"/>
      <c r="AQ899" s="137"/>
    </row>
    <row r="900" spans="1:43">
      <c r="A900" s="12">
        <v>73</v>
      </c>
      <c r="B900" s="126" t="str">
        <f>VLOOKUP(A900,'Overzicht locaties'!B:D,2,0)</f>
        <v>Type B</v>
      </c>
      <c r="C900" s="107" t="s">
        <v>337</v>
      </c>
      <c r="D900" s="6" t="s">
        <v>224</v>
      </c>
      <c r="E900" s="107" t="s">
        <v>249</v>
      </c>
      <c r="F900" s="107">
        <v>4</v>
      </c>
      <c r="G900" s="127" t="str">
        <f t="shared" si="359"/>
        <v>Medische ruimte</v>
      </c>
      <c r="H900" s="107" t="s">
        <v>667</v>
      </c>
      <c r="I900" s="128">
        <v>1</v>
      </c>
      <c r="J900" s="127" t="str">
        <f t="shared" si="344"/>
        <v>Vloerafwerking met polymeer beschermlaag</v>
      </c>
      <c r="K900" s="130">
        <v>5</v>
      </c>
      <c r="L900" s="129">
        <f t="shared" si="345"/>
        <v>5</v>
      </c>
      <c r="M900" s="164">
        <f t="shared" si="346"/>
        <v>0</v>
      </c>
      <c r="N900" s="131"/>
      <c r="O900" s="107" t="s">
        <v>101</v>
      </c>
      <c r="P900" s="107"/>
      <c r="Q900" s="107"/>
      <c r="R900" s="107"/>
      <c r="S900" s="131"/>
      <c r="T900" s="126" t="str">
        <f t="shared" si="360"/>
        <v>Behandel</v>
      </c>
      <c r="U900" s="126" t="str">
        <f t="shared" si="361"/>
        <v>AQL 3%</v>
      </c>
      <c r="V900" s="131"/>
      <c r="W900" s="113">
        <v>100</v>
      </c>
      <c r="X900" s="131"/>
      <c r="Y900" s="129">
        <f t="shared" si="362"/>
        <v>7.8000000000000007</v>
      </c>
      <c r="Z900" s="132">
        <f t="shared" si="363"/>
        <v>0</v>
      </c>
      <c r="AA900" s="131"/>
      <c r="AB900" s="129" t="str">
        <f t="shared" si="364"/>
        <v>_</v>
      </c>
      <c r="AC900" s="132" t="str">
        <f t="shared" si="365"/>
        <v>_</v>
      </c>
      <c r="AD900" s="131"/>
      <c r="AE900" s="129" t="str">
        <f t="shared" si="366"/>
        <v>_</v>
      </c>
      <c r="AF900" s="132" t="str">
        <f t="shared" si="367"/>
        <v>_</v>
      </c>
      <c r="AG900" s="131"/>
      <c r="AH900" s="129" t="str">
        <f t="shared" si="368"/>
        <v>_</v>
      </c>
      <c r="AI900" s="132" t="str">
        <f t="shared" si="369"/>
        <v>_</v>
      </c>
      <c r="AJ900" s="131"/>
      <c r="AK900" s="129">
        <f t="shared" si="370"/>
        <v>7.8000000000000007</v>
      </c>
      <c r="AL900" s="132">
        <f t="shared" si="371"/>
        <v>0</v>
      </c>
      <c r="AM900" s="131"/>
      <c r="AQ900" s="137"/>
    </row>
    <row r="901" spans="1:43">
      <c r="A901" s="12">
        <v>73</v>
      </c>
      <c r="B901" s="126" t="str">
        <f>VLOOKUP(A901,'Overzicht locaties'!B:D,2,0)</f>
        <v>Type B</v>
      </c>
      <c r="C901" s="107" t="s">
        <v>337</v>
      </c>
      <c r="D901" s="6" t="s">
        <v>224</v>
      </c>
      <c r="E901" s="107" t="s">
        <v>250</v>
      </c>
      <c r="F901" s="107">
        <v>4</v>
      </c>
      <c r="G901" s="127" t="str">
        <f t="shared" si="359"/>
        <v>Medische ruimte</v>
      </c>
      <c r="H901" s="107" t="s">
        <v>667</v>
      </c>
      <c r="I901" s="128">
        <v>1</v>
      </c>
      <c r="J901" s="127" t="str">
        <f t="shared" si="344"/>
        <v>Vloerafwerking met polymeer beschermlaag</v>
      </c>
      <c r="K901" s="130">
        <v>14</v>
      </c>
      <c r="L901" s="129">
        <f t="shared" si="345"/>
        <v>14</v>
      </c>
      <c r="M901" s="164">
        <f t="shared" si="346"/>
        <v>0</v>
      </c>
      <c r="N901" s="131"/>
      <c r="O901" s="107" t="s">
        <v>101</v>
      </c>
      <c r="P901" s="107"/>
      <c r="Q901" s="107"/>
      <c r="R901" s="107"/>
      <c r="S901" s="131"/>
      <c r="T901" s="126" t="str">
        <f t="shared" si="360"/>
        <v>Behandel</v>
      </c>
      <c r="U901" s="126" t="str">
        <f t="shared" si="361"/>
        <v>AQL 3%</v>
      </c>
      <c r="V901" s="131"/>
      <c r="W901" s="113">
        <v>100</v>
      </c>
      <c r="X901" s="131"/>
      <c r="Y901" s="129">
        <f t="shared" si="362"/>
        <v>21.840000000000003</v>
      </c>
      <c r="Z901" s="132">
        <f t="shared" si="363"/>
        <v>0</v>
      </c>
      <c r="AA901" s="131"/>
      <c r="AB901" s="129" t="str">
        <f t="shared" si="364"/>
        <v>_</v>
      </c>
      <c r="AC901" s="132" t="str">
        <f t="shared" si="365"/>
        <v>_</v>
      </c>
      <c r="AD901" s="131"/>
      <c r="AE901" s="129" t="str">
        <f t="shared" si="366"/>
        <v>_</v>
      </c>
      <c r="AF901" s="132" t="str">
        <f t="shared" si="367"/>
        <v>_</v>
      </c>
      <c r="AG901" s="131"/>
      <c r="AH901" s="129" t="str">
        <f t="shared" si="368"/>
        <v>_</v>
      </c>
      <c r="AI901" s="132" t="str">
        <f t="shared" si="369"/>
        <v>_</v>
      </c>
      <c r="AJ901" s="131"/>
      <c r="AK901" s="129">
        <f t="shared" si="370"/>
        <v>21.840000000000003</v>
      </c>
      <c r="AL901" s="132">
        <f t="shared" si="371"/>
        <v>0</v>
      </c>
      <c r="AM901" s="131"/>
      <c r="AQ901" s="137"/>
    </row>
    <row r="902" spans="1:43">
      <c r="A902" s="12">
        <v>73</v>
      </c>
      <c r="B902" s="126" t="str">
        <f>VLOOKUP(A902,'Overzicht locaties'!B:D,2,0)</f>
        <v>Type B</v>
      </c>
      <c r="C902" s="107" t="s">
        <v>337</v>
      </c>
      <c r="D902" s="6" t="s">
        <v>224</v>
      </c>
      <c r="E902" s="107" t="s">
        <v>251</v>
      </c>
      <c r="F902" s="107">
        <v>2</v>
      </c>
      <c r="G902" s="127" t="str">
        <f t="shared" si="359"/>
        <v>Sanitaire ruimte</v>
      </c>
      <c r="H902" s="107" t="s">
        <v>668</v>
      </c>
      <c r="I902" s="128">
        <v>1</v>
      </c>
      <c r="J902" s="127" t="str">
        <f t="shared" si="344"/>
        <v>Vloerafwerking met polymeer beschermlaag</v>
      </c>
      <c r="K902" s="130">
        <v>3</v>
      </c>
      <c r="L902" s="129">
        <f t="shared" si="345"/>
        <v>3</v>
      </c>
      <c r="M902" s="164">
        <f t="shared" si="346"/>
        <v>0</v>
      </c>
      <c r="N902" s="131"/>
      <c r="O902" s="107" t="s">
        <v>101</v>
      </c>
      <c r="P902" s="107"/>
      <c r="Q902" s="107"/>
      <c r="R902" s="107"/>
      <c r="S902" s="131"/>
      <c r="T902" s="126" t="str">
        <f t="shared" si="360"/>
        <v>Sanitair</v>
      </c>
      <c r="U902" s="126" t="str">
        <f t="shared" si="361"/>
        <v>AQL 4%</v>
      </c>
      <c r="V902" s="131"/>
      <c r="W902" s="113">
        <v>100</v>
      </c>
      <c r="X902" s="131"/>
      <c r="Y902" s="129">
        <f t="shared" si="362"/>
        <v>4.68</v>
      </c>
      <c r="Z902" s="132">
        <f t="shared" si="363"/>
        <v>0</v>
      </c>
      <c r="AA902" s="131"/>
      <c r="AB902" s="129" t="str">
        <f t="shared" si="364"/>
        <v>_</v>
      </c>
      <c r="AC902" s="132" t="str">
        <f t="shared" si="365"/>
        <v>_</v>
      </c>
      <c r="AD902" s="131"/>
      <c r="AE902" s="129" t="str">
        <f t="shared" si="366"/>
        <v>_</v>
      </c>
      <c r="AF902" s="132" t="str">
        <f t="shared" si="367"/>
        <v>_</v>
      </c>
      <c r="AG902" s="131"/>
      <c r="AH902" s="129" t="str">
        <f t="shared" si="368"/>
        <v>_</v>
      </c>
      <c r="AI902" s="132" t="str">
        <f t="shared" si="369"/>
        <v>_</v>
      </c>
      <c r="AJ902" s="131"/>
      <c r="AK902" s="129">
        <f t="shared" si="370"/>
        <v>4.68</v>
      </c>
      <c r="AL902" s="132">
        <f t="shared" si="371"/>
        <v>0</v>
      </c>
      <c r="AM902" s="131"/>
      <c r="AQ902" s="137"/>
    </row>
    <row r="903" spans="1:43">
      <c r="A903" s="12">
        <v>73</v>
      </c>
      <c r="B903" s="126" t="str">
        <f>VLOOKUP(A903,'Overzicht locaties'!B:D,2,0)</f>
        <v>Type B</v>
      </c>
      <c r="C903" s="107" t="s">
        <v>337</v>
      </c>
      <c r="D903" s="6" t="s">
        <v>224</v>
      </c>
      <c r="E903" s="107" t="s">
        <v>147</v>
      </c>
      <c r="F903" s="107">
        <v>3</v>
      </c>
      <c r="G903" s="127" t="str">
        <f t="shared" si="359"/>
        <v>Verkeersruimte / Garderobe / Wachtruimte</v>
      </c>
      <c r="H903" s="107" t="s">
        <v>667</v>
      </c>
      <c r="I903" s="128">
        <v>1</v>
      </c>
      <c r="J903" s="127" t="str">
        <f t="shared" si="344"/>
        <v>Vloerafwerking met polymeer beschermlaag</v>
      </c>
      <c r="K903" s="130">
        <v>6</v>
      </c>
      <c r="L903" s="129">
        <f t="shared" si="345"/>
        <v>6</v>
      </c>
      <c r="M903" s="164">
        <f t="shared" si="346"/>
        <v>0</v>
      </c>
      <c r="N903" s="131"/>
      <c r="O903" s="107" t="s">
        <v>101</v>
      </c>
      <c r="P903" s="107"/>
      <c r="Q903" s="107"/>
      <c r="R903" s="107"/>
      <c r="S903" s="131"/>
      <c r="T903" s="126" t="str">
        <f t="shared" si="360"/>
        <v>Verkeer</v>
      </c>
      <c r="U903" s="126" t="str">
        <f t="shared" si="361"/>
        <v>AQL 7%</v>
      </c>
      <c r="V903" s="131"/>
      <c r="W903" s="113">
        <v>100</v>
      </c>
      <c r="X903" s="131"/>
      <c r="Y903" s="129">
        <f t="shared" si="362"/>
        <v>9.36</v>
      </c>
      <c r="Z903" s="132">
        <f t="shared" si="363"/>
        <v>0</v>
      </c>
      <c r="AA903" s="131"/>
      <c r="AB903" s="129" t="str">
        <f t="shared" si="364"/>
        <v>_</v>
      </c>
      <c r="AC903" s="132" t="str">
        <f t="shared" si="365"/>
        <v>_</v>
      </c>
      <c r="AD903" s="131"/>
      <c r="AE903" s="129" t="str">
        <f t="shared" si="366"/>
        <v>_</v>
      </c>
      <c r="AF903" s="132" t="str">
        <f t="shared" si="367"/>
        <v>_</v>
      </c>
      <c r="AG903" s="131"/>
      <c r="AH903" s="129" t="str">
        <f t="shared" si="368"/>
        <v>_</v>
      </c>
      <c r="AI903" s="132" t="str">
        <f t="shared" si="369"/>
        <v>_</v>
      </c>
      <c r="AJ903" s="131"/>
      <c r="AK903" s="129">
        <f t="shared" si="370"/>
        <v>9.36</v>
      </c>
      <c r="AL903" s="132">
        <f t="shared" si="371"/>
        <v>0</v>
      </c>
      <c r="AM903" s="131"/>
      <c r="AQ903" s="137"/>
    </row>
    <row r="904" spans="1:43">
      <c r="A904" s="12">
        <v>73</v>
      </c>
      <c r="B904" s="126" t="str">
        <f>VLOOKUP(A904,'Overzicht locaties'!B:D,2,0)</f>
        <v>Type B</v>
      </c>
      <c r="C904" s="107" t="s">
        <v>337</v>
      </c>
      <c r="D904" s="6" t="s">
        <v>224</v>
      </c>
      <c r="E904" s="107" t="s">
        <v>252</v>
      </c>
      <c r="F904" s="107">
        <v>1</v>
      </c>
      <c r="G904" s="127" t="str">
        <f t="shared" si="359"/>
        <v xml:space="preserve">Kantoorruimte / vergaderruimte </v>
      </c>
      <c r="H904" s="107" t="s">
        <v>667</v>
      </c>
      <c r="I904" s="128">
        <v>1</v>
      </c>
      <c r="J904" s="127" t="str">
        <f t="shared" si="344"/>
        <v>Vloerafwerking met polymeer beschermlaag</v>
      </c>
      <c r="K904" s="130">
        <v>14</v>
      </c>
      <c r="L904" s="129">
        <f t="shared" si="345"/>
        <v>14</v>
      </c>
      <c r="M904" s="164">
        <f t="shared" si="346"/>
        <v>0</v>
      </c>
      <c r="N904" s="131"/>
      <c r="O904" s="107" t="s">
        <v>101</v>
      </c>
      <c r="P904" s="107"/>
      <c r="Q904" s="107"/>
      <c r="R904" s="107"/>
      <c r="S904" s="131"/>
      <c r="T904" s="126" t="str">
        <f t="shared" si="360"/>
        <v>Bureau</v>
      </c>
      <c r="U904" s="126" t="str">
        <f t="shared" si="361"/>
        <v>AQL 7%</v>
      </c>
      <c r="V904" s="131"/>
      <c r="W904" s="113">
        <v>100</v>
      </c>
      <c r="X904" s="131"/>
      <c r="Y904" s="129">
        <f t="shared" si="362"/>
        <v>21.840000000000003</v>
      </c>
      <c r="Z904" s="132">
        <f t="shared" si="363"/>
        <v>0</v>
      </c>
      <c r="AA904" s="131"/>
      <c r="AB904" s="129" t="str">
        <f t="shared" si="364"/>
        <v>_</v>
      </c>
      <c r="AC904" s="132" t="str">
        <f t="shared" si="365"/>
        <v>_</v>
      </c>
      <c r="AD904" s="131"/>
      <c r="AE904" s="129" t="str">
        <f t="shared" si="366"/>
        <v>_</v>
      </c>
      <c r="AF904" s="132" t="str">
        <f t="shared" si="367"/>
        <v>_</v>
      </c>
      <c r="AG904" s="131"/>
      <c r="AH904" s="129" t="str">
        <f t="shared" si="368"/>
        <v>_</v>
      </c>
      <c r="AI904" s="132" t="str">
        <f t="shared" si="369"/>
        <v>_</v>
      </c>
      <c r="AJ904" s="131"/>
      <c r="AK904" s="129">
        <f t="shared" si="370"/>
        <v>21.840000000000003</v>
      </c>
      <c r="AL904" s="132">
        <f t="shared" si="371"/>
        <v>0</v>
      </c>
      <c r="AM904" s="131"/>
      <c r="AQ904" s="137"/>
    </row>
    <row r="905" spans="1:43">
      <c r="A905" s="12">
        <v>73</v>
      </c>
      <c r="B905" s="126" t="str">
        <f>VLOOKUP(A905,'Overzicht locaties'!B:D,2,0)</f>
        <v>Type B</v>
      </c>
      <c r="C905" s="107" t="s">
        <v>337</v>
      </c>
      <c r="D905" s="6" t="s">
        <v>224</v>
      </c>
      <c r="E905" s="107" t="s">
        <v>253</v>
      </c>
      <c r="F905" s="107">
        <v>3</v>
      </c>
      <c r="G905" s="127" t="str">
        <f t="shared" si="359"/>
        <v>Verkeersruimte / Garderobe / Wachtruimte</v>
      </c>
      <c r="H905" s="107" t="s">
        <v>668</v>
      </c>
      <c r="I905" s="128">
        <v>1</v>
      </c>
      <c r="J905" s="127" t="str">
        <f t="shared" si="344"/>
        <v>Vloerafwerking met polymeer beschermlaag</v>
      </c>
      <c r="K905" s="130">
        <v>1</v>
      </c>
      <c r="L905" s="129">
        <f t="shared" si="345"/>
        <v>1</v>
      </c>
      <c r="M905" s="164">
        <f t="shared" si="346"/>
        <v>0</v>
      </c>
      <c r="N905" s="131"/>
      <c r="O905" s="107" t="s">
        <v>101</v>
      </c>
      <c r="P905" s="107"/>
      <c r="Q905" s="107"/>
      <c r="R905" s="107"/>
      <c r="S905" s="131"/>
      <c r="T905" s="126" t="str">
        <f t="shared" si="360"/>
        <v>Verkeer</v>
      </c>
      <c r="U905" s="126" t="str">
        <f t="shared" si="361"/>
        <v>AQL 7%</v>
      </c>
      <c r="V905" s="131"/>
      <c r="W905" s="113">
        <v>100</v>
      </c>
      <c r="X905" s="131"/>
      <c r="Y905" s="129">
        <f t="shared" si="362"/>
        <v>1.56</v>
      </c>
      <c r="Z905" s="132">
        <f t="shared" si="363"/>
        <v>0</v>
      </c>
      <c r="AA905" s="131"/>
      <c r="AB905" s="129" t="str">
        <f t="shared" si="364"/>
        <v>_</v>
      </c>
      <c r="AC905" s="132" t="str">
        <f t="shared" si="365"/>
        <v>_</v>
      </c>
      <c r="AD905" s="131"/>
      <c r="AE905" s="129" t="str">
        <f t="shared" si="366"/>
        <v>_</v>
      </c>
      <c r="AF905" s="132" t="str">
        <f t="shared" si="367"/>
        <v>_</v>
      </c>
      <c r="AG905" s="131"/>
      <c r="AH905" s="129" t="str">
        <f t="shared" si="368"/>
        <v>_</v>
      </c>
      <c r="AI905" s="132" t="str">
        <f t="shared" si="369"/>
        <v>_</v>
      </c>
      <c r="AJ905" s="131"/>
      <c r="AK905" s="129">
        <f t="shared" si="370"/>
        <v>1.56</v>
      </c>
      <c r="AL905" s="132">
        <f t="shared" si="371"/>
        <v>0</v>
      </c>
      <c r="AM905" s="131"/>
      <c r="AQ905" s="137"/>
    </row>
    <row r="906" spans="1:43">
      <c r="A906" s="12">
        <v>73</v>
      </c>
      <c r="B906" s="126" t="str">
        <f>VLOOKUP(A906,'Overzicht locaties'!B:D,2,0)</f>
        <v>Type B</v>
      </c>
      <c r="C906" s="107" t="s">
        <v>337</v>
      </c>
      <c r="D906" s="6" t="s">
        <v>224</v>
      </c>
      <c r="E906" s="107" t="s">
        <v>148</v>
      </c>
      <c r="F906" s="107">
        <v>2</v>
      </c>
      <c r="G906" s="127" t="str">
        <f t="shared" si="359"/>
        <v>Sanitaire ruimte</v>
      </c>
      <c r="H906" s="107" t="s">
        <v>667</v>
      </c>
      <c r="I906" s="128">
        <v>1</v>
      </c>
      <c r="J906" s="127" t="str">
        <f t="shared" si="344"/>
        <v>Vloerafwerking met polymeer beschermlaag</v>
      </c>
      <c r="K906" s="130">
        <v>1</v>
      </c>
      <c r="L906" s="129">
        <f t="shared" si="345"/>
        <v>1</v>
      </c>
      <c r="M906" s="164">
        <f t="shared" si="346"/>
        <v>0</v>
      </c>
      <c r="N906" s="131"/>
      <c r="O906" s="107" t="s">
        <v>101</v>
      </c>
      <c r="P906" s="107"/>
      <c r="Q906" s="107"/>
      <c r="R906" s="107"/>
      <c r="S906" s="131"/>
      <c r="T906" s="126" t="str">
        <f t="shared" si="360"/>
        <v>Sanitair</v>
      </c>
      <c r="U906" s="126" t="str">
        <f t="shared" si="361"/>
        <v>AQL 4%</v>
      </c>
      <c r="V906" s="131"/>
      <c r="W906" s="113">
        <v>100</v>
      </c>
      <c r="X906" s="131"/>
      <c r="Y906" s="129">
        <f t="shared" si="362"/>
        <v>1.56</v>
      </c>
      <c r="Z906" s="132">
        <f t="shared" si="363"/>
        <v>0</v>
      </c>
      <c r="AA906" s="131"/>
      <c r="AB906" s="129" t="str">
        <f t="shared" si="364"/>
        <v>_</v>
      </c>
      <c r="AC906" s="132" t="str">
        <f t="shared" si="365"/>
        <v>_</v>
      </c>
      <c r="AD906" s="131"/>
      <c r="AE906" s="129" t="str">
        <f t="shared" si="366"/>
        <v>_</v>
      </c>
      <c r="AF906" s="132" t="str">
        <f t="shared" si="367"/>
        <v>_</v>
      </c>
      <c r="AG906" s="131"/>
      <c r="AH906" s="129" t="str">
        <f t="shared" si="368"/>
        <v>_</v>
      </c>
      <c r="AI906" s="132" t="str">
        <f t="shared" si="369"/>
        <v>_</v>
      </c>
      <c r="AJ906" s="131"/>
      <c r="AK906" s="129">
        <f t="shared" si="370"/>
        <v>1.56</v>
      </c>
      <c r="AL906" s="132">
        <f t="shared" si="371"/>
        <v>0</v>
      </c>
      <c r="AM906" s="131"/>
      <c r="AQ906" s="137"/>
    </row>
    <row r="907" spans="1:43">
      <c r="A907" s="12">
        <v>73</v>
      </c>
      <c r="B907" s="126" t="str">
        <f>VLOOKUP(A907,'Overzicht locaties'!B:D,2,0)</f>
        <v>Type B</v>
      </c>
      <c r="C907" s="107" t="s">
        <v>337</v>
      </c>
      <c r="D907" s="6" t="s">
        <v>224</v>
      </c>
      <c r="E907" s="107" t="s">
        <v>254</v>
      </c>
      <c r="F907" s="107">
        <v>6</v>
      </c>
      <c r="G907" s="127" t="str">
        <f t="shared" si="359"/>
        <v>Overig / Magazijn / Archief / Berging / Technische ruimte</v>
      </c>
      <c r="H907" s="107" t="s">
        <v>667</v>
      </c>
      <c r="I907" s="128">
        <v>1</v>
      </c>
      <c r="J907" s="127" t="str">
        <f t="shared" si="344"/>
        <v>Vloerafwerking met polymeer beschermlaag</v>
      </c>
      <c r="K907" s="130">
        <v>1</v>
      </c>
      <c r="L907" s="129">
        <f t="shared" si="345"/>
        <v>1</v>
      </c>
      <c r="M907" s="164">
        <f t="shared" si="346"/>
        <v>0</v>
      </c>
      <c r="N907" s="131"/>
      <c r="O907" s="107" t="s">
        <v>101</v>
      </c>
      <c r="P907" s="107"/>
      <c r="Q907" s="107"/>
      <c r="R907" s="107"/>
      <c r="S907" s="131"/>
      <c r="T907" s="126" t="str">
        <f t="shared" si="360"/>
        <v>Verkeer</v>
      </c>
      <c r="U907" s="126" t="str">
        <f t="shared" si="361"/>
        <v>AQL 7%</v>
      </c>
      <c r="V907" s="131"/>
      <c r="W907" s="113">
        <v>100</v>
      </c>
      <c r="X907" s="131"/>
      <c r="Y907" s="129">
        <f t="shared" si="362"/>
        <v>1.56</v>
      </c>
      <c r="Z907" s="132">
        <f t="shared" si="363"/>
        <v>0</v>
      </c>
      <c r="AA907" s="131"/>
      <c r="AB907" s="129" t="str">
        <f t="shared" si="364"/>
        <v>_</v>
      </c>
      <c r="AC907" s="132" t="str">
        <f t="shared" si="365"/>
        <v>_</v>
      </c>
      <c r="AD907" s="131"/>
      <c r="AE907" s="129" t="str">
        <f t="shared" si="366"/>
        <v>_</v>
      </c>
      <c r="AF907" s="132" t="str">
        <f t="shared" si="367"/>
        <v>_</v>
      </c>
      <c r="AG907" s="131"/>
      <c r="AH907" s="129" t="str">
        <f t="shared" si="368"/>
        <v>_</v>
      </c>
      <c r="AI907" s="132" t="str">
        <f t="shared" si="369"/>
        <v>_</v>
      </c>
      <c r="AJ907" s="131"/>
      <c r="AK907" s="129">
        <f t="shared" si="370"/>
        <v>1.56</v>
      </c>
      <c r="AL907" s="132">
        <f t="shared" si="371"/>
        <v>0</v>
      </c>
      <c r="AM907" s="131"/>
      <c r="AQ907" s="137"/>
    </row>
    <row r="908" spans="1:43">
      <c r="A908" s="12">
        <v>74</v>
      </c>
      <c r="B908" s="126" t="str">
        <f>VLOOKUP(A908,'Overzicht locaties'!B:D,2,0)</f>
        <v>Type B</v>
      </c>
      <c r="C908" s="107" t="s">
        <v>337</v>
      </c>
      <c r="D908" s="6" t="s">
        <v>224</v>
      </c>
      <c r="E908" s="107" t="s">
        <v>248</v>
      </c>
      <c r="F908" s="107">
        <v>1</v>
      </c>
      <c r="G908" s="127" t="str">
        <f t="shared" si="359"/>
        <v xml:space="preserve">Kantoorruimte / vergaderruimte </v>
      </c>
      <c r="H908" s="107" t="s">
        <v>668</v>
      </c>
      <c r="I908" s="128">
        <v>1</v>
      </c>
      <c r="J908" s="127" t="str">
        <f t="shared" si="344"/>
        <v>Vloerafwerking met polymeer beschermlaag</v>
      </c>
      <c r="K908" s="130">
        <v>8</v>
      </c>
      <c r="L908" s="129">
        <f t="shared" si="345"/>
        <v>8</v>
      </c>
      <c r="M908" s="164">
        <f t="shared" si="346"/>
        <v>0</v>
      </c>
      <c r="N908" s="131"/>
      <c r="O908" s="107" t="s">
        <v>101</v>
      </c>
      <c r="P908" s="107"/>
      <c r="Q908" s="107"/>
      <c r="R908" s="107"/>
      <c r="S908" s="131"/>
      <c r="T908" s="126" t="str">
        <f t="shared" si="360"/>
        <v>Bureau</v>
      </c>
      <c r="U908" s="126" t="str">
        <f t="shared" si="361"/>
        <v>AQL 7%</v>
      </c>
      <c r="V908" s="131"/>
      <c r="W908" s="113">
        <v>100</v>
      </c>
      <c r="X908" s="131"/>
      <c r="Y908" s="129">
        <f t="shared" si="362"/>
        <v>12.48</v>
      </c>
      <c r="Z908" s="132">
        <f t="shared" si="363"/>
        <v>0</v>
      </c>
      <c r="AA908" s="131"/>
      <c r="AB908" s="129" t="str">
        <f t="shared" si="364"/>
        <v>_</v>
      </c>
      <c r="AC908" s="132" t="str">
        <f t="shared" si="365"/>
        <v>_</v>
      </c>
      <c r="AD908" s="131"/>
      <c r="AE908" s="129" t="str">
        <f t="shared" si="366"/>
        <v>_</v>
      </c>
      <c r="AF908" s="132" t="str">
        <f t="shared" si="367"/>
        <v>_</v>
      </c>
      <c r="AG908" s="131"/>
      <c r="AH908" s="129" t="str">
        <f t="shared" si="368"/>
        <v>_</v>
      </c>
      <c r="AI908" s="132" t="str">
        <f t="shared" si="369"/>
        <v>_</v>
      </c>
      <c r="AJ908" s="131"/>
      <c r="AK908" s="129">
        <f t="shared" si="370"/>
        <v>12.48</v>
      </c>
      <c r="AL908" s="132">
        <f t="shared" si="371"/>
        <v>0</v>
      </c>
      <c r="AM908" s="131"/>
      <c r="AQ908" s="137"/>
    </row>
    <row r="909" spans="1:43">
      <c r="A909" s="12">
        <v>74</v>
      </c>
      <c r="B909" s="126" t="str">
        <f>VLOOKUP(A909,'Overzicht locaties'!B:D,2,0)</f>
        <v>Type B</v>
      </c>
      <c r="C909" s="107" t="s">
        <v>337</v>
      </c>
      <c r="D909" s="6" t="s">
        <v>224</v>
      </c>
      <c r="E909" s="107" t="s">
        <v>249</v>
      </c>
      <c r="F909" s="107">
        <v>4</v>
      </c>
      <c r="G909" s="127" t="str">
        <f t="shared" si="359"/>
        <v>Medische ruimte</v>
      </c>
      <c r="H909" s="107" t="s">
        <v>667</v>
      </c>
      <c r="I909" s="128">
        <v>1</v>
      </c>
      <c r="J909" s="127" t="str">
        <f t="shared" ref="J909:J934" si="372">VLOOKUP(I909,Legenda_vloerafwerking,2,0)</f>
        <v>Vloerafwerking met polymeer beschermlaag</v>
      </c>
      <c r="K909" s="130">
        <v>5</v>
      </c>
      <c r="L909" s="129">
        <f t="shared" ref="L909:L934" si="373">K909-M909</f>
        <v>5</v>
      </c>
      <c r="M909" s="164">
        <f t="shared" ref="M909:M934" si="374">IF(F909="nio",K909,0)</f>
        <v>0</v>
      </c>
      <c r="N909" s="131"/>
      <c r="O909" s="107" t="s">
        <v>101</v>
      </c>
      <c r="P909" s="107"/>
      <c r="Q909" s="107"/>
      <c r="R909" s="107"/>
      <c r="S909" s="131"/>
      <c r="T909" s="126" t="str">
        <f t="shared" si="360"/>
        <v>Behandel</v>
      </c>
      <c r="U909" s="126" t="str">
        <f t="shared" si="361"/>
        <v>AQL 3%</v>
      </c>
      <c r="V909" s="131"/>
      <c r="W909" s="113">
        <v>100</v>
      </c>
      <c r="X909" s="131"/>
      <c r="Y909" s="129">
        <f t="shared" si="362"/>
        <v>7.8000000000000007</v>
      </c>
      <c r="Z909" s="132">
        <f t="shared" si="363"/>
        <v>0</v>
      </c>
      <c r="AA909" s="131"/>
      <c r="AB909" s="129" t="str">
        <f t="shared" si="364"/>
        <v>_</v>
      </c>
      <c r="AC909" s="132" t="str">
        <f t="shared" si="365"/>
        <v>_</v>
      </c>
      <c r="AD909" s="131"/>
      <c r="AE909" s="129" t="str">
        <f t="shared" si="366"/>
        <v>_</v>
      </c>
      <c r="AF909" s="132" t="str">
        <f t="shared" si="367"/>
        <v>_</v>
      </c>
      <c r="AG909" s="131"/>
      <c r="AH909" s="129" t="str">
        <f t="shared" si="368"/>
        <v>_</v>
      </c>
      <c r="AI909" s="132" t="str">
        <f t="shared" si="369"/>
        <v>_</v>
      </c>
      <c r="AJ909" s="131"/>
      <c r="AK909" s="129">
        <f t="shared" si="370"/>
        <v>7.8000000000000007</v>
      </c>
      <c r="AL909" s="132">
        <f t="shared" si="371"/>
        <v>0</v>
      </c>
      <c r="AM909" s="131"/>
      <c r="AQ909" s="137"/>
    </row>
    <row r="910" spans="1:43">
      <c r="A910" s="12">
        <v>74</v>
      </c>
      <c r="B910" s="126" t="str">
        <f>VLOOKUP(A910,'Overzicht locaties'!B:D,2,0)</f>
        <v>Type B</v>
      </c>
      <c r="C910" s="107" t="s">
        <v>337</v>
      </c>
      <c r="D910" s="6" t="s">
        <v>224</v>
      </c>
      <c r="E910" s="107" t="s">
        <v>250</v>
      </c>
      <c r="F910" s="107">
        <v>4</v>
      </c>
      <c r="G910" s="127" t="str">
        <f t="shared" si="359"/>
        <v>Medische ruimte</v>
      </c>
      <c r="H910" s="107" t="s">
        <v>667</v>
      </c>
      <c r="I910" s="128">
        <v>1</v>
      </c>
      <c r="J910" s="127" t="str">
        <f t="shared" si="372"/>
        <v>Vloerafwerking met polymeer beschermlaag</v>
      </c>
      <c r="K910" s="130">
        <v>14</v>
      </c>
      <c r="L910" s="129">
        <f t="shared" si="373"/>
        <v>14</v>
      </c>
      <c r="M910" s="164">
        <f t="shared" si="374"/>
        <v>0</v>
      </c>
      <c r="N910" s="131"/>
      <c r="O910" s="107" t="s">
        <v>101</v>
      </c>
      <c r="P910" s="107"/>
      <c r="Q910" s="107"/>
      <c r="R910" s="107"/>
      <c r="S910" s="131"/>
      <c r="T910" s="126" t="str">
        <f t="shared" si="360"/>
        <v>Behandel</v>
      </c>
      <c r="U910" s="126" t="str">
        <f t="shared" si="361"/>
        <v>AQL 3%</v>
      </c>
      <c r="V910" s="131"/>
      <c r="W910" s="113">
        <v>100</v>
      </c>
      <c r="X910" s="131"/>
      <c r="Y910" s="129">
        <f t="shared" si="362"/>
        <v>21.840000000000003</v>
      </c>
      <c r="Z910" s="132">
        <f t="shared" si="363"/>
        <v>0</v>
      </c>
      <c r="AA910" s="131"/>
      <c r="AB910" s="129" t="str">
        <f t="shared" si="364"/>
        <v>_</v>
      </c>
      <c r="AC910" s="132" t="str">
        <f t="shared" si="365"/>
        <v>_</v>
      </c>
      <c r="AD910" s="131"/>
      <c r="AE910" s="129" t="str">
        <f t="shared" si="366"/>
        <v>_</v>
      </c>
      <c r="AF910" s="132" t="str">
        <f t="shared" si="367"/>
        <v>_</v>
      </c>
      <c r="AG910" s="131"/>
      <c r="AH910" s="129" t="str">
        <f t="shared" si="368"/>
        <v>_</v>
      </c>
      <c r="AI910" s="132" t="str">
        <f t="shared" si="369"/>
        <v>_</v>
      </c>
      <c r="AJ910" s="131"/>
      <c r="AK910" s="129">
        <f t="shared" si="370"/>
        <v>21.840000000000003</v>
      </c>
      <c r="AL910" s="132">
        <f t="shared" si="371"/>
        <v>0</v>
      </c>
      <c r="AM910" s="131"/>
      <c r="AQ910" s="137"/>
    </row>
    <row r="911" spans="1:43">
      <c r="A911" s="12">
        <v>74</v>
      </c>
      <c r="B911" s="126" t="str">
        <f>VLOOKUP(A911,'Overzicht locaties'!B:D,2,0)</f>
        <v>Type B</v>
      </c>
      <c r="C911" s="107" t="s">
        <v>337</v>
      </c>
      <c r="D911" s="6" t="s">
        <v>224</v>
      </c>
      <c r="E911" s="107" t="s">
        <v>251</v>
      </c>
      <c r="F911" s="107">
        <v>2</v>
      </c>
      <c r="G911" s="127" t="str">
        <f t="shared" si="359"/>
        <v>Sanitaire ruimte</v>
      </c>
      <c r="H911" s="107" t="s">
        <v>668</v>
      </c>
      <c r="I911" s="128">
        <v>1</v>
      </c>
      <c r="J911" s="127" t="str">
        <f t="shared" si="372"/>
        <v>Vloerafwerking met polymeer beschermlaag</v>
      </c>
      <c r="K911" s="130">
        <v>3</v>
      </c>
      <c r="L911" s="129">
        <f t="shared" si="373"/>
        <v>3</v>
      </c>
      <c r="M911" s="164">
        <f t="shared" si="374"/>
        <v>0</v>
      </c>
      <c r="N911" s="131"/>
      <c r="O911" s="107" t="s">
        <v>101</v>
      </c>
      <c r="P911" s="107"/>
      <c r="Q911" s="107"/>
      <c r="R911" s="107"/>
      <c r="S911" s="131"/>
      <c r="T911" s="126" t="str">
        <f t="shared" si="360"/>
        <v>Sanitair</v>
      </c>
      <c r="U911" s="126" t="str">
        <f t="shared" si="361"/>
        <v>AQL 4%</v>
      </c>
      <c r="V911" s="131"/>
      <c r="W911" s="113">
        <v>100</v>
      </c>
      <c r="X911" s="131"/>
      <c r="Y911" s="129">
        <f t="shared" si="362"/>
        <v>4.68</v>
      </c>
      <c r="Z911" s="132">
        <f t="shared" si="363"/>
        <v>0</v>
      </c>
      <c r="AA911" s="131"/>
      <c r="AB911" s="129" t="str">
        <f t="shared" si="364"/>
        <v>_</v>
      </c>
      <c r="AC911" s="132" t="str">
        <f t="shared" si="365"/>
        <v>_</v>
      </c>
      <c r="AD911" s="131"/>
      <c r="AE911" s="129" t="str">
        <f t="shared" si="366"/>
        <v>_</v>
      </c>
      <c r="AF911" s="132" t="str">
        <f t="shared" si="367"/>
        <v>_</v>
      </c>
      <c r="AG911" s="131"/>
      <c r="AH911" s="129" t="str">
        <f t="shared" si="368"/>
        <v>_</v>
      </c>
      <c r="AI911" s="132" t="str">
        <f t="shared" si="369"/>
        <v>_</v>
      </c>
      <c r="AJ911" s="131"/>
      <c r="AK911" s="129">
        <f t="shared" si="370"/>
        <v>4.68</v>
      </c>
      <c r="AL911" s="132">
        <f t="shared" si="371"/>
        <v>0</v>
      </c>
      <c r="AM911" s="131"/>
      <c r="AQ911" s="137"/>
    </row>
    <row r="912" spans="1:43">
      <c r="A912" s="12">
        <v>74</v>
      </c>
      <c r="B912" s="126" t="str">
        <f>VLOOKUP(A912,'Overzicht locaties'!B:D,2,0)</f>
        <v>Type B</v>
      </c>
      <c r="C912" s="107" t="s">
        <v>337</v>
      </c>
      <c r="D912" s="6" t="s">
        <v>224</v>
      </c>
      <c r="E912" s="107" t="s">
        <v>147</v>
      </c>
      <c r="F912" s="107">
        <v>3</v>
      </c>
      <c r="G912" s="127" t="str">
        <f t="shared" si="359"/>
        <v>Verkeersruimte / Garderobe / Wachtruimte</v>
      </c>
      <c r="H912" s="107" t="s">
        <v>667</v>
      </c>
      <c r="I912" s="128">
        <v>1</v>
      </c>
      <c r="J912" s="127" t="str">
        <f t="shared" si="372"/>
        <v>Vloerafwerking met polymeer beschermlaag</v>
      </c>
      <c r="K912" s="130">
        <v>6</v>
      </c>
      <c r="L912" s="129">
        <f t="shared" si="373"/>
        <v>6</v>
      </c>
      <c r="M912" s="164">
        <f t="shared" si="374"/>
        <v>0</v>
      </c>
      <c r="N912" s="131"/>
      <c r="O912" s="107" t="s">
        <v>101</v>
      </c>
      <c r="P912" s="107"/>
      <c r="Q912" s="107"/>
      <c r="R912" s="107"/>
      <c r="S912" s="131"/>
      <c r="T912" s="126" t="str">
        <f t="shared" si="360"/>
        <v>Verkeer</v>
      </c>
      <c r="U912" s="126" t="str">
        <f t="shared" si="361"/>
        <v>AQL 7%</v>
      </c>
      <c r="V912" s="131"/>
      <c r="W912" s="113">
        <v>100</v>
      </c>
      <c r="X912" s="131"/>
      <c r="Y912" s="129">
        <f t="shared" si="362"/>
        <v>9.36</v>
      </c>
      <c r="Z912" s="132">
        <f t="shared" si="363"/>
        <v>0</v>
      </c>
      <c r="AA912" s="131"/>
      <c r="AB912" s="129" t="str">
        <f t="shared" si="364"/>
        <v>_</v>
      </c>
      <c r="AC912" s="132" t="str">
        <f t="shared" si="365"/>
        <v>_</v>
      </c>
      <c r="AD912" s="131"/>
      <c r="AE912" s="129" t="str">
        <f t="shared" si="366"/>
        <v>_</v>
      </c>
      <c r="AF912" s="132" t="str">
        <f t="shared" si="367"/>
        <v>_</v>
      </c>
      <c r="AG912" s="131"/>
      <c r="AH912" s="129" t="str">
        <f t="shared" si="368"/>
        <v>_</v>
      </c>
      <c r="AI912" s="132" t="str">
        <f t="shared" si="369"/>
        <v>_</v>
      </c>
      <c r="AJ912" s="131"/>
      <c r="AK912" s="129">
        <f t="shared" si="370"/>
        <v>9.36</v>
      </c>
      <c r="AL912" s="132">
        <f t="shared" si="371"/>
        <v>0</v>
      </c>
      <c r="AM912" s="131"/>
      <c r="AQ912" s="137"/>
    </row>
    <row r="913" spans="1:43">
      <c r="A913" s="12">
        <v>74</v>
      </c>
      <c r="B913" s="126" t="str">
        <f>VLOOKUP(A913,'Overzicht locaties'!B:D,2,0)</f>
        <v>Type B</v>
      </c>
      <c r="C913" s="107" t="s">
        <v>337</v>
      </c>
      <c r="D913" s="6" t="s">
        <v>224</v>
      </c>
      <c r="E913" s="107" t="s">
        <v>252</v>
      </c>
      <c r="F913" s="107">
        <v>1</v>
      </c>
      <c r="G913" s="127" t="str">
        <f t="shared" si="359"/>
        <v xml:space="preserve">Kantoorruimte / vergaderruimte </v>
      </c>
      <c r="H913" s="107" t="s">
        <v>667</v>
      </c>
      <c r="I913" s="128">
        <v>1</v>
      </c>
      <c r="J913" s="127" t="str">
        <f t="shared" si="372"/>
        <v>Vloerafwerking met polymeer beschermlaag</v>
      </c>
      <c r="K913" s="130">
        <v>14</v>
      </c>
      <c r="L913" s="129">
        <f t="shared" si="373"/>
        <v>14</v>
      </c>
      <c r="M913" s="164">
        <f t="shared" si="374"/>
        <v>0</v>
      </c>
      <c r="N913" s="131"/>
      <c r="O913" s="107" t="s">
        <v>101</v>
      </c>
      <c r="P913" s="107"/>
      <c r="Q913" s="107"/>
      <c r="R913" s="107"/>
      <c r="S913" s="131"/>
      <c r="T913" s="126" t="str">
        <f t="shared" si="360"/>
        <v>Bureau</v>
      </c>
      <c r="U913" s="126" t="str">
        <f t="shared" si="361"/>
        <v>AQL 7%</v>
      </c>
      <c r="V913" s="131"/>
      <c r="W913" s="113">
        <v>100</v>
      </c>
      <c r="X913" s="131"/>
      <c r="Y913" s="129">
        <f t="shared" si="362"/>
        <v>21.840000000000003</v>
      </c>
      <c r="Z913" s="132">
        <f t="shared" si="363"/>
        <v>0</v>
      </c>
      <c r="AA913" s="131"/>
      <c r="AB913" s="129" t="str">
        <f t="shared" si="364"/>
        <v>_</v>
      </c>
      <c r="AC913" s="132" t="str">
        <f t="shared" si="365"/>
        <v>_</v>
      </c>
      <c r="AD913" s="131"/>
      <c r="AE913" s="129" t="str">
        <f t="shared" si="366"/>
        <v>_</v>
      </c>
      <c r="AF913" s="132" t="str">
        <f t="shared" si="367"/>
        <v>_</v>
      </c>
      <c r="AG913" s="131"/>
      <c r="AH913" s="129" t="str">
        <f t="shared" si="368"/>
        <v>_</v>
      </c>
      <c r="AI913" s="132" t="str">
        <f t="shared" si="369"/>
        <v>_</v>
      </c>
      <c r="AJ913" s="131"/>
      <c r="AK913" s="129">
        <f t="shared" si="370"/>
        <v>21.840000000000003</v>
      </c>
      <c r="AL913" s="132">
        <f t="shared" si="371"/>
        <v>0</v>
      </c>
      <c r="AM913" s="131"/>
      <c r="AQ913" s="137"/>
    </row>
    <row r="914" spans="1:43">
      <c r="A914" s="12">
        <v>74</v>
      </c>
      <c r="B914" s="126" t="str">
        <f>VLOOKUP(A914,'Overzicht locaties'!B:D,2,0)</f>
        <v>Type B</v>
      </c>
      <c r="C914" s="107" t="s">
        <v>337</v>
      </c>
      <c r="D914" s="6" t="s">
        <v>224</v>
      </c>
      <c r="E914" s="107" t="s">
        <v>253</v>
      </c>
      <c r="F914" s="107">
        <v>3</v>
      </c>
      <c r="G914" s="127" t="str">
        <f t="shared" si="359"/>
        <v>Verkeersruimte / Garderobe / Wachtruimte</v>
      </c>
      <c r="H914" s="107" t="s">
        <v>668</v>
      </c>
      <c r="I914" s="128">
        <v>1</v>
      </c>
      <c r="J914" s="127" t="str">
        <f t="shared" si="372"/>
        <v>Vloerafwerking met polymeer beschermlaag</v>
      </c>
      <c r="K914" s="130">
        <v>1</v>
      </c>
      <c r="L914" s="129">
        <f t="shared" si="373"/>
        <v>1</v>
      </c>
      <c r="M914" s="164">
        <f t="shared" si="374"/>
        <v>0</v>
      </c>
      <c r="N914" s="131"/>
      <c r="O914" s="107" t="s">
        <v>101</v>
      </c>
      <c r="P914" s="107"/>
      <c r="Q914" s="107"/>
      <c r="R914" s="107"/>
      <c r="S914" s="131"/>
      <c r="T914" s="126" t="str">
        <f t="shared" si="360"/>
        <v>Verkeer</v>
      </c>
      <c r="U914" s="126" t="str">
        <f t="shared" si="361"/>
        <v>AQL 7%</v>
      </c>
      <c r="V914" s="131"/>
      <c r="W914" s="113">
        <v>100</v>
      </c>
      <c r="X914" s="131"/>
      <c r="Y914" s="129">
        <f t="shared" si="362"/>
        <v>1.56</v>
      </c>
      <c r="Z914" s="132">
        <f t="shared" si="363"/>
        <v>0</v>
      </c>
      <c r="AA914" s="131"/>
      <c r="AB914" s="129" t="str">
        <f t="shared" si="364"/>
        <v>_</v>
      </c>
      <c r="AC914" s="132" t="str">
        <f t="shared" si="365"/>
        <v>_</v>
      </c>
      <c r="AD914" s="131"/>
      <c r="AE914" s="129" t="str">
        <f t="shared" si="366"/>
        <v>_</v>
      </c>
      <c r="AF914" s="132" t="str">
        <f t="shared" si="367"/>
        <v>_</v>
      </c>
      <c r="AG914" s="131"/>
      <c r="AH914" s="129" t="str">
        <f t="shared" si="368"/>
        <v>_</v>
      </c>
      <c r="AI914" s="132" t="str">
        <f t="shared" si="369"/>
        <v>_</v>
      </c>
      <c r="AJ914" s="131"/>
      <c r="AK914" s="129">
        <f t="shared" si="370"/>
        <v>1.56</v>
      </c>
      <c r="AL914" s="132">
        <f t="shared" si="371"/>
        <v>0</v>
      </c>
      <c r="AM914" s="131"/>
      <c r="AQ914" s="137"/>
    </row>
    <row r="915" spans="1:43">
      <c r="A915" s="12">
        <v>74</v>
      </c>
      <c r="B915" s="126" t="str">
        <f>VLOOKUP(A915,'Overzicht locaties'!B:D,2,0)</f>
        <v>Type B</v>
      </c>
      <c r="C915" s="107" t="s">
        <v>337</v>
      </c>
      <c r="D915" s="6" t="s">
        <v>224</v>
      </c>
      <c r="E915" s="107" t="s">
        <v>148</v>
      </c>
      <c r="F915" s="107">
        <v>2</v>
      </c>
      <c r="G915" s="127" t="str">
        <f t="shared" si="359"/>
        <v>Sanitaire ruimte</v>
      </c>
      <c r="H915" s="107" t="s">
        <v>667</v>
      </c>
      <c r="I915" s="128">
        <v>1</v>
      </c>
      <c r="J915" s="127" t="str">
        <f t="shared" si="372"/>
        <v>Vloerafwerking met polymeer beschermlaag</v>
      </c>
      <c r="K915" s="130">
        <v>1</v>
      </c>
      <c r="L915" s="129">
        <f t="shared" si="373"/>
        <v>1</v>
      </c>
      <c r="M915" s="164">
        <f t="shared" si="374"/>
        <v>0</v>
      </c>
      <c r="N915" s="131"/>
      <c r="O915" s="107" t="s">
        <v>101</v>
      </c>
      <c r="P915" s="107"/>
      <c r="Q915" s="107"/>
      <c r="R915" s="107"/>
      <c r="S915" s="131"/>
      <c r="T915" s="126" t="str">
        <f t="shared" si="360"/>
        <v>Sanitair</v>
      </c>
      <c r="U915" s="126" t="str">
        <f t="shared" si="361"/>
        <v>AQL 4%</v>
      </c>
      <c r="V915" s="131"/>
      <c r="W915" s="113">
        <v>100</v>
      </c>
      <c r="X915" s="131"/>
      <c r="Y915" s="129">
        <f t="shared" si="362"/>
        <v>1.56</v>
      </c>
      <c r="Z915" s="132">
        <f t="shared" si="363"/>
        <v>0</v>
      </c>
      <c r="AA915" s="131"/>
      <c r="AB915" s="129" t="str">
        <f t="shared" si="364"/>
        <v>_</v>
      </c>
      <c r="AC915" s="132" t="str">
        <f t="shared" si="365"/>
        <v>_</v>
      </c>
      <c r="AD915" s="131"/>
      <c r="AE915" s="129" t="str">
        <f t="shared" si="366"/>
        <v>_</v>
      </c>
      <c r="AF915" s="132" t="str">
        <f t="shared" si="367"/>
        <v>_</v>
      </c>
      <c r="AG915" s="131"/>
      <c r="AH915" s="129" t="str">
        <f t="shared" si="368"/>
        <v>_</v>
      </c>
      <c r="AI915" s="132" t="str">
        <f t="shared" si="369"/>
        <v>_</v>
      </c>
      <c r="AJ915" s="131"/>
      <c r="AK915" s="129">
        <f t="shared" si="370"/>
        <v>1.56</v>
      </c>
      <c r="AL915" s="132">
        <f t="shared" si="371"/>
        <v>0</v>
      </c>
      <c r="AM915" s="131"/>
      <c r="AQ915" s="137"/>
    </row>
    <row r="916" spans="1:43">
      <c r="A916" s="12">
        <v>74</v>
      </c>
      <c r="B916" s="126" t="str">
        <f>VLOOKUP(A916,'Overzicht locaties'!B:D,2,0)</f>
        <v>Type B</v>
      </c>
      <c r="C916" s="107" t="s">
        <v>337</v>
      </c>
      <c r="D916" s="6" t="s">
        <v>224</v>
      </c>
      <c r="E916" s="107" t="s">
        <v>254</v>
      </c>
      <c r="F916" s="107">
        <v>6</v>
      </c>
      <c r="G916" s="127" t="str">
        <f t="shared" si="359"/>
        <v>Overig / Magazijn / Archief / Berging / Technische ruimte</v>
      </c>
      <c r="H916" s="107" t="s">
        <v>667</v>
      </c>
      <c r="I916" s="128">
        <v>1</v>
      </c>
      <c r="J916" s="127" t="str">
        <f t="shared" si="372"/>
        <v>Vloerafwerking met polymeer beschermlaag</v>
      </c>
      <c r="K916" s="130">
        <v>1</v>
      </c>
      <c r="L916" s="129">
        <f t="shared" si="373"/>
        <v>1</v>
      </c>
      <c r="M916" s="164">
        <f t="shared" si="374"/>
        <v>0</v>
      </c>
      <c r="N916" s="131"/>
      <c r="O916" s="107" t="s">
        <v>101</v>
      </c>
      <c r="P916" s="107"/>
      <c r="Q916" s="107"/>
      <c r="R916" s="107"/>
      <c r="S916" s="131"/>
      <c r="T916" s="126" t="str">
        <f t="shared" si="360"/>
        <v>Verkeer</v>
      </c>
      <c r="U916" s="126" t="str">
        <f t="shared" si="361"/>
        <v>AQL 7%</v>
      </c>
      <c r="V916" s="131"/>
      <c r="W916" s="113">
        <v>100</v>
      </c>
      <c r="X916" s="131"/>
      <c r="Y916" s="129">
        <f t="shared" si="362"/>
        <v>1.56</v>
      </c>
      <c r="Z916" s="132">
        <f t="shared" si="363"/>
        <v>0</v>
      </c>
      <c r="AA916" s="131"/>
      <c r="AB916" s="129" t="str">
        <f t="shared" si="364"/>
        <v>_</v>
      </c>
      <c r="AC916" s="132" t="str">
        <f t="shared" si="365"/>
        <v>_</v>
      </c>
      <c r="AD916" s="131"/>
      <c r="AE916" s="129" t="str">
        <f t="shared" si="366"/>
        <v>_</v>
      </c>
      <c r="AF916" s="132" t="str">
        <f t="shared" si="367"/>
        <v>_</v>
      </c>
      <c r="AG916" s="131"/>
      <c r="AH916" s="129" t="str">
        <f t="shared" si="368"/>
        <v>_</v>
      </c>
      <c r="AI916" s="132" t="str">
        <f t="shared" si="369"/>
        <v>_</v>
      </c>
      <c r="AJ916" s="131"/>
      <c r="AK916" s="129">
        <f t="shared" si="370"/>
        <v>1.56</v>
      </c>
      <c r="AL916" s="132">
        <f t="shared" si="371"/>
        <v>0</v>
      </c>
      <c r="AM916" s="131"/>
      <c r="AQ916" s="137"/>
    </row>
    <row r="917" spans="1:43">
      <c r="A917" s="12">
        <v>75</v>
      </c>
      <c r="B917" s="126" t="str">
        <f>VLOOKUP(A917,'Overzicht locaties'!B:D,2,0)</f>
        <v>Type B</v>
      </c>
      <c r="C917" s="107" t="s">
        <v>337</v>
      </c>
      <c r="D917" s="6" t="s">
        <v>224</v>
      </c>
      <c r="E917" s="107" t="s">
        <v>248</v>
      </c>
      <c r="F917" s="107">
        <v>1</v>
      </c>
      <c r="G917" s="127" t="str">
        <f t="shared" si="359"/>
        <v xml:space="preserve">Kantoorruimte / vergaderruimte </v>
      </c>
      <c r="H917" s="107" t="s">
        <v>668</v>
      </c>
      <c r="I917" s="128">
        <v>1</v>
      </c>
      <c r="J917" s="127" t="str">
        <f t="shared" si="372"/>
        <v>Vloerafwerking met polymeer beschermlaag</v>
      </c>
      <c r="K917" s="130">
        <v>8</v>
      </c>
      <c r="L917" s="129">
        <f t="shared" si="373"/>
        <v>8</v>
      </c>
      <c r="M917" s="164">
        <f t="shared" si="374"/>
        <v>0</v>
      </c>
      <c r="N917" s="131"/>
      <c r="O917" s="107" t="s">
        <v>101</v>
      </c>
      <c r="P917" s="107"/>
      <c r="Q917" s="107"/>
      <c r="R917" s="107"/>
      <c r="S917" s="131"/>
      <c r="T917" s="126" t="str">
        <f t="shared" si="360"/>
        <v>Bureau</v>
      </c>
      <c r="U917" s="126" t="str">
        <f t="shared" si="361"/>
        <v>AQL 7%</v>
      </c>
      <c r="V917" s="131"/>
      <c r="W917" s="113">
        <v>100</v>
      </c>
      <c r="X917" s="131"/>
      <c r="Y917" s="129">
        <f t="shared" si="362"/>
        <v>12.48</v>
      </c>
      <c r="Z917" s="132">
        <f t="shared" si="363"/>
        <v>0</v>
      </c>
      <c r="AA917" s="131"/>
      <c r="AB917" s="129" t="str">
        <f t="shared" si="364"/>
        <v>_</v>
      </c>
      <c r="AC917" s="132" t="str">
        <f t="shared" si="365"/>
        <v>_</v>
      </c>
      <c r="AD917" s="131"/>
      <c r="AE917" s="129" t="str">
        <f t="shared" si="366"/>
        <v>_</v>
      </c>
      <c r="AF917" s="132" t="str">
        <f t="shared" si="367"/>
        <v>_</v>
      </c>
      <c r="AG917" s="131"/>
      <c r="AH917" s="129" t="str">
        <f t="shared" si="368"/>
        <v>_</v>
      </c>
      <c r="AI917" s="132" t="str">
        <f t="shared" si="369"/>
        <v>_</v>
      </c>
      <c r="AJ917" s="131"/>
      <c r="AK917" s="129">
        <f t="shared" si="370"/>
        <v>12.48</v>
      </c>
      <c r="AL917" s="132">
        <f t="shared" si="371"/>
        <v>0</v>
      </c>
      <c r="AM917" s="131"/>
      <c r="AQ917" s="137"/>
    </row>
    <row r="918" spans="1:43">
      <c r="A918" s="12">
        <v>75</v>
      </c>
      <c r="B918" s="126" t="str">
        <f>VLOOKUP(A918,'Overzicht locaties'!B:D,2,0)</f>
        <v>Type B</v>
      </c>
      <c r="C918" s="107" t="s">
        <v>337</v>
      </c>
      <c r="D918" s="6" t="s">
        <v>224</v>
      </c>
      <c r="E918" s="107" t="s">
        <v>249</v>
      </c>
      <c r="F918" s="107">
        <v>4</v>
      </c>
      <c r="G918" s="127" t="str">
        <f t="shared" si="359"/>
        <v>Medische ruimte</v>
      </c>
      <c r="H918" s="107" t="s">
        <v>667</v>
      </c>
      <c r="I918" s="128">
        <v>1</v>
      </c>
      <c r="J918" s="127" t="str">
        <f t="shared" si="372"/>
        <v>Vloerafwerking met polymeer beschermlaag</v>
      </c>
      <c r="K918" s="130">
        <v>5</v>
      </c>
      <c r="L918" s="129">
        <f t="shared" si="373"/>
        <v>5</v>
      </c>
      <c r="M918" s="164">
        <f t="shared" si="374"/>
        <v>0</v>
      </c>
      <c r="N918" s="131"/>
      <c r="O918" s="107" t="s">
        <v>101</v>
      </c>
      <c r="P918" s="107"/>
      <c r="Q918" s="107"/>
      <c r="R918" s="107"/>
      <c r="S918" s="131"/>
      <c r="T918" s="126" t="str">
        <f t="shared" si="360"/>
        <v>Behandel</v>
      </c>
      <c r="U918" s="126" t="str">
        <f t="shared" si="361"/>
        <v>AQL 3%</v>
      </c>
      <c r="V918" s="131"/>
      <c r="W918" s="113">
        <v>100</v>
      </c>
      <c r="X918" s="131"/>
      <c r="Y918" s="129">
        <f t="shared" si="362"/>
        <v>7.8000000000000007</v>
      </c>
      <c r="Z918" s="132">
        <f t="shared" si="363"/>
        <v>0</v>
      </c>
      <c r="AA918" s="131"/>
      <c r="AB918" s="129" t="str">
        <f t="shared" si="364"/>
        <v>_</v>
      </c>
      <c r="AC918" s="132" t="str">
        <f t="shared" si="365"/>
        <v>_</v>
      </c>
      <c r="AD918" s="131"/>
      <c r="AE918" s="129" t="str">
        <f t="shared" si="366"/>
        <v>_</v>
      </c>
      <c r="AF918" s="132" t="str">
        <f t="shared" si="367"/>
        <v>_</v>
      </c>
      <c r="AG918" s="131"/>
      <c r="AH918" s="129" t="str">
        <f t="shared" si="368"/>
        <v>_</v>
      </c>
      <c r="AI918" s="132" t="str">
        <f t="shared" si="369"/>
        <v>_</v>
      </c>
      <c r="AJ918" s="131"/>
      <c r="AK918" s="129">
        <f t="shared" si="370"/>
        <v>7.8000000000000007</v>
      </c>
      <c r="AL918" s="132">
        <f t="shared" si="371"/>
        <v>0</v>
      </c>
      <c r="AM918" s="131"/>
      <c r="AQ918" s="137"/>
    </row>
    <row r="919" spans="1:43">
      <c r="A919" s="12">
        <v>75</v>
      </c>
      <c r="B919" s="126" t="str">
        <f>VLOOKUP(A919,'Overzicht locaties'!B:D,2,0)</f>
        <v>Type B</v>
      </c>
      <c r="C919" s="107" t="s">
        <v>337</v>
      </c>
      <c r="D919" s="6" t="s">
        <v>224</v>
      </c>
      <c r="E919" s="107" t="s">
        <v>250</v>
      </c>
      <c r="F919" s="107">
        <v>4</v>
      </c>
      <c r="G919" s="127" t="str">
        <f t="shared" si="359"/>
        <v>Medische ruimte</v>
      </c>
      <c r="H919" s="107" t="s">
        <v>667</v>
      </c>
      <c r="I919" s="128">
        <v>1</v>
      </c>
      <c r="J919" s="127" t="str">
        <f t="shared" si="372"/>
        <v>Vloerafwerking met polymeer beschermlaag</v>
      </c>
      <c r="K919" s="130">
        <v>14</v>
      </c>
      <c r="L919" s="129">
        <f t="shared" si="373"/>
        <v>14</v>
      </c>
      <c r="M919" s="164">
        <f t="shared" si="374"/>
        <v>0</v>
      </c>
      <c r="N919" s="131"/>
      <c r="O919" s="107" t="s">
        <v>101</v>
      </c>
      <c r="P919" s="107"/>
      <c r="Q919" s="107"/>
      <c r="R919" s="107"/>
      <c r="S919" s="131"/>
      <c r="T919" s="126" t="str">
        <f t="shared" si="360"/>
        <v>Behandel</v>
      </c>
      <c r="U919" s="126" t="str">
        <f t="shared" si="361"/>
        <v>AQL 3%</v>
      </c>
      <c r="V919" s="131"/>
      <c r="W919" s="113">
        <v>100</v>
      </c>
      <c r="X919" s="131"/>
      <c r="Y919" s="129">
        <f t="shared" si="362"/>
        <v>21.840000000000003</v>
      </c>
      <c r="Z919" s="132">
        <f t="shared" si="363"/>
        <v>0</v>
      </c>
      <c r="AA919" s="131"/>
      <c r="AB919" s="129" t="str">
        <f t="shared" si="364"/>
        <v>_</v>
      </c>
      <c r="AC919" s="132" t="str">
        <f t="shared" si="365"/>
        <v>_</v>
      </c>
      <c r="AD919" s="131"/>
      <c r="AE919" s="129" t="str">
        <f t="shared" si="366"/>
        <v>_</v>
      </c>
      <c r="AF919" s="132" t="str">
        <f t="shared" si="367"/>
        <v>_</v>
      </c>
      <c r="AG919" s="131"/>
      <c r="AH919" s="129" t="str">
        <f t="shared" si="368"/>
        <v>_</v>
      </c>
      <c r="AI919" s="132" t="str">
        <f t="shared" si="369"/>
        <v>_</v>
      </c>
      <c r="AJ919" s="131"/>
      <c r="AK919" s="129">
        <f t="shared" si="370"/>
        <v>21.840000000000003</v>
      </c>
      <c r="AL919" s="132">
        <f t="shared" si="371"/>
        <v>0</v>
      </c>
      <c r="AM919" s="131"/>
      <c r="AQ919" s="137"/>
    </row>
    <row r="920" spans="1:43">
      <c r="A920" s="12">
        <v>75</v>
      </c>
      <c r="B920" s="126" t="str">
        <f>VLOOKUP(A920,'Overzicht locaties'!B:D,2,0)</f>
        <v>Type B</v>
      </c>
      <c r="C920" s="107" t="s">
        <v>337</v>
      </c>
      <c r="D920" s="6" t="s">
        <v>224</v>
      </c>
      <c r="E920" s="107" t="s">
        <v>251</v>
      </c>
      <c r="F920" s="107">
        <v>2</v>
      </c>
      <c r="G920" s="127" t="str">
        <f t="shared" si="359"/>
        <v>Sanitaire ruimte</v>
      </c>
      <c r="H920" s="107" t="s">
        <v>668</v>
      </c>
      <c r="I920" s="128">
        <v>1</v>
      </c>
      <c r="J920" s="127" t="str">
        <f t="shared" si="372"/>
        <v>Vloerafwerking met polymeer beschermlaag</v>
      </c>
      <c r="K920" s="130">
        <v>3</v>
      </c>
      <c r="L920" s="129">
        <f t="shared" si="373"/>
        <v>3</v>
      </c>
      <c r="M920" s="164">
        <f t="shared" si="374"/>
        <v>0</v>
      </c>
      <c r="N920" s="131"/>
      <c r="O920" s="107" t="s">
        <v>101</v>
      </c>
      <c r="P920" s="107"/>
      <c r="Q920" s="107"/>
      <c r="R920" s="107"/>
      <c r="S920" s="131"/>
      <c r="T920" s="126" t="str">
        <f t="shared" si="360"/>
        <v>Sanitair</v>
      </c>
      <c r="U920" s="126" t="str">
        <f t="shared" si="361"/>
        <v>AQL 4%</v>
      </c>
      <c r="V920" s="131"/>
      <c r="W920" s="113">
        <v>100</v>
      </c>
      <c r="X920" s="131"/>
      <c r="Y920" s="129">
        <f t="shared" si="362"/>
        <v>4.68</v>
      </c>
      <c r="Z920" s="132">
        <f t="shared" si="363"/>
        <v>0</v>
      </c>
      <c r="AA920" s="131"/>
      <c r="AB920" s="129" t="str">
        <f t="shared" si="364"/>
        <v>_</v>
      </c>
      <c r="AC920" s="132" t="str">
        <f t="shared" si="365"/>
        <v>_</v>
      </c>
      <c r="AD920" s="131"/>
      <c r="AE920" s="129" t="str">
        <f t="shared" si="366"/>
        <v>_</v>
      </c>
      <c r="AF920" s="132" t="str">
        <f t="shared" si="367"/>
        <v>_</v>
      </c>
      <c r="AG920" s="131"/>
      <c r="AH920" s="129" t="str">
        <f t="shared" si="368"/>
        <v>_</v>
      </c>
      <c r="AI920" s="132" t="str">
        <f t="shared" si="369"/>
        <v>_</v>
      </c>
      <c r="AJ920" s="131"/>
      <c r="AK920" s="129">
        <f t="shared" si="370"/>
        <v>4.68</v>
      </c>
      <c r="AL920" s="132">
        <f t="shared" si="371"/>
        <v>0</v>
      </c>
      <c r="AM920" s="131"/>
      <c r="AQ920" s="137"/>
    </row>
    <row r="921" spans="1:43">
      <c r="A921" s="12">
        <v>75</v>
      </c>
      <c r="B921" s="126" t="str">
        <f>VLOOKUP(A921,'Overzicht locaties'!B:D,2,0)</f>
        <v>Type B</v>
      </c>
      <c r="C921" s="107" t="s">
        <v>337</v>
      </c>
      <c r="D921" s="6" t="s">
        <v>224</v>
      </c>
      <c r="E921" s="107" t="s">
        <v>147</v>
      </c>
      <c r="F921" s="107">
        <v>3</v>
      </c>
      <c r="G921" s="127" t="str">
        <f t="shared" si="359"/>
        <v>Verkeersruimte / Garderobe / Wachtruimte</v>
      </c>
      <c r="H921" s="107" t="s">
        <v>667</v>
      </c>
      <c r="I921" s="128">
        <v>1</v>
      </c>
      <c r="J921" s="127" t="str">
        <f t="shared" si="372"/>
        <v>Vloerafwerking met polymeer beschermlaag</v>
      </c>
      <c r="K921" s="130">
        <v>6</v>
      </c>
      <c r="L921" s="129">
        <f t="shared" si="373"/>
        <v>6</v>
      </c>
      <c r="M921" s="164">
        <f t="shared" si="374"/>
        <v>0</v>
      </c>
      <c r="N921" s="131"/>
      <c r="O921" s="107" t="s">
        <v>101</v>
      </c>
      <c r="P921" s="107"/>
      <c r="Q921" s="107"/>
      <c r="R921" s="107"/>
      <c r="S921" s="131"/>
      <c r="T921" s="126" t="str">
        <f t="shared" si="360"/>
        <v>Verkeer</v>
      </c>
      <c r="U921" s="126" t="str">
        <f t="shared" si="361"/>
        <v>AQL 7%</v>
      </c>
      <c r="V921" s="131"/>
      <c r="W921" s="113">
        <v>100</v>
      </c>
      <c r="X921" s="131"/>
      <c r="Y921" s="129">
        <f t="shared" si="362"/>
        <v>9.36</v>
      </c>
      <c r="Z921" s="132">
        <f t="shared" si="363"/>
        <v>0</v>
      </c>
      <c r="AA921" s="131"/>
      <c r="AB921" s="129" t="str">
        <f t="shared" si="364"/>
        <v>_</v>
      </c>
      <c r="AC921" s="132" t="str">
        <f t="shared" si="365"/>
        <v>_</v>
      </c>
      <c r="AD921" s="131"/>
      <c r="AE921" s="129" t="str">
        <f t="shared" si="366"/>
        <v>_</v>
      </c>
      <c r="AF921" s="132" t="str">
        <f t="shared" si="367"/>
        <v>_</v>
      </c>
      <c r="AG921" s="131"/>
      <c r="AH921" s="129" t="str">
        <f t="shared" si="368"/>
        <v>_</v>
      </c>
      <c r="AI921" s="132" t="str">
        <f t="shared" si="369"/>
        <v>_</v>
      </c>
      <c r="AJ921" s="131"/>
      <c r="AK921" s="129">
        <f t="shared" si="370"/>
        <v>9.36</v>
      </c>
      <c r="AL921" s="132">
        <f t="shared" si="371"/>
        <v>0</v>
      </c>
      <c r="AM921" s="131"/>
      <c r="AQ921" s="137"/>
    </row>
    <row r="922" spans="1:43">
      <c r="A922" s="12">
        <v>75</v>
      </c>
      <c r="B922" s="126" t="str">
        <f>VLOOKUP(A922,'Overzicht locaties'!B:D,2,0)</f>
        <v>Type B</v>
      </c>
      <c r="C922" s="107" t="s">
        <v>337</v>
      </c>
      <c r="D922" s="6" t="s">
        <v>224</v>
      </c>
      <c r="E922" s="107" t="s">
        <v>252</v>
      </c>
      <c r="F922" s="107">
        <v>1</v>
      </c>
      <c r="G922" s="127" t="str">
        <f t="shared" si="359"/>
        <v xml:space="preserve">Kantoorruimte / vergaderruimte </v>
      </c>
      <c r="H922" s="107" t="s">
        <v>667</v>
      </c>
      <c r="I922" s="128">
        <v>1</v>
      </c>
      <c r="J922" s="127" t="str">
        <f t="shared" si="372"/>
        <v>Vloerafwerking met polymeer beschermlaag</v>
      </c>
      <c r="K922" s="130">
        <v>14</v>
      </c>
      <c r="L922" s="129">
        <f t="shared" si="373"/>
        <v>14</v>
      </c>
      <c r="M922" s="164">
        <f t="shared" si="374"/>
        <v>0</v>
      </c>
      <c r="N922" s="131"/>
      <c r="O922" s="107" t="s">
        <v>101</v>
      </c>
      <c r="P922" s="107"/>
      <c r="Q922" s="107"/>
      <c r="R922" s="107"/>
      <c r="S922" s="131"/>
      <c r="T922" s="126" t="str">
        <f t="shared" si="360"/>
        <v>Bureau</v>
      </c>
      <c r="U922" s="126" t="str">
        <f t="shared" si="361"/>
        <v>AQL 7%</v>
      </c>
      <c r="V922" s="131"/>
      <c r="W922" s="113">
        <v>100</v>
      </c>
      <c r="X922" s="131"/>
      <c r="Y922" s="129">
        <f t="shared" si="362"/>
        <v>21.840000000000003</v>
      </c>
      <c r="Z922" s="132">
        <f t="shared" si="363"/>
        <v>0</v>
      </c>
      <c r="AA922" s="131"/>
      <c r="AB922" s="129" t="str">
        <f t="shared" si="364"/>
        <v>_</v>
      </c>
      <c r="AC922" s="132" t="str">
        <f t="shared" si="365"/>
        <v>_</v>
      </c>
      <c r="AD922" s="131"/>
      <c r="AE922" s="129" t="str">
        <f t="shared" si="366"/>
        <v>_</v>
      </c>
      <c r="AF922" s="132" t="str">
        <f t="shared" si="367"/>
        <v>_</v>
      </c>
      <c r="AG922" s="131"/>
      <c r="AH922" s="129" t="str">
        <f t="shared" si="368"/>
        <v>_</v>
      </c>
      <c r="AI922" s="132" t="str">
        <f t="shared" si="369"/>
        <v>_</v>
      </c>
      <c r="AJ922" s="131"/>
      <c r="AK922" s="129">
        <f t="shared" si="370"/>
        <v>21.840000000000003</v>
      </c>
      <c r="AL922" s="132">
        <f t="shared" si="371"/>
        <v>0</v>
      </c>
      <c r="AM922" s="131"/>
      <c r="AQ922" s="137"/>
    </row>
    <row r="923" spans="1:43">
      <c r="A923" s="12">
        <v>75</v>
      </c>
      <c r="B923" s="126" t="str">
        <f>VLOOKUP(A923,'Overzicht locaties'!B:D,2,0)</f>
        <v>Type B</v>
      </c>
      <c r="C923" s="107" t="s">
        <v>337</v>
      </c>
      <c r="D923" s="6" t="s">
        <v>224</v>
      </c>
      <c r="E923" s="107" t="s">
        <v>253</v>
      </c>
      <c r="F923" s="107">
        <v>3</v>
      </c>
      <c r="G923" s="127" t="str">
        <f t="shared" si="359"/>
        <v>Verkeersruimte / Garderobe / Wachtruimte</v>
      </c>
      <c r="H923" s="107" t="s">
        <v>668</v>
      </c>
      <c r="I923" s="128">
        <v>1</v>
      </c>
      <c r="J923" s="127" t="str">
        <f t="shared" si="372"/>
        <v>Vloerafwerking met polymeer beschermlaag</v>
      </c>
      <c r="K923" s="130">
        <v>1</v>
      </c>
      <c r="L923" s="129">
        <f t="shared" si="373"/>
        <v>1</v>
      </c>
      <c r="M923" s="164">
        <f t="shared" si="374"/>
        <v>0</v>
      </c>
      <c r="N923" s="131"/>
      <c r="O923" s="107" t="s">
        <v>101</v>
      </c>
      <c r="P923" s="107"/>
      <c r="Q923" s="107"/>
      <c r="R923" s="107"/>
      <c r="S923" s="131"/>
      <c r="T923" s="126" t="str">
        <f t="shared" si="360"/>
        <v>Verkeer</v>
      </c>
      <c r="U923" s="126" t="str">
        <f t="shared" si="361"/>
        <v>AQL 7%</v>
      </c>
      <c r="V923" s="131"/>
      <c r="W923" s="113">
        <v>100</v>
      </c>
      <c r="X923" s="131"/>
      <c r="Y923" s="129">
        <f t="shared" si="362"/>
        <v>1.56</v>
      </c>
      <c r="Z923" s="132">
        <f t="shared" si="363"/>
        <v>0</v>
      </c>
      <c r="AA923" s="131"/>
      <c r="AB923" s="129" t="str">
        <f t="shared" si="364"/>
        <v>_</v>
      </c>
      <c r="AC923" s="132" t="str">
        <f t="shared" si="365"/>
        <v>_</v>
      </c>
      <c r="AD923" s="131"/>
      <c r="AE923" s="129" t="str">
        <f t="shared" si="366"/>
        <v>_</v>
      </c>
      <c r="AF923" s="132" t="str">
        <f t="shared" si="367"/>
        <v>_</v>
      </c>
      <c r="AG923" s="131"/>
      <c r="AH923" s="129" t="str">
        <f t="shared" si="368"/>
        <v>_</v>
      </c>
      <c r="AI923" s="132" t="str">
        <f t="shared" si="369"/>
        <v>_</v>
      </c>
      <c r="AJ923" s="131"/>
      <c r="AK923" s="129">
        <f t="shared" si="370"/>
        <v>1.56</v>
      </c>
      <c r="AL923" s="132">
        <f t="shared" si="371"/>
        <v>0</v>
      </c>
      <c r="AM923" s="131"/>
      <c r="AQ923" s="137"/>
    </row>
    <row r="924" spans="1:43">
      <c r="A924" s="12">
        <v>75</v>
      </c>
      <c r="B924" s="126" t="str">
        <f>VLOOKUP(A924,'Overzicht locaties'!B:D,2,0)</f>
        <v>Type B</v>
      </c>
      <c r="C924" s="107" t="s">
        <v>337</v>
      </c>
      <c r="D924" s="6" t="s">
        <v>224</v>
      </c>
      <c r="E924" s="107" t="s">
        <v>148</v>
      </c>
      <c r="F924" s="107">
        <v>2</v>
      </c>
      <c r="G924" s="127" t="str">
        <f t="shared" si="359"/>
        <v>Sanitaire ruimte</v>
      </c>
      <c r="H924" s="107" t="s">
        <v>667</v>
      </c>
      <c r="I924" s="128">
        <v>1</v>
      </c>
      <c r="J924" s="127" t="str">
        <f t="shared" si="372"/>
        <v>Vloerafwerking met polymeer beschermlaag</v>
      </c>
      <c r="K924" s="130">
        <v>1</v>
      </c>
      <c r="L924" s="129">
        <f t="shared" si="373"/>
        <v>1</v>
      </c>
      <c r="M924" s="164">
        <f t="shared" si="374"/>
        <v>0</v>
      </c>
      <c r="N924" s="131"/>
      <c r="O924" s="107" t="s">
        <v>101</v>
      </c>
      <c r="P924" s="107"/>
      <c r="Q924" s="107"/>
      <c r="R924" s="107"/>
      <c r="S924" s="131"/>
      <c r="T924" s="126" t="str">
        <f t="shared" si="360"/>
        <v>Sanitair</v>
      </c>
      <c r="U924" s="126" t="str">
        <f t="shared" si="361"/>
        <v>AQL 4%</v>
      </c>
      <c r="V924" s="131"/>
      <c r="W924" s="113">
        <v>100</v>
      </c>
      <c r="X924" s="131"/>
      <c r="Y924" s="129">
        <f t="shared" si="362"/>
        <v>1.56</v>
      </c>
      <c r="Z924" s="132">
        <f t="shared" si="363"/>
        <v>0</v>
      </c>
      <c r="AA924" s="131"/>
      <c r="AB924" s="129" t="str">
        <f t="shared" si="364"/>
        <v>_</v>
      </c>
      <c r="AC924" s="132" t="str">
        <f t="shared" si="365"/>
        <v>_</v>
      </c>
      <c r="AD924" s="131"/>
      <c r="AE924" s="129" t="str">
        <f t="shared" si="366"/>
        <v>_</v>
      </c>
      <c r="AF924" s="132" t="str">
        <f t="shared" si="367"/>
        <v>_</v>
      </c>
      <c r="AG924" s="131"/>
      <c r="AH924" s="129" t="str">
        <f t="shared" si="368"/>
        <v>_</v>
      </c>
      <c r="AI924" s="132" t="str">
        <f t="shared" si="369"/>
        <v>_</v>
      </c>
      <c r="AJ924" s="131"/>
      <c r="AK924" s="129">
        <f t="shared" si="370"/>
        <v>1.56</v>
      </c>
      <c r="AL924" s="132">
        <f t="shared" si="371"/>
        <v>0</v>
      </c>
      <c r="AM924" s="131"/>
      <c r="AQ924" s="137"/>
    </row>
    <row r="925" spans="1:43">
      <c r="A925" s="12">
        <v>75</v>
      </c>
      <c r="B925" s="126" t="str">
        <f>VLOOKUP(A925,'Overzicht locaties'!B:D,2,0)</f>
        <v>Type B</v>
      </c>
      <c r="C925" s="107" t="s">
        <v>337</v>
      </c>
      <c r="D925" s="6" t="s">
        <v>224</v>
      </c>
      <c r="E925" s="107" t="s">
        <v>254</v>
      </c>
      <c r="F925" s="107">
        <v>6</v>
      </c>
      <c r="G925" s="127" t="str">
        <f t="shared" si="359"/>
        <v>Overig / Magazijn / Archief / Berging / Technische ruimte</v>
      </c>
      <c r="H925" s="107" t="s">
        <v>667</v>
      </c>
      <c r="I925" s="128">
        <v>1</v>
      </c>
      <c r="J925" s="127" t="str">
        <f t="shared" si="372"/>
        <v>Vloerafwerking met polymeer beschermlaag</v>
      </c>
      <c r="K925" s="130">
        <v>1</v>
      </c>
      <c r="L925" s="129">
        <f t="shared" si="373"/>
        <v>1</v>
      </c>
      <c r="M925" s="164">
        <f t="shared" si="374"/>
        <v>0</v>
      </c>
      <c r="N925" s="131"/>
      <c r="O925" s="107" t="s">
        <v>101</v>
      </c>
      <c r="P925" s="107"/>
      <c r="Q925" s="107"/>
      <c r="R925" s="107"/>
      <c r="S925" s="131"/>
      <c r="T925" s="126" t="str">
        <f t="shared" si="360"/>
        <v>Verkeer</v>
      </c>
      <c r="U925" s="126" t="str">
        <f t="shared" si="361"/>
        <v>AQL 7%</v>
      </c>
      <c r="V925" s="131"/>
      <c r="W925" s="113">
        <v>100</v>
      </c>
      <c r="X925" s="131"/>
      <c r="Y925" s="129">
        <f t="shared" si="362"/>
        <v>1.56</v>
      </c>
      <c r="Z925" s="132">
        <f t="shared" si="363"/>
        <v>0</v>
      </c>
      <c r="AA925" s="131"/>
      <c r="AB925" s="129" t="str">
        <f t="shared" si="364"/>
        <v>_</v>
      </c>
      <c r="AC925" s="132" t="str">
        <f t="shared" si="365"/>
        <v>_</v>
      </c>
      <c r="AD925" s="131"/>
      <c r="AE925" s="129" t="str">
        <f t="shared" si="366"/>
        <v>_</v>
      </c>
      <c r="AF925" s="132" t="str">
        <f t="shared" si="367"/>
        <v>_</v>
      </c>
      <c r="AG925" s="131"/>
      <c r="AH925" s="129" t="str">
        <f t="shared" si="368"/>
        <v>_</v>
      </c>
      <c r="AI925" s="132" t="str">
        <f t="shared" si="369"/>
        <v>_</v>
      </c>
      <c r="AJ925" s="131"/>
      <c r="AK925" s="129">
        <f t="shared" si="370"/>
        <v>1.56</v>
      </c>
      <c r="AL925" s="132">
        <f t="shared" si="371"/>
        <v>0</v>
      </c>
      <c r="AM925" s="131"/>
      <c r="AQ925" s="137"/>
    </row>
    <row r="926" spans="1:43">
      <c r="A926" s="12">
        <v>76</v>
      </c>
      <c r="B926" s="126" t="str">
        <f>VLOOKUP(A926,'Overzicht locaties'!B:D,2,0)</f>
        <v>Type B</v>
      </c>
      <c r="C926" s="107" t="s">
        <v>337</v>
      </c>
      <c r="D926" s="6" t="s">
        <v>224</v>
      </c>
      <c r="E926" s="107" t="s">
        <v>248</v>
      </c>
      <c r="F926" s="107">
        <v>1</v>
      </c>
      <c r="G926" s="127" t="str">
        <f t="shared" si="359"/>
        <v xml:space="preserve">Kantoorruimte / vergaderruimte </v>
      </c>
      <c r="H926" s="107" t="s">
        <v>668</v>
      </c>
      <c r="I926" s="128">
        <v>1</v>
      </c>
      <c r="J926" s="127" t="str">
        <f t="shared" si="372"/>
        <v>Vloerafwerking met polymeer beschermlaag</v>
      </c>
      <c r="K926" s="130">
        <v>8</v>
      </c>
      <c r="L926" s="129">
        <f t="shared" si="373"/>
        <v>8</v>
      </c>
      <c r="M926" s="164">
        <f t="shared" si="374"/>
        <v>0</v>
      </c>
      <c r="N926" s="131"/>
      <c r="O926" s="107" t="s">
        <v>101</v>
      </c>
      <c r="P926" s="107"/>
      <c r="Q926" s="107"/>
      <c r="R926" s="107"/>
      <c r="S926" s="131"/>
      <c r="T926" s="126" t="str">
        <f t="shared" si="360"/>
        <v>Bureau</v>
      </c>
      <c r="U926" s="126" t="str">
        <f t="shared" si="361"/>
        <v>AQL 7%</v>
      </c>
      <c r="V926" s="131"/>
      <c r="W926" s="113">
        <v>100</v>
      </c>
      <c r="X926" s="131"/>
      <c r="Y926" s="129">
        <f t="shared" si="362"/>
        <v>12.48</v>
      </c>
      <c r="Z926" s="132">
        <f t="shared" si="363"/>
        <v>0</v>
      </c>
      <c r="AA926" s="131"/>
      <c r="AB926" s="129" t="str">
        <f t="shared" si="364"/>
        <v>_</v>
      </c>
      <c r="AC926" s="132" t="str">
        <f t="shared" si="365"/>
        <v>_</v>
      </c>
      <c r="AD926" s="131"/>
      <c r="AE926" s="129" t="str">
        <f t="shared" si="366"/>
        <v>_</v>
      </c>
      <c r="AF926" s="132" t="str">
        <f t="shared" si="367"/>
        <v>_</v>
      </c>
      <c r="AG926" s="131"/>
      <c r="AH926" s="129" t="str">
        <f t="shared" si="368"/>
        <v>_</v>
      </c>
      <c r="AI926" s="132" t="str">
        <f t="shared" si="369"/>
        <v>_</v>
      </c>
      <c r="AJ926" s="131"/>
      <c r="AK926" s="129">
        <f t="shared" si="370"/>
        <v>12.48</v>
      </c>
      <c r="AL926" s="132">
        <f t="shared" si="371"/>
        <v>0</v>
      </c>
      <c r="AM926" s="131"/>
      <c r="AQ926" s="137"/>
    </row>
    <row r="927" spans="1:43">
      <c r="A927" s="12">
        <v>76</v>
      </c>
      <c r="B927" s="126" t="str">
        <f>VLOOKUP(A927,'Overzicht locaties'!B:D,2,0)</f>
        <v>Type B</v>
      </c>
      <c r="C927" s="107" t="s">
        <v>337</v>
      </c>
      <c r="D927" s="6" t="s">
        <v>224</v>
      </c>
      <c r="E927" s="107" t="s">
        <v>249</v>
      </c>
      <c r="F927" s="107">
        <v>4</v>
      </c>
      <c r="G927" s="127" t="str">
        <f t="shared" si="359"/>
        <v>Medische ruimte</v>
      </c>
      <c r="H927" s="107" t="s">
        <v>667</v>
      </c>
      <c r="I927" s="128">
        <v>1</v>
      </c>
      <c r="J927" s="127" t="str">
        <f t="shared" si="372"/>
        <v>Vloerafwerking met polymeer beschermlaag</v>
      </c>
      <c r="K927" s="130">
        <v>5</v>
      </c>
      <c r="L927" s="129">
        <f t="shared" si="373"/>
        <v>5</v>
      </c>
      <c r="M927" s="164">
        <f t="shared" si="374"/>
        <v>0</v>
      </c>
      <c r="N927" s="131"/>
      <c r="O927" s="107" t="s">
        <v>101</v>
      </c>
      <c r="P927" s="107"/>
      <c r="Q927" s="107"/>
      <c r="R927" s="107"/>
      <c r="S927" s="131"/>
      <c r="T927" s="126" t="str">
        <f t="shared" si="360"/>
        <v>Behandel</v>
      </c>
      <c r="U927" s="126" t="str">
        <f t="shared" si="361"/>
        <v>AQL 3%</v>
      </c>
      <c r="V927" s="131"/>
      <c r="W927" s="113">
        <v>100</v>
      </c>
      <c r="X927" s="131"/>
      <c r="Y927" s="129">
        <f t="shared" si="362"/>
        <v>7.8000000000000007</v>
      </c>
      <c r="Z927" s="132">
        <f t="shared" si="363"/>
        <v>0</v>
      </c>
      <c r="AA927" s="131"/>
      <c r="AB927" s="129" t="str">
        <f t="shared" si="364"/>
        <v>_</v>
      </c>
      <c r="AC927" s="132" t="str">
        <f t="shared" si="365"/>
        <v>_</v>
      </c>
      <c r="AD927" s="131"/>
      <c r="AE927" s="129" t="str">
        <f t="shared" si="366"/>
        <v>_</v>
      </c>
      <c r="AF927" s="132" t="str">
        <f t="shared" si="367"/>
        <v>_</v>
      </c>
      <c r="AG927" s="131"/>
      <c r="AH927" s="129" t="str">
        <f t="shared" si="368"/>
        <v>_</v>
      </c>
      <c r="AI927" s="132" t="str">
        <f t="shared" si="369"/>
        <v>_</v>
      </c>
      <c r="AJ927" s="131"/>
      <c r="AK927" s="129">
        <f t="shared" si="370"/>
        <v>7.8000000000000007</v>
      </c>
      <c r="AL927" s="132">
        <f t="shared" si="371"/>
        <v>0</v>
      </c>
      <c r="AM927" s="131"/>
      <c r="AQ927" s="137"/>
    </row>
    <row r="928" spans="1:43">
      <c r="A928" s="12">
        <v>76</v>
      </c>
      <c r="B928" s="126" t="str">
        <f>VLOOKUP(A928,'Overzicht locaties'!B:D,2,0)</f>
        <v>Type B</v>
      </c>
      <c r="C928" s="107" t="s">
        <v>337</v>
      </c>
      <c r="D928" s="6" t="s">
        <v>224</v>
      </c>
      <c r="E928" s="107" t="s">
        <v>250</v>
      </c>
      <c r="F928" s="107">
        <v>4</v>
      </c>
      <c r="G928" s="127" t="str">
        <f t="shared" si="359"/>
        <v>Medische ruimte</v>
      </c>
      <c r="H928" s="107" t="s">
        <v>667</v>
      </c>
      <c r="I928" s="128">
        <v>1</v>
      </c>
      <c r="J928" s="127" t="str">
        <f t="shared" si="372"/>
        <v>Vloerafwerking met polymeer beschermlaag</v>
      </c>
      <c r="K928" s="130">
        <v>14</v>
      </c>
      <c r="L928" s="129">
        <f t="shared" si="373"/>
        <v>14</v>
      </c>
      <c r="M928" s="164">
        <f t="shared" si="374"/>
        <v>0</v>
      </c>
      <c r="N928" s="131"/>
      <c r="O928" s="107" t="s">
        <v>101</v>
      </c>
      <c r="P928" s="107"/>
      <c r="Q928" s="107"/>
      <c r="R928" s="107"/>
      <c r="S928" s="131"/>
      <c r="T928" s="126" t="str">
        <f t="shared" si="360"/>
        <v>Behandel</v>
      </c>
      <c r="U928" s="126" t="str">
        <f t="shared" si="361"/>
        <v>AQL 3%</v>
      </c>
      <c r="V928" s="131"/>
      <c r="W928" s="113">
        <v>100</v>
      </c>
      <c r="X928" s="131"/>
      <c r="Y928" s="129">
        <f t="shared" si="362"/>
        <v>21.840000000000003</v>
      </c>
      <c r="Z928" s="132">
        <f t="shared" si="363"/>
        <v>0</v>
      </c>
      <c r="AA928" s="131"/>
      <c r="AB928" s="129" t="str">
        <f t="shared" si="364"/>
        <v>_</v>
      </c>
      <c r="AC928" s="132" t="str">
        <f t="shared" si="365"/>
        <v>_</v>
      </c>
      <c r="AD928" s="131"/>
      <c r="AE928" s="129" t="str">
        <f t="shared" si="366"/>
        <v>_</v>
      </c>
      <c r="AF928" s="132" t="str">
        <f t="shared" si="367"/>
        <v>_</v>
      </c>
      <c r="AG928" s="131"/>
      <c r="AH928" s="129" t="str">
        <f t="shared" si="368"/>
        <v>_</v>
      </c>
      <c r="AI928" s="132" t="str">
        <f t="shared" si="369"/>
        <v>_</v>
      </c>
      <c r="AJ928" s="131"/>
      <c r="AK928" s="129">
        <f t="shared" si="370"/>
        <v>21.840000000000003</v>
      </c>
      <c r="AL928" s="132">
        <f t="shared" si="371"/>
        <v>0</v>
      </c>
      <c r="AM928" s="131"/>
      <c r="AQ928" s="137"/>
    </row>
    <row r="929" spans="1:43">
      <c r="A929" s="12">
        <v>76</v>
      </c>
      <c r="B929" s="126" t="str">
        <f>VLOOKUP(A929,'Overzicht locaties'!B:D,2,0)</f>
        <v>Type B</v>
      </c>
      <c r="C929" s="107" t="s">
        <v>337</v>
      </c>
      <c r="D929" s="6" t="s">
        <v>224</v>
      </c>
      <c r="E929" s="107" t="s">
        <v>251</v>
      </c>
      <c r="F929" s="107">
        <v>2</v>
      </c>
      <c r="G929" s="127" t="str">
        <f t="shared" si="359"/>
        <v>Sanitaire ruimte</v>
      </c>
      <c r="H929" s="107" t="s">
        <v>668</v>
      </c>
      <c r="I929" s="128">
        <v>1</v>
      </c>
      <c r="J929" s="127" t="str">
        <f t="shared" si="372"/>
        <v>Vloerafwerking met polymeer beschermlaag</v>
      </c>
      <c r="K929" s="130">
        <v>3</v>
      </c>
      <c r="L929" s="129">
        <f t="shared" si="373"/>
        <v>3</v>
      </c>
      <c r="M929" s="164">
        <f t="shared" si="374"/>
        <v>0</v>
      </c>
      <c r="N929" s="131"/>
      <c r="O929" s="107" t="s">
        <v>101</v>
      </c>
      <c r="P929" s="107"/>
      <c r="Q929" s="107"/>
      <c r="R929" s="107"/>
      <c r="S929" s="131"/>
      <c r="T929" s="126" t="str">
        <f t="shared" si="360"/>
        <v>Sanitair</v>
      </c>
      <c r="U929" s="126" t="str">
        <f t="shared" si="361"/>
        <v>AQL 4%</v>
      </c>
      <c r="V929" s="131"/>
      <c r="W929" s="113">
        <v>100</v>
      </c>
      <c r="X929" s="131"/>
      <c r="Y929" s="129">
        <f t="shared" si="362"/>
        <v>4.68</v>
      </c>
      <c r="Z929" s="132">
        <f t="shared" si="363"/>
        <v>0</v>
      </c>
      <c r="AA929" s="131"/>
      <c r="AB929" s="129" t="str">
        <f t="shared" si="364"/>
        <v>_</v>
      </c>
      <c r="AC929" s="132" t="str">
        <f t="shared" si="365"/>
        <v>_</v>
      </c>
      <c r="AD929" s="131"/>
      <c r="AE929" s="129" t="str">
        <f t="shared" si="366"/>
        <v>_</v>
      </c>
      <c r="AF929" s="132" t="str">
        <f t="shared" si="367"/>
        <v>_</v>
      </c>
      <c r="AG929" s="131"/>
      <c r="AH929" s="129" t="str">
        <f t="shared" si="368"/>
        <v>_</v>
      </c>
      <c r="AI929" s="132" t="str">
        <f t="shared" si="369"/>
        <v>_</v>
      </c>
      <c r="AJ929" s="131"/>
      <c r="AK929" s="129">
        <f t="shared" si="370"/>
        <v>4.68</v>
      </c>
      <c r="AL929" s="132">
        <f t="shared" si="371"/>
        <v>0</v>
      </c>
      <c r="AM929" s="131"/>
      <c r="AQ929" s="137"/>
    </row>
    <row r="930" spans="1:43">
      <c r="A930" s="12">
        <v>76</v>
      </c>
      <c r="B930" s="126" t="str">
        <f>VLOOKUP(A930,'Overzicht locaties'!B:D,2,0)</f>
        <v>Type B</v>
      </c>
      <c r="C930" s="107" t="s">
        <v>337</v>
      </c>
      <c r="D930" s="6" t="s">
        <v>224</v>
      </c>
      <c r="E930" s="107" t="s">
        <v>147</v>
      </c>
      <c r="F930" s="107">
        <v>3</v>
      </c>
      <c r="G930" s="127" t="str">
        <f t="shared" si="359"/>
        <v>Verkeersruimte / Garderobe / Wachtruimte</v>
      </c>
      <c r="H930" s="107" t="s">
        <v>667</v>
      </c>
      <c r="I930" s="128">
        <v>1</v>
      </c>
      <c r="J930" s="127" t="str">
        <f t="shared" si="372"/>
        <v>Vloerafwerking met polymeer beschermlaag</v>
      </c>
      <c r="K930" s="130">
        <v>6</v>
      </c>
      <c r="L930" s="129">
        <f t="shared" si="373"/>
        <v>6</v>
      </c>
      <c r="M930" s="164">
        <f t="shared" si="374"/>
        <v>0</v>
      </c>
      <c r="N930" s="131"/>
      <c r="O930" s="107" t="s">
        <v>101</v>
      </c>
      <c r="P930" s="107"/>
      <c r="Q930" s="107"/>
      <c r="R930" s="107"/>
      <c r="S930" s="131"/>
      <c r="T930" s="126" t="str">
        <f t="shared" si="360"/>
        <v>Verkeer</v>
      </c>
      <c r="U930" s="126" t="str">
        <f t="shared" si="361"/>
        <v>AQL 7%</v>
      </c>
      <c r="V930" s="131"/>
      <c r="W930" s="113">
        <v>100</v>
      </c>
      <c r="X930" s="131"/>
      <c r="Y930" s="129">
        <f t="shared" si="362"/>
        <v>9.36</v>
      </c>
      <c r="Z930" s="132">
        <f t="shared" si="363"/>
        <v>0</v>
      </c>
      <c r="AA930" s="131"/>
      <c r="AB930" s="129" t="str">
        <f t="shared" si="364"/>
        <v>_</v>
      </c>
      <c r="AC930" s="132" t="str">
        <f t="shared" si="365"/>
        <v>_</v>
      </c>
      <c r="AD930" s="131"/>
      <c r="AE930" s="129" t="str">
        <f t="shared" si="366"/>
        <v>_</v>
      </c>
      <c r="AF930" s="132" t="str">
        <f t="shared" si="367"/>
        <v>_</v>
      </c>
      <c r="AG930" s="131"/>
      <c r="AH930" s="129" t="str">
        <f t="shared" si="368"/>
        <v>_</v>
      </c>
      <c r="AI930" s="132" t="str">
        <f t="shared" si="369"/>
        <v>_</v>
      </c>
      <c r="AJ930" s="131"/>
      <c r="AK930" s="129">
        <f t="shared" si="370"/>
        <v>9.36</v>
      </c>
      <c r="AL930" s="132">
        <f t="shared" si="371"/>
        <v>0</v>
      </c>
      <c r="AM930" s="131"/>
      <c r="AQ930" s="137"/>
    </row>
    <row r="931" spans="1:43">
      <c r="A931" s="12">
        <v>76</v>
      </c>
      <c r="B931" s="126" t="str">
        <f>VLOOKUP(A931,'Overzicht locaties'!B:D,2,0)</f>
        <v>Type B</v>
      </c>
      <c r="C931" s="107" t="s">
        <v>337</v>
      </c>
      <c r="D931" s="6" t="s">
        <v>224</v>
      </c>
      <c r="E931" s="107" t="s">
        <v>252</v>
      </c>
      <c r="F931" s="107">
        <v>1</v>
      </c>
      <c r="G931" s="127" t="str">
        <f t="shared" si="359"/>
        <v xml:space="preserve">Kantoorruimte / vergaderruimte </v>
      </c>
      <c r="H931" s="107" t="s">
        <v>667</v>
      </c>
      <c r="I931" s="128">
        <v>1</v>
      </c>
      <c r="J931" s="127" t="str">
        <f t="shared" si="372"/>
        <v>Vloerafwerking met polymeer beschermlaag</v>
      </c>
      <c r="K931" s="130">
        <v>14</v>
      </c>
      <c r="L931" s="129">
        <f t="shared" si="373"/>
        <v>14</v>
      </c>
      <c r="M931" s="164">
        <f t="shared" si="374"/>
        <v>0</v>
      </c>
      <c r="N931" s="131"/>
      <c r="O931" s="107" t="s">
        <v>101</v>
      </c>
      <c r="P931" s="107"/>
      <c r="Q931" s="107"/>
      <c r="R931" s="107"/>
      <c r="S931" s="131"/>
      <c r="T931" s="126" t="str">
        <f t="shared" si="360"/>
        <v>Bureau</v>
      </c>
      <c r="U931" s="126" t="str">
        <f t="shared" si="361"/>
        <v>AQL 7%</v>
      </c>
      <c r="V931" s="131"/>
      <c r="W931" s="113">
        <v>100</v>
      </c>
      <c r="X931" s="131"/>
      <c r="Y931" s="129">
        <f t="shared" si="362"/>
        <v>21.840000000000003</v>
      </c>
      <c r="Z931" s="132">
        <f t="shared" si="363"/>
        <v>0</v>
      </c>
      <c r="AA931" s="131"/>
      <c r="AB931" s="129" t="str">
        <f t="shared" si="364"/>
        <v>_</v>
      </c>
      <c r="AC931" s="132" t="str">
        <f t="shared" si="365"/>
        <v>_</v>
      </c>
      <c r="AD931" s="131"/>
      <c r="AE931" s="129" t="str">
        <f t="shared" si="366"/>
        <v>_</v>
      </c>
      <c r="AF931" s="132" t="str">
        <f t="shared" si="367"/>
        <v>_</v>
      </c>
      <c r="AG931" s="131"/>
      <c r="AH931" s="129" t="str">
        <f t="shared" si="368"/>
        <v>_</v>
      </c>
      <c r="AI931" s="132" t="str">
        <f t="shared" si="369"/>
        <v>_</v>
      </c>
      <c r="AJ931" s="131"/>
      <c r="AK931" s="129">
        <f t="shared" si="370"/>
        <v>21.840000000000003</v>
      </c>
      <c r="AL931" s="132">
        <f t="shared" si="371"/>
        <v>0</v>
      </c>
      <c r="AM931" s="131"/>
      <c r="AQ931" s="137"/>
    </row>
    <row r="932" spans="1:43">
      <c r="A932" s="12">
        <v>76</v>
      </c>
      <c r="B932" s="126" t="str">
        <f>VLOOKUP(A932,'Overzicht locaties'!B:D,2,0)</f>
        <v>Type B</v>
      </c>
      <c r="C932" s="107" t="s">
        <v>337</v>
      </c>
      <c r="D932" s="6" t="s">
        <v>224</v>
      </c>
      <c r="E932" s="107" t="s">
        <v>253</v>
      </c>
      <c r="F932" s="107">
        <v>3</v>
      </c>
      <c r="G932" s="127" t="str">
        <f t="shared" si="359"/>
        <v>Verkeersruimte / Garderobe / Wachtruimte</v>
      </c>
      <c r="H932" s="107" t="s">
        <v>668</v>
      </c>
      <c r="I932" s="128">
        <v>1</v>
      </c>
      <c r="J932" s="127" t="str">
        <f t="shared" si="372"/>
        <v>Vloerafwerking met polymeer beschermlaag</v>
      </c>
      <c r="K932" s="130">
        <v>1</v>
      </c>
      <c r="L932" s="129">
        <f t="shared" si="373"/>
        <v>1</v>
      </c>
      <c r="M932" s="164">
        <f t="shared" si="374"/>
        <v>0</v>
      </c>
      <c r="N932" s="131"/>
      <c r="O932" s="107" t="s">
        <v>101</v>
      </c>
      <c r="P932" s="107"/>
      <c r="Q932" s="107"/>
      <c r="R932" s="107"/>
      <c r="S932" s="131"/>
      <c r="T932" s="126" t="str">
        <f t="shared" si="360"/>
        <v>Verkeer</v>
      </c>
      <c r="U932" s="126" t="str">
        <f t="shared" si="361"/>
        <v>AQL 7%</v>
      </c>
      <c r="V932" s="131"/>
      <c r="W932" s="113">
        <v>100</v>
      </c>
      <c r="X932" s="131"/>
      <c r="Y932" s="129">
        <f t="shared" si="362"/>
        <v>1.56</v>
      </c>
      <c r="Z932" s="132">
        <f t="shared" si="363"/>
        <v>0</v>
      </c>
      <c r="AA932" s="131"/>
      <c r="AB932" s="129" t="str">
        <f t="shared" si="364"/>
        <v>_</v>
      </c>
      <c r="AC932" s="132" t="str">
        <f t="shared" si="365"/>
        <v>_</v>
      </c>
      <c r="AD932" s="131"/>
      <c r="AE932" s="129" t="str">
        <f t="shared" si="366"/>
        <v>_</v>
      </c>
      <c r="AF932" s="132" t="str">
        <f t="shared" si="367"/>
        <v>_</v>
      </c>
      <c r="AG932" s="131"/>
      <c r="AH932" s="129" t="str">
        <f t="shared" si="368"/>
        <v>_</v>
      </c>
      <c r="AI932" s="132" t="str">
        <f t="shared" si="369"/>
        <v>_</v>
      </c>
      <c r="AJ932" s="131"/>
      <c r="AK932" s="129">
        <f t="shared" si="370"/>
        <v>1.56</v>
      </c>
      <c r="AL932" s="132">
        <f t="shared" si="371"/>
        <v>0</v>
      </c>
      <c r="AM932" s="131"/>
      <c r="AQ932" s="137"/>
    </row>
    <row r="933" spans="1:43">
      <c r="A933" s="12">
        <v>76</v>
      </c>
      <c r="B933" s="126" t="str">
        <f>VLOOKUP(A933,'Overzicht locaties'!B:D,2,0)</f>
        <v>Type B</v>
      </c>
      <c r="C933" s="107" t="s">
        <v>337</v>
      </c>
      <c r="D933" s="6" t="s">
        <v>224</v>
      </c>
      <c r="E933" s="107" t="s">
        <v>148</v>
      </c>
      <c r="F933" s="107">
        <v>2</v>
      </c>
      <c r="G933" s="127" t="str">
        <f t="shared" si="359"/>
        <v>Sanitaire ruimte</v>
      </c>
      <c r="H933" s="107" t="s">
        <v>667</v>
      </c>
      <c r="I933" s="128">
        <v>1</v>
      </c>
      <c r="J933" s="127" t="str">
        <f t="shared" si="372"/>
        <v>Vloerafwerking met polymeer beschermlaag</v>
      </c>
      <c r="K933" s="130">
        <v>1</v>
      </c>
      <c r="L933" s="129">
        <f t="shared" si="373"/>
        <v>1</v>
      </c>
      <c r="M933" s="164">
        <f t="shared" si="374"/>
        <v>0</v>
      </c>
      <c r="N933" s="131"/>
      <c r="O933" s="107" t="s">
        <v>101</v>
      </c>
      <c r="P933" s="107"/>
      <c r="Q933" s="107"/>
      <c r="R933" s="107"/>
      <c r="S933" s="131"/>
      <c r="T933" s="126" t="str">
        <f t="shared" si="360"/>
        <v>Sanitair</v>
      </c>
      <c r="U933" s="126" t="str">
        <f t="shared" si="361"/>
        <v>AQL 4%</v>
      </c>
      <c r="V933" s="131"/>
      <c r="W933" s="113">
        <v>100</v>
      </c>
      <c r="X933" s="131"/>
      <c r="Y933" s="129">
        <f t="shared" si="362"/>
        <v>1.56</v>
      </c>
      <c r="Z933" s="132">
        <f t="shared" si="363"/>
        <v>0</v>
      </c>
      <c r="AA933" s="131"/>
      <c r="AB933" s="129" t="str">
        <f t="shared" si="364"/>
        <v>_</v>
      </c>
      <c r="AC933" s="132" t="str">
        <f t="shared" si="365"/>
        <v>_</v>
      </c>
      <c r="AD933" s="131"/>
      <c r="AE933" s="129" t="str">
        <f t="shared" si="366"/>
        <v>_</v>
      </c>
      <c r="AF933" s="132" t="str">
        <f t="shared" si="367"/>
        <v>_</v>
      </c>
      <c r="AG933" s="131"/>
      <c r="AH933" s="129" t="str">
        <f t="shared" si="368"/>
        <v>_</v>
      </c>
      <c r="AI933" s="132" t="str">
        <f t="shared" si="369"/>
        <v>_</v>
      </c>
      <c r="AJ933" s="131"/>
      <c r="AK933" s="129">
        <f t="shared" si="370"/>
        <v>1.56</v>
      </c>
      <c r="AL933" s="132">
        <f t="shared" si="371"/>
        <v>0</v>
      </c>
      <c r="AM933" s="131"/>
      <c r="AQ933" s="137"/>
    </row>
    <row r="934" spans="1:43">
      <c r="A934" s="12">
        <v>76</v>
      </c>
      <c r="B934" s="126" t="str">
        <f>VLOOKUP(A934,'Overzicht locaties'!B:D,2,0)</f>
        <v>Type B</v>
      </c>
      <c r="C934" s="107" t="s">
        <v>337</v>
      </c>
      <c r="D934" s="6" t="s">
        <v>224</v>
      </c>
      <c r="E934" s="107" t="s">
        <v>254</v>
      </c>
      <c r="F934" s="107">
        <v>6</v>
      </c>
      <c r="G934" s="127" t="str">
        <f t="shared" si="359"/>
        <v>Overig / Magazijn / Archief / Berging / Technische ruimte</v>
      </c>
      <c r="H934" s="107" t="s">
        <v>667</v>
      </c>
      <c r="I934" s="128">
        <v>1</v>
      </c>
      <c r="J934" s="127" t="str">
        <f t="shared" si="372"/>
        <v>Vloerafwerking met polymeer beschermlaag</v>
      </c>
      <c r="K934" s="130">
        <v>1</v>
      </c>
      <c r="L934" s="129">
        <f t="shared" si="373"/>
        <v>1</v>
      </c>
      <c r="M934" s="164">
        <f t="shared" si="374"/>
        <v>0</v>
      </c>
      <c r="N934" s="131"/>
      <c r="O934" s="107" t="s">
        <v>101</v>
      </c>
      <c r="P934" s="107"/>
      <c r="Q934" s="107"/>
      <c r="R934" s="107"/>
      <c r="S934" s="131"/>
      <c r="T934" s="126" t="str">
        <f t="shared" si="360"/>
        <v>Verkeer</v>
      </c>
      <c r="U934" s="126" t="str">
        <f t="shared" si="361"/>
        <v>AQL 7%</v>
      </c>
      <c r="V934" s="131"/>
      <c r="W934" s="113">
        <v>100</v>
      </c>
      <c r="X934" s="131"/>
      <c r="Y934" s="129">
        <f t="shared" si="362"/>
        <v>1.56</v>
      </c>
      <c r="Z934" s="132">
        <f t="shared" si="363"/>
        <v>0</v>
      </c>
      <c r="AA934" s="131"/>
      <c r="AB934" s="129" t="str">
        <f t="shared" si="364"/>
        <v>_</v>
      </c>
      <c r="AC934" s="132" t="str">
        <f t="shared" si="365"/>
        <v>_</v>
      </c>
      <c r="AD934" s="131"/>
      <c r="AE934" s="129" t="str">
        <f t="shared" si="366"/>
        <v>_</v>
      </c>
      <c r="AF934" s="132" t="str">
        <f t="shared" si="367"/>
        <v>_</v>
      </c>
      <c r="AG934" s="131"/>
      <c r="AH934" s="129" t="str">
        <f t="shared" si="368"/>
        <v>_</v>
      </c>
      <c r="AI934" s="132" t="str">
        <f t="shared" si="369"/>
        <v>_</v>
      </c>
      <c r="AJ934" s="131"/>
      <c r="AK934" s="129">
        <f t="shared" si="370"/>
        <v>1.56</v>
      </c>
      <c r="AL934" s="132">
        <f t="shared" si="371"/>
        <v>0</v>
      </c>
      <c r="AM934" s="131"/>
      <c r="AQ934" s="137"/>
    </row>
    <row r="935" spans="1:43">
      <c r="A935" s="131"/>
      <c r="B935" s="131"/>
      <c r="C935" s="131"/>
      <c r="D935" s="158"/>
      <c r="E935" s="131"/>
      <c r="F935" s="131"/>
      <c r="G935" s="131"/>
      <c r="H935" s="131"/>
      <c r="I935" s="131"/>
      <c r="J935" s="161"/>
      <c r="K935" s="131"/>
      <c r="L935" s="131"/>
      <c r="M935" s="131"/>
      <c r="N935" s="131"/>
      <c r="O935" s="131"/>
      <c r="P935" s="131"/>
      <c r="Q935" s="131"/>
      <c r="R935" s="131"/>
      <c r="S935" s="131"/>
      <c r="T935" s="131"/>
      <c r="U935" s="131"/>
      <c r="V935" s="131"/>
      <c r="W935" s="131"/>
      <c r="X935" s="131"/>
      <c r="Y935" s="131"/>
      <c r="Z935" s="131"/>
      <c r="AA935" s="131"/>
      <c r="AB935" s="131"/>
      <c r="AC935" s="131"/>
      <c r="AD935" s="131"/>
      <c r="AE935" s="131"/>
      <c r="AF935" s="131"/>
      <c r="AG935" s="131"/>
      <c r="AH935" s="131"/>
      <c r="AI935" s="131"/>
      <c r="AJ935" s="131"/>
      <c r="AK935" s="150">
        <f>SUM(AK5:AK934)</f>
        <v>24157.349624706294</v>
      </c>
      <c r="AL935" s="151">
        <f>SUM(AL5:AL24)</f>
        <v>0</v>
      </c>
      <c r="AM935" s="131"/>
    </row>
    <row r="936" spans="1:43">
      <c r="K936" s="137"/>
    </row>
    <row r="937" spans="1:43">
      <c r="Y937" s="137"/>
    </row>
    <row r="938" spans="1:43">
      <c r="K938" s="19"/>
    </row>
    <row r="939" spans="1:43">
      <c r="K939" s="19"/>
    </row>
    <row r="940" spans="1:43">
      <c r="G940" s="157"/>
      <c r="I940" s="18"/>
      <c r="K940" s="19"/>
    </row>
    <row r="941" spans="1:43">
      <c r="G941" s="157"/>
      <c r="I941" s="18"/>
    </row>
    <row r="942" spans="1:43">
      <c r="G942" s="157"/>
      <c r="I942" s="18"/>
    </row>
    <row r="943" spans="1:43">
      <c r="G943" s="157"/>
      <c r="I943" s="18"/>
    </row>
    <row r="944" spans="1:43">
      <c r="G944" s="157"/>
      <c r="I944" s="18"/>
    </row>
    <row r="945" spans="7:7">
      <c r="G945" s="157"/>
    </row>
  </sheetData>
  <mergeCells count="8">
    <mergeCell ref="B1:D1"/>
    <mergeCell ref="AH3:AI3"/>
    <mergeCell ref="AK3:AL3"/>
    <mergeCell ref="T3:U3"/>
    <mergeCell ref="O3:R3"/>
    <mergeCell ref="Y3:Z3"/>
    <mergeCell ref="AB3:AC3"/>
    <mergeCell ref="AE3:AF3"/>
  </mergeCells>
  <phoneticPr fontId="49" type="noConversion"/>
  <dataValidations count="3">
    <dataValidation type="list" allowBlank="1" showInputMessage="1" showErrorMessage="1" sqref="F5:F934" xr:uid="{00000000-0002-0000-0600-000001000000}">
      <formula1 xml:space="preserve"> Ruimte_code</formula1>
    </dataValidation>
    <dataValidation type="list" allowBlank="1" showInputMessage="1" showErrorMessage="1" sqref="O5:R934" xr:uid="{00000000-0002-0000-0600-000000000000}">
      <formula1>Frequenties</formula1>
    </dataValidation>
    <dataValidation type="list" allowBlank="1" showInputMessage="1" showErrorMessage="1" sqref="I5:I934" xr:uid="{00000000-0002-0000-0600-000002000000}">
      <formula1>Vloer_code</formula1>
    </dataValidation>
  </dataValidations>
  <pageMargins left="0.70866141732283472" right="0.70866141732283472" top="0.74803149606299213" bottom="0.74803149606299213" header="0.31496062992125984" footer="0.31496062992125984"/>
  <pageSetup paperSize="8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Blad8">
    <pageSetUpPr fitToPage="1"/>
  </sheetPr>
  <dimension ref="A1:J235"/>
  <sheetViews>
    <sheetView zoomScale="85" zoomScaleNormal="85" workbookViewId="0"/>
  </sheetViews>
  <sheetFormatPr defaultColWidth="9" defaultRowHeight="11.25"/>
  <cols>
    <col min="1" max="1" width="11.625" style="18" bestFit="1" customWidth="1"/>
    <col min="2" max="2" width="32.875" style="18" bestFit="1" customWidth="1"/>
    <col min="3" max="3" width="27.75" style="18" bestFit="1" customWidth="1"/>
    <col min="4" max="4" width="14.5" style="157" bestFit="1" customWidth="1"/>
    <col min="5" max="5" width="19.375" style="137" bestFit="1" customWidth="1"/>
    <col min="6" max="6" width="13" style="18" bestFit="1" customWidth="1"/>
    <col min="7" max="8" width="14.625" style="18" customWidth="1"/>
    <col min="9" max="9" width="12" style="18" bestFit="1" customWidth="1"/>
    <col min="10" max="10" width="36.625" style="18" customWidth="1"/>
    <col min="11" max="16384" width="9" style="18"/>
  </cols>
  <sheetData>
    <row r="1" spans="1:10">
      <c r="B1" s="188" t="s">
        <v>670</v>
      </c>
      <c r="C1" s="189"/>
      <c r="D1" s="189"/>
    </row>
    <row r="3" spans="1:10" s="28" customFormat="1">
      <c r="A3" s="28" t="s">
        <v>341</v>
      </c>
      <c r="D3" s="173"/>
      <c r="E3" s="166"/>
    </row>
    <row r="4" spans="1:10" s="28" customFormat="1">
      <c r="D4" s="173"/>
      <c r="E4" s="166"/>
    </row>
    <row r="5" spans="1:10">
      <c r="A5" s="18" t="s">
        <v>346</v>
      </c>
    </row>
    <row r="7" spans="1:10" ht="45">
      <c r="A7" s="125" t="s">
        <v>0</v>
      </c>
      <c r="B7" s="125" t="s">
        <v>1</v>
      </c>
      <c r="C7" s="125"/>
      <c r="D7" s="174" t="s">
        <v>149</v>
      </c>
      <c r="E7" s="167" t="s">
        <v>255</v>
      </c>
      <c r="F7" s="125" t="s">
        <v>150</v>
      </c>
      <c r="G7" s="125" t="s">
        <v>343</v>
      </c>
      <c r="H7" s="125" t="s">
        <v>345</v>
      </c>
      <c r="I7" s="125" t="s">
        <v>151</v>
      </c>
      <c r="J7" s="125" t="s">
        <v>339</v>
      </c>
    </row>
    <row r="8" spans="1:10">
      <c r="A8" s="134">
        <v>1</v>
      </c>
      <c r="B8" s="5" t="str">
        <f>VLOOKUP(A8,'Overzicht locaties'!B:D,2,0)</f>
        <v>CE18</v>
      </c>
      <c r="C8" s="107" t="s">
        <v>60</v>
      </c>
      <c r="D8" s="6">
        <v>2</v>
      </c>
      <c r="E8" s="152">
        <v>0</v>
      </c>
      <c r="F8" s="133">
        <f t="shared" ref="F8:F10" si="0">E8*VLOOKUP(C8,Glas,4,0)</f>
        <v>0</v>
      </c>
      <c r="G8" s="168">
        <v>0</v>
      </c>
      <c r="H8" s="168">
        <v>0</v>
      </c>
      <c r="I8" s="133">
        <f>(F8*D8)+(G8*D8)+(H8*D8)</f>
        <v>0</v>
      </c>
      <c r="J8" s="146"/>
    </row>
    <row r="9" spans="1:10">
      <c r="A9" s="134">
        <v>1</v>
      </c>
      <c r="B9" s="5" t="str">
        <f>VLOOKUP(A9,'Overzicht locaties'!B:D,2,0)</f>
        <v>CE18</v>
      </c>
      <c r="C9" s="107" t="s">
        <v>62</v>
      </c>
      <c r="D9" s="6">
        <v>2</v>
      </c>
      <c r="E9" s="152">
        <v>93.5</v>
      </c>
      <c r="F9" s="133">
        <f t="shared" si="0"/>
        <v>0</v>
      </c>
      <c r="G9" s="168">
        <v>0</v>
      </c>
      <c r="H9" s="168">
        <v>0</v>
      </c>
      <c r="I9" s="133">
        <f t="shared" ref="I9:I58" si="1">(F9*D9)+(G9*D9)+(H9*D9)</f>
        <v>0</v>
      </c>
      <c r="J9" s="146"/>
    </row>
    <row r="10" spans="1:10">
      <c r="A10" s="134">
        <v>1</v>
      </c>
      <c r="B10" s="5" t="str">
        <f>VLOOKUP(A10,'Overzicht locaties'!B:D,2,0)</f>
        <v>CE18</v>
      </c>
      <c r="C10" s="107" t="s">
        <v>63</v>
      </c>
      <c r="D10" s="6">
        <v>2</v>
      </c>
      <c r="E10" s="152">
        <v>79</v>
      </c>
      <c r="F10" s="133">
        <f t="shared" si="0"/>
        <v>0</v>
      </c>
      <c r="G10" s="168">
        <v>0</v>
      </c>
      <c r="H10" s="168">
        <v>0</v>
      </c>
      <c r="I10" s="133">
        <f t="shared" si="1"/>
        <v>0</v>
      </c>
      <c r="J10" s="107"/>
    </row>
    <row r="11" spans="1:10">
      <c r="A11" s="134">
        <v>2</v>
      </c>
      <c r="B11" s="5" t="str">
        <f>VLOOKUP(A11,'Overzicht locaties'!B:D,2,0)</f>
        <v>CE05</v>
      </c>
      <c r="C11" s="107" t="s">
        <v>60</v>
      </c>
      <c r="D11" s="6">
        <v>2</v>
      </c>
      <c r="E11" s="152">
        <v>0</v>
      </c>
      <c r="F11" s="133">
        <f t="shared" ref="F11:F13" si="2">E11*VLOOKUP(C11,Glas,4,0)</f>
        <v>0</v>
      </c>
      <c r="G11" s="168">
        <v>0</v>
      </c>
      <c r="H11" s="168">
        <v>0</v>
      </c>
      <c r="I11" s="133">
        <f t="shared" si="1"/>
        <v>0</v>
      </c>
      <c r="J11" s="107"/>
    </row>
    <row r="12" spans="1:10">
      <c r="A12" s="134">
        <v>2</v>
      </c>
      <c r="B12" s="5" t="str">
        <f>VLOOKUP(A12,'Overzicht locaties'!B:D,2,0)</f>
        <v>CE05</v>
      </c>
      <c r="C12" s="107" t="s">
        <v>62</v>
      </c>
      <c r="D12" s="6">
        <v>2</v>
      </c>
      <c r="E12" s="152">
        <v>27.66</v>
      </c>
      <c r="F12" s="133">
        <f t="shared" si="2"/>
        <v>0</v>
      </c>
      <c r="G12" s="168">
        <v>0</v>
      </c>
      <c r="H12" s="168">
        <v>0</v>
      </c>
      <c r="I12" s="133">
        <f t="shared" si="1"/>
        <v>0</v>
      </c>
      <c r="J12" s="107"/>
    </row>
    <row r="13" spans="1:10">
      <c r="A13" s="134">
        <v>2</v>
      </c>
      <c r="B13" s="5" t="str">
        <f>VLOOKUP(A13,'Overzicht locaties'!B:D,2,0)</f>
        <v>CE05</v>
      </c>
      <c r="C13" s="107" t="s">
        <v>63</v>
      </c>
      <c r="D13" s="6">
        <v>2</v>
      </c>
      <c r="E13" s="152">
        <f>2*10.24</f>
        <v>20.48</v>
      </c>
      <c r="F13" s="133">
        <f t="shared" si="2"/>
        <v>0</v>
      </c>
      <c r="G13" s="168">
        <v>0</v>
      </c>
      <c r="H13" s="168">
        <v>0</v>
      </c>
      <c r="I13" s="133">
        <f t="shared" si="1"/>
        <v>0</v>
      </c>
      <c r="J13" s="107"/>
    </row>
    <row r="14" spans="1:10">
      <c r="A14" s="134">
        <v>3</v>
      </c>
      <c r="B14" s="5" t="str">
        <f>VLOOKUP(A14,'Overzicht locaties'!B:D,2,0)</f>
        <v>CE01 + SE31</v>
      </c>
      <c r="C14" s="107" t="s">
        <v>60</v>
      </c>
      <c r="D14" s="6">
        <v>2</v>
      </c>
      <c r="E14" s="152">
        <v>0</v>
      </c>
      <c r="F14" s="133">
        <f t="shared" ref="F14:F58" si="3">E14*VLOOKUP(C14,Glas,4,0)</f>
        <v>0</v>
      </c>
      <c r="G14" s="168">
        <v>0</v>
      </c>
      <c r="H14" s="168">
        <v>0</v>
      </c>
      <c r="I14" s="133">
        <f t="shared" si="1"/>
        <v>0</v>
      </c>
      <c r="J14" s="107"/>
    </row>
    <row r="15" spans="1:10">
      <c r="A15" s="134">
        <v>3</v>
      </c>
      <c r="B15" s="5" t="str">
        <f>VLOOKUP(A15,'Overzicht locaties'!B:D,2,0)</f>
        <v>CE01 + SE31</v>
      </c>
      <c r="C15" s="107" t="s">
        <v>62</v>
      </c>
      <c r="D15" s="6">
        <v>2</v>
      </c>
      <c r="E15" s="152">
        <v>150.74</v>
      </c>
      <c r="F15" s="133">
        <f t="shared" si="3"/>
        <v>0</v>
      </c>
      <c r="G15" s="168">
        <v>0</v>
      </c>
      <c r="H15" s="168">
        <v>0</v>
      </c>
      <c r="I15" s="133">
        <f t="shared" si="1"/>
        <v>0</v>
      </c>
      <c r="J15" s="107"/>
    </row>
    <row r="16" spans="1:10">
      <c r="A16" s="134">
        <v>3</v>
      </c>
      <c r="B16" s="5" t="str">
        <f>VLOOKUP(A16,'Overzicht locaties'!B:D,2,0)</f>
        <v>CE01 + SE31</v>
      </c>
      <c r="C16" s="107" t="s">
        <v>63</v>
      </c>
      <c r="D16" s="6">
        <v>2</v>
      </c>
      <c r="E16" s="152">
        <f>87.46*2</f>
        <v>174.92</v>
      </c>
      <c r="F16" s="133">
        <f t="shared" si="3"/>
        <v>0</v>
      </c>
      <c r="G16" s="168">
        <v>0</v>
      </c>
      <c r="H16" s="168">
        <v>0</v>
      </c>
      <c r="I16" s="133">
        <f t="shared" si="1"/>
        <v>0</v>
      </c>
      <c r="J16" s="107" t="s">
        <v>340</v>
      </c>
    </row>
    <row r="17" spans="1:10">
      <c r="A17" s="134">
        <v>4</v>
      </c>
      <c r="B17" s="5" t="str">
        <f>VLOOKUP(A17,'Overzicht locaties'!B:D,2,0)</f>
        <v>CE03 + SE25</v>
      </c>
      <c r="C17" s="107" t="s">
        <v>60</v>
      </c>
      <c r="D17" s="6">
        <v>2</v>
      </c>
      <c r="E17" s="152">
        <v>0</v>
      </c>
      <c r="F17" s="133">
        <f t="shared" si="3"/>
        <v>0</v>
      </c>
      <c r="G17" s="168">
        <v>0</v>
      </c>
      <c r="H17" s="168">
        <v>0</v>
      </c>
      <c r="I17" s="133">
        <f t="shared" si="1"/>
        <v>0</v>
      </c>
      <c r="J17" s="107"/>
    </row>
    <row r="18" spans="1:10">
      <c r="A18" s="134">
        <v>4</v>
      </c>
      <c r="B18" s="5" t="str">
        <f>VLOOKUP(A18,'Overzicht locaties'!B:D,2,0)</f>
        <v>CE03 + SE25</v>
      </c>
      <c r="C18" s="107" t="s">
        <v>62</v>
      </c>
      <c r="D18" s="6">
        <v>2</v>
      </c>
      <c r="E18" s="152">
        <v>110.6</v>
      </c>
      <c r="F18" s="133">
        <f t="shared" si="3"/>
        <v>0</v>
      </c>
      <c r="G18" s="168">
        <v>0</v>
      </c>
      <c r="H18" s="168">
        <v>0</v>
      </c>
      <c r="I18" s="133">
        <f t="shared" si="1"/>
        <v>0</v>
      </c>
      <c r="J18" s="107"/>
    </row>
    <row r="19" spans="1:10">
      <c r="A19" s="134">
        <v>4</v>
      </c>
      <c r="B19" s="5" t="str">
        <f>VLOOKUP(A19,'Overzicht locaties'!B:D,2,0)</f>
        <v>CE03 + SE25</v>
      </c>
      <c r="C19" s="107" t="s">
        <v>63</v>
      </c>
      <c r="D19" s="6">
        <v>2</v>
      </c>
      <c r="E19" s="152">
        <v>219.2</v>
      </c>
      <c r="F19" s="133">
        <f t="shared" si="3"/>
        <v>0</v>
      </c>
      <c r="G19" s="168">
        <v>0</v>
      </c>
      <c r="H19" s="168">
        <v>0</v>
      </c>
      <c r="I19" s="133">
        <f t="shared" si="1"/>
        <v>0</v>
      </c>
      <c r="J19" s="107"/>
    </row>
    <row r="20" spans="1:10">
      <c r="A20" s="134">
        <v>5</v>
      </c>
      <c r="B20" s="5" t="str">
        <f>VLOOKUP(A20,'Overzicht locaties'!B:D,2,0)</f>
        <v>SE29</v>
      </c>
      <c r="C20" s="107" t="s">
        <v>60</v>
      </c>
      <c r="D20" s="6">
        <v>2</v>
      </c>
      <c r="E20" s="152">
        <v>4.8</v>
      </c>
      <c r="F20" s="133">
        <f t="shared" si="3"/>
        <v>0</v>
      </c>
      <c r="G20" s="168">
        <v>0</v>
      </c>
      <c r="H20" s="168">
        <v>0</v>
      </c>
      <c r="I20" s="133">
        <f t="shared" si="1"/>
        <v>0</v>
      </c>
      <c r="J20" s="107"/>
    </row>
    <row r="21" spans="1:10">
      <c r="A21" s="134">
        <v>5</v>
      </c>
      <c r="B21" s="5" t="str">
        <f>VLOOKUP(A21,'Overzicht locaties'!B:D,2,0)</f>
        <v>SE29</v>
      </c>
      <c r="C21" s="107" t="s">
        <v>62</v>
      </c>
      <c r="D21" s="6">
        <v>2</v>
      </c>
      <c r="E21" s="152">
        <v>4.8</v>
      </c>
      <c r="F21" s="133">
        <f t="shared" si="3"/>
        <v>0</v>
      </c>
      <c r="G21" s="168">
        <v>0</v>
      </c>
      <c r="H21" s="168">
        <v>0</v>
      </c>
      <c r="I21" s="133">
        <f t="shared" si="1"/>
        <v>0</v>
      </c>
      <c r="J21" s="107"/>
    </row>
    <row r="22" spans="1:10">
      <c r="A22" s="134">
        <v>5</v>
      </c>
      <c r="B22" s="5" t="str">
        <f>VLOOKUP(A22,'Overzicht locaties'!B:D,2,0)</f>
        <v>SE29</v>
      </c>
      <c r="C22" s="107" t="s">
        <v>63</v>
      </c>
      <c r="D22" s="6">
        <v>2</v>
      </c>
      <c r="E22" s="152">
        <v>1.28</v>
      </c>
      <c r="F22" s="133">
        <f t="shared" si="3"/>
        <v>0</v>
      </c>
      <c r="G22" s="168">
        <v>0</v>
      </c>
      <c r="H22" s="168">
        <v>0</v>
      </c>
      <c r="I22" s="133">
        <f t="shared" si="1"/>
        <v>0</v>
      </c>
      <c r="J22" s="107"/>
    </row>
    <row r="23" spans="1:10">
      <c r="A23" s="134">
        <v>6</v>
      </c>
      <c r="B23" s="5" t="str">
        <f>VLOOKUP(A23,'Overzicht locaties'!B:D,2,0)</f>
        <v>SE30</v>
      </c>
      <c r="C23" s="107" t="s">
        <v>60</v>
      </c>
      <c r="D23" s="6">
        <v>2</v>
      </c>
      <c r="E23" s="152">
        <v>4.8</v>
      </c>
      <c r="F23" s="133">
        <f t="shared" si="3"/>
        <v>0</v>
      </c>
      <c r="G23" s="168">
        <v>0</v>
      </c>
      <c r="H23" s="168">
        <v>0</v>
      </c>
      <c r="I23" s="133">
        <f t="shared" si="1"/>
        <v>0</v>
      </c>
      <c r="J23" s="107"/>
    </row>
    <row r="24" spans="1:10">
      <c r="A24" s="134">
        <v>6</v>
      </c>
      <c r="B24" s="5" t="str">
        <f>VLOOKUP(A24,'Overzicht locaties'!B:D,2,0)</f>
        <v>SE30</v>
      </c>
      <c r="C24" s="107" t="s">
        <v>62</v>
      </c>
      <c r="D24" s="6">
        <v>2</v>
      </c>
      <c r="E24" s="152">
        <v>4.8</v>
      </c>
      <c r="F24" s="133">
        <f t="shared" si="3"/>
        <v>0</v>
      </c>
      <c r="G24" s="168">
        <v>0</v>
      </c>
      <c r="H24" s="168">
        <v>0</v>
      </c>
      <c r="I24" s="133">
        <f t="shared" si="1"/>
        <v>0</v>
      </c>
      <c r="J24" s="107"/>
    </row>
    <row r="25" spans="1:10">
      <c r="A25" s="134">
        <v>6</v>
      </c>
      <c r="B25" s="5" t="str">
        <f>VLOOKUP(A25,'Overzicht locaties'!B:D,2,0)</f>
        <v>SE30</v>
      </c>
      <c r="C25" s="107" t="s">
        <v>63</v>
      </c>
      <c r="D25" s="6">
        <v>2</v>
      </c>
      <c r="E25" s="152">
        <v>1.28</v>
      </c>
      <c r="F25" s="133">
        <f t="shared" si="3"/>
        <v>0</v>
      </c>
      <c r="G25" s="168">
        <v>0</v>
      </c>
      <c r="H25" s="168">
        <v>0</v>
      </c>
      <c r="I25" s="133">
        <f t="shared" si="1"/>
        <v>0</v>
      </c>
      <c r="J25" s="107"/>
    </row>
    <row r="26" spans="1:10">
      <c r="A26" s="134">
        <v>7</v>
      </c>
      <c r="B26" s="5" t="str">
        <f>VLOOKUP(A26,'Overzicht locaties'!B:D,2,0)</f>
        <v>SE32</v>
      </c>
      <c r="C26" s="107" t="s">
        <v>60</v>
      </c>
      <c r="D26" s="6">
        <v>2</v>
      </c>
      <c r="E26" s="152">
        <v>4.8</v>
      </c>
      <c r="F26" s="133">
        <f t="shared" si="3"/>
        <v>0</v>
      </c>
      <c r="G26" s="168">
        <v>0</v>
      </c>
      <c r="H26" s="168">
        <v>0</v>
      </c>
      <c r="I26" s="133">
        <f t="shared" si="1"/>
        <v>0</v>
      </c>
      <c r="J26" s="107"/>
    </row>
    <row r="27" spans="1:10">
      <c r="A27" s="134">
        <v>7</v>
      </c>
      <c r="B27" s="5" t="str">
        <f>VLOOKUP(A27,'Overzicht locaties'!B:D,2,0)</f>
        <v>SE32</v>
      </c>
      <c r="C27" s="107" t="s">
        <v>62</v>
      </c>
      <c r="D27" s="6">
        <v>2</v>
      </c>
      <c r="E27" s="152">
        <v>4.8</v>
      </c>
      <c r="F27" s="133">
        <f t="shared" si="3"/>
        <v>0</v>
      </c>
      <c r="G27" s="168">
        <v>0</v>
      </c>
      <c r="H27" s="168">
        <v>0</v>
      </c>
      <c r="I27" s="133">
        <f t="shared" si="1"/>
        <v>0</v>
      </c>
      <c r="J27" s="107"/>
    </row>
    <row r="28" spans="1:10">
      <c r="A28" s="134">
        <v>7</v>
      </c>
      <c r="B28" s="5" t="str">
        <f>VLOOKUP(A28,'Overzicht locaties'!B:D,2,0)</f>
        <v>SE32</v>
      </c>
      <c r="C28" s="107" t="s">
        <v>63</v>
      </c>
      <c r="D28" s="6">
        <v>2</v>
      </c>
      <c r="E28" s="152">
        <v>1.28</v>
      </c>
      <c r="F28" s="133">
        <f t="shared" si="3"/>
        <v>0</v>
      </c>
      <c r="G28" s="168">
        <v>0</v>
      </c>
      <c r="H28" s="168">
        <v>0</v>
      </c>
      <c r="I28" s="133">
        <f t="shared" si="1"/>
        <v>0</v>
      </c>
      <c r="J28" s="107"/>
    </row>
    <row r="29" spans="1:10">
      <c r="A29" s="134">
        <v>8</v>
      </c>
      <c r="B29" s="5" t="str">
        <f>VLOOKUP(A29,'Overzicht locaties'!B:D,2,0)</f>
        <v>SE27</v>
      </c>
      <c r="C29" s="107" t="s">
        <v>60</v>
      </c>
      <c r="D29" s="6">
        <v>2</v>
      </c>
      <c r="E29" s="152">
        <v>4.8</v>
      </c>
      <c r="F29" s="133">
        <f t="shared" si="3"/>
        <v>0</v>
      </c>
      <c r="G29" s="168">
        <v>0</v>
      </c>
      <c r="H29" s="168">
        <v>0</v>
      </c>
      <c r="I29" s="133">
        <f t="shared" si="1"/>
        <v>0</v>
      </c>
      <c r="J29" s="107"/>
    </row>
    <row r="30" spans="1:10">
      <c r="A30" s="134">
        <v>8</v>
      </c>
      <c r="B30" s="5" t="str">
        <f>VLOOKUP(A30,'Overzicht locaties'!B:D,2,0)</f>
        <v>SE27</v>
      </c>
      <c r="C30" s="107" t="s">
        <v>62</v>
      </c>
      <c r="D30" s="6">
        <v>2</v>
      </c>
      <c r="E30" s="152">
        <v>4.8</v>
      </c>
      <c r="F30" s="133">
        <f t="shared" si="3"/>
        <v>0</v>
      </c>
      <c r="G30" s="168">
        <v>0</v>
      </c>
      <c r="H30" s="168">
        <v>0</v>
      </c>
      <c r="I30" s="133">
        <f t="shared" si="1"/>
        <v>0</v>
      </c>
      <c r="J30" s="107"/>
    </row>
    <row r="31" spans="1:10">
      <c r="A31" s="134">
        <v>8</v>
      </c>
      <c r="B31" s="5" t="str">
        <f>VLOOKUP(A31,'Overzicht locaties'!B:D,2,0)</f>
        <v>SE27</v>
      </c>
      <c r="C31" s="107" t="s">
        <v>63</v>
      </c>
      <c r="D31" s="6">
        <v>2</v>
      </c>
      <c r="E31" s="152">
        <v>1.28</v>
      </c>
      <c r="F31" s="133">
        <f t="shared" si="3"/>
        <v>0</v>
      </c>
      <c r="G31" s="168">
        <v>0</v>
      </c>
      <c r="H31" s="168">
        <v>0</v>
      </c>
      <c r="I31" s="133">
        <f t="shared" si="1"/>
        <v>0</v>
      </c>
      <c r="J31" s="107"/>
    </row>
    <row r="32" spans="1:10">
      <c r="A32" s="134">
        <v>9</v>
      </c>
      <c r="B32" s="5" t="str">
        <f>VLOOKUP(A32,'Overzicht locaties'!B:D,2,0)</f>
        <v>SE28</v>
      </c>
      <c r="C32" s="107" t="s">
        <v>60</v>
      </c>
      <c r="D32" s="6">
        <v>2</v>
      </c>
      <c r="E32" s="152">
        <v>4.8</v>
      </c>
      <c r="F32" s="133">
        <f t="shared" si="3"/>
        <v>0</v>
      </c>
      <c r="G32" s="168">
        <v>0</v>
      </c>
      <c r="H32" s="168">
        <v>0</v>
      </c>
      <c r="I32" s="133">
        <f t="shared" si="1"/>
        <v>0</v>
      </c>
      <c r="J32" s="107"/>
    </row>
    <row r="33" spans="1:10">
      <c r="A33" s="134">
        <v>9</v>
      </c>
      <c r="B33" s="5" t="str">
        <f>VLOOKUP(A33,'Overzicht locaties'!B:D,2,0)</f>
        <v>SE28</v>
      </c>
      <c r="C33" s="107" t="s">
        <v>62</v>
      </c>
      <c r="D33" s="6">
        <v>2</v>
      </c>
      <c r="E33" s="152">
        <v>4.8</v>
      </c>
      <c r="F33" s="133">
        <f t="shared" si="3"/>
        <v>0</v>
      </c>
      <c r="G33" s="168">
        <v>0</v>
      </c>
      <c r="H33" s="168">
        <v>0</v>
      </c>
      <c r="I33" s="133">
        <f t="shared" si="1"/>
        <v>0</v>
      </c>
      <c r="J33" s="107"/>
    </row>
    <row r="34" spans="1:10">
      <c r="A34" s="134">
        <v>9</v>
      </c>
      <c r="B34" s="5" t="str">
        <f>VLOOKUP(A34,'Overzicht locaties'!B:D,2,0)</f>
        <v>SE28</v>
      </c>
      <c r="C34" s="107" t="s">
        <v>63</v>
      </c>
      <c r="D34" s="6">
        <v>2</v>
      </c>
      <c r="E34" s="152">
        <v>1.28</v>
      </c>
      <c r="F34" s="133">
        <f t="shared" si="3"/>
        <v>0</v>
      </c>
      <c r="G34" s="168">
        <v>0</v>
      </c>
      <c r="H34" s="168">
        <v>0</v>
      </c>
      <c r="I34" s="133">
        <f t="shared" si="1"/>
        <v>0</v>
      </c>
      <c r="J34" s="107"/>
    </row>
    <row r="35" spans="1:10">
      <c r="A35" s="134">
        <v>10</v>
      </c>
      <c r="B35" s="5" t="str">
        <f>VLOOKUP(A35,'Overzicht locaties'!B:D,2,0)</f>
        <v>SE88</v>
      </c>
      <c r="C35" s="107" t="s">
        <v>60</v>
      </c>
      <c r="D35" s="6">
        <v>2</v>
      </c>
      <c r="E35" s="152">
        <v>4.8</v>
      </c>
      <c r="F35" s="133">
        <f t="shared" si="3"/>
        <v>0</v>
      </c>
      <c r="G35" s="168">
        <v>0</v>
      </c>
      <c r="H35" s="168">
        <v>0</v>
      </c>
      <c r="I35" s="133">
        <f t="shared" si="1"/>
        <v>0</v>
      </c>
      <c r="J35" s="107"/>
    </row>
    <row r="36" spans="1:10">
      <c r="A36" s="134">
        <v>10</v>
      </c>
      <c r="B36" s="5" t="str">
        <f>VLOOKUP(A36,'Overzicht locaties'!B:D,2,0)</f>
        <v>SE88</v>
      </c>
      <c r="C36" s="107" t="s">
        <v>62</v>
      </c>
      <c r="D36" s="6">
        <v>2</v>
      </c>
      <c r="E36" s="152">
        <v>4.8</v>
      </c>
      <c r="F36" s="133">
        <f t="shared" si="3"/>
        <v>0</v>
      </c>
      <c r="G36" s="168">
        <v>0</v>
      </c>
      <c r="H36" s="168">
        <v>0</v>
      </c>
      <c r="I36" s="133">
        <f t="shared" si="1"/>
        <v>0</v>
      </c>
      <c r="J36" s="107"/>
    </row>
    <row r="37" spans="1:10">
      <c r="A37" s="134">
        <v>10</v>
      </c>
      <c r="B37" s="5" t="str">
        <f>VLOOKUP(A37,'Overzicht locaties'!B:D,2,0)</f>
        <v>SE88</v>
      </c>
      <c r="C37" s="107" t="s">
        <v>63</v>
      </c>
      <c r="D37" s="6">
        <v>2</v>
      </c>
      <c r="E37" s="152">
        <v>1.28</v>
      </c>
      <c r="F37" s="133">
        <f t="shared" si="3"/>
        <v>0</v>
      </c>
      <c r="G37" s="168">
        <v>0</v>
      </c>
      <c r="H37" s="168">
        <v>0</v>
      </c>
      <c r="I37" s="133">
        <f t="shared" si="1"/>
        <v>0</v>
      </c>
      <c r="J37" s="107"/>
    </row>
    <row r="38" spans="1:10">
      <c r="A38" s="134">
        <v>11</v>
      </c>
      <c r="B38" s="5" t="str">
        <f>VLOOKUP(A38,'Overzicht locaties'!B:D,2,0)</f>
        <v>SE26</v>
      </c>
      <c r="C38" s="107" t="s">
        <v>60</v>
      </c>
      <c r="D38" s="6">
        <v>2</v>
      </c>
      <c r="E38" s="152">
        <v>4.8</v>
      </c>
      <c r="F38" s="133">
        <f t="shared" si="3"/>
        <v>0</v>
      </c>
      <c r="G38" s="168">
        <v>0</v>
      </c>
      <c r="H38" s="168">
        <v>0</v>
      </c>
      <c r="I38" s="133">
        <f t="shared" si="1"/>
        <v>0</v>
      </c>
      <c r="J38" s="107"/>
    </row>
    <row r="39" spans="1:10">
      <c r="A39" s="134">
        <v>11</v>
      </c>
      <c r="B39" s="5" t="str">
        <f>VLOOKUP(A39,'Overzicht locaties'!B:D,2,0)</f>
        <v>SE26</v>
      </c>
      <c r="C39" s="107" t="s">
        <v>62</v>
      </c>
      <c r="D39" s="6">
        <v>2</v>
      </c>
      <c r="E39" s="152">
        <v>4.8</v>
      </c>
      <c r="F39" s="133">
        <f t="shared" si="3"/>
        <v>0</v>
      </c>
      <c r="G39" s="168">
        <v>0</v>
      </c>
      <c r="H39" s="168">
        <v>0</v>
      </c>
      <c r="I39" s="133">
        <f t="shared" si="1"/>
        <v>0</v>
      </c>
      <c r="J39" s="107"/>
    </row>
    <row r="40" spans="1:10">
      <c r="A40" s="134">
        <v>11</v>
      </c>
      <c r="B40" s="5" t="str">
        <f>VLOOKUP(A40,'Overzicht locaties'!B:D,2,0)</f>
        <v>SE26</v>
      </c>
      <c r="C40" s="107" t="s">
        <v>63</v>
      </c>
      <c r="D40" s="6">
        <v>2</v>
      </c>
      <c r="E40" s="152">
        <v>1.28</v>
      </c>
      <c r="F40" s="133">
        <f t="shared" si="3"/>
        <v>0</v>
      </c>
      <c r="G40" s="168">
        <v>0</v>
      </c>
      <c r="H40" s="168">
        <v>0</v>
      </c>
      <c r="I40" s="133">
        <f t="shared" si="1"/>
        <v>0</v>
      </c>
      <c r="J40" s="107"/>
    </row>
    <row r="41" spans="1:10">
      <c r="A41" s="134">
        <v>12</v>
      </c>
      <c r="B41" s="5" t="str">
        <f>VLOOKUP(A41,'Overzicht locaties'!B:D,2,0)</f>
        <v>SE91</v>
      </c>
      <c r="C41" s="107" t="s">
        <v>60</v>
      </c>
      <c r="D41" s="6">
        <v>2</v>
      </c>
      <c r="E41" s="152">
        <v>4.8</v>
      </c>
      <c r="F41" s="133">
        <f t="shared" si="3"/>
        <v>0</v>
      </c>
      <c r="G41" s="168">
        <v>0</v>
      </c>
      <c r="H41" s="168">
        <v>0</v>
      </c>
      <c r="I41" s="133">
        <f t="shared" si="1"/>
        <v>0</v>
      </c>
      <c r="J41" s="107"/>
    </row>
    <row r="42" spans="1:10">
      <c r="A42" s="134">
        <v>12</v>
      </c>
      <c r="B42" s="5" t="str">
        <f>VLOOKUP(A42,'Overzicht locaties'!B:D,2,0)</f>
        <v>SE91</v>
      </c>
      <c r="C42" s="107" t="s">
        <v>62</v>
      </c>
      <c r="D42" s="6">
        <v>2</v>
      </c>
      <c r="E42" s="152">
        <v>4.8</v>
      </c>
      <c r="F42" s="133">
        <f t="shared" si="3"/>
        <v>0</v>
      </c>
      <c r="G42" s="168">
        <v>0</v>
      </c>
      <c r="H42" s="168">
        <v>0</v>
      </c>
      <c r="I42" s="133">
        <f t="shared" si="1"/>
        <v>0</v>
      </c>
      <c r="J42" s="107"/>
    </row>
    <row r="43" spans="1:10">
      <c r="A43" s="134">
        <v>12</v>
      </c>
      <c r="B43" s="5" t="str">
        <f>VLOOKUP(A43,'Overzicht locaties'!B:D,2,0)</f>
        <v>SE91</v>
      </c>
      <c r="C43" s="107" t="s">
        <v>63</v>
      </c>
      <c r="D43" s="6">
        <v>2</v>
      </c>
      <c r="E43" s="152">
        <v>1.28</v>
      </c>
      <c r="F43" s="133">
        <f t="shared" si="3"/>
        <v>0</v>
      </c>
      <c r="G43" s="168">
        <v>0</v>
      </c>
      <c r="H43" s="168">
        <v>0</v>
      </c>
      <c r="I43" s="133">
        <f t="shared" si="1"/>
        <v>0</v>
      </c>
      <c r="J43" s="107"/>
    </row>
    <row r="44" spans="1:10">
      <c r="A44" s="134">
        <v>13</v>
      </c>
      <c r="B44" s="5" t="str">
        <f>VLOOKUP(A44,'Overzicht locaties'!B:D,2,0)</f>
        <v>SE89</v>
      </c>
      <c r="C44" s="107" t="s">
        <v>60</v>
      </c>
      <c r="D44" s="6">
        <v>2</v>
      </c>
      <c r="E44" s="152">
        <v>4.8</v>
      </c>
      <c r="F44" s="133">
        <f t="shared" si="3"/>
        <v>0</v>
      </c>
      <c r="G44" s="168">
        <v>0</v>
      </c>
      <c r="H44" s="168">
        <v>0</v>
      </c>
      <c r="I44" s="133">
        <f t="shared" si="1"/>
        <v>0</v>
      </c>
      <c r="J44" s="107"/>
    </row>
    <row r="45" spans="1:10">
      <c r="A45" s="134">
        <v>13</v>
      </c>
      <c r="B45" s="5" t="str">
        <f>VLOOKUP(A45,'Overzicht locaties'!B:D,2,0)</f>
        <v>SE89</v>
      </c>
      <c r="C45" s="107" t="s">
        <v>62</v>
      </c>
      <c r="D45" s="6">
        <v>2</v>
      </c>
      <c r="E45" s="152">
        <v>4.8</v>
      </c>
      <c r="F45" s="133">
        <f t="shared" si="3"/>
        <v>0</v>
      </c>
      <c r="G45" s="168">
        <v>0</v>
      </c>
      <c r="H45" s="168">
        <v>0</v>
      </c>
      <c r="I45" s="133">
        <f t="shared" si="1"/>
        <v>0</v>
      </c>
      <c r="J45" s="107"/>
    </row>
    <row r="46" spans="1:10">
      <c r="A46" s="134">
        <v>13</v>
      </c>
      <c r="B46" s="5" t="str">
        <f>VLOOKUP(A46,'Overzicht locaties'!B:D,2,0)</f>
        <v>SE89</v>
      </c>
      <c r="C46" s="107" t="s">
        <v>63</v>
      </c>
      <c r="D46" s="6">
        <v>2</v>
      </c>
      <c r="E46" s="152">
        <v>1.28</v>
      </c>
      <c r="F46" s="133">
        <f t="shared" si="3"/>
        <v>0</v>
      </c>
      <c r="G46" s="168">
        <v>0</v>
      </c>
      <c r="H46" s="168">
        <v>0</v>
      </c>
      <c r="I46" s="133">
        <f t="shared" si="1"/>
        <v>0</v>
      </c>
      <c r="J46" s="107"/>
    </row>
    <row r="47" spans="1:10">
      <c r="A47" s="134">
        <v>14</v>
      </c>
      <c r="B47" s="5" t="str">
        <f>VLOOKUP(A47,'Overzicht locaties'!B:D,2,0)</f>
        <v>SE71</v>
      </c>
      <c r="C47" s="107" t="s">
        <v>60</v>
      </c>
      <c r="D47" s="6">
        <v>2</v>
      </c>
      <c r="E47" s="152">
        <v>4.8</v>
      </c>
      <c r="F47" s="133">
        <f t="shared" si="3"/>
        <v>0</v>
      </c>
      <c r="G47" s="168">
        <v>0</v>
      </c>
      <c r="H47" s="168">
        <v>0</v>
      </c>
      <c r="I47" s="133">
        <f t="shared" si="1"/>
        <v>0</v>
      </c>
      <c r="J47" s="107"/>
    </row>
    <row r="48" spans="1:10">
      <c r="A48" s="134">
        <v>14</v>
      </c>
      <c r="B48" s="5" t="str">
        <f>VLOOKUP(A48,'Overzicht locaties'!B:D,2,0)</f>
        <v>SE71</v>
      </c>
      <c r="C48" s="107" t="s">
        <v>62</v>
      </c>
      <c r="D48" s="6">
        <v>2</v>
      </c>
      <c r="E48" s="152">
        <v>4.8</v>
      </c>
      <c r="F48" s="133">
        <f t="shared" si="3"/>
        <v>0</v>
      </c>
      <c r="G48" s="168">
        <v>0</v>
      </c>
      <c r="H48" s="168">
        <v>0</v>
      </c>
      <c r="I48" s="133">
        <f t="shared" si="1"/>
        <v>0</v>
      </c>
      <c r="J48" s="107"/>
    </row>
    <row r="49" spans="1:10">
      <c r="A49" s="134">
        <v>14</v>
      </c>
      <c r="B49" s="5" t="str">
        <f>VLOOKUP(A49,'Overzicht locaties'!B:D,2,0)</f>
        <v>SE71</v>
      </c>
      <c r="C49" s="107" t="s">
        <v>63</v>
      </c>
      <c r="D49" s="6">
        <v>2</v>
      </c>
      <c r="E49" s="152">
        <v>1.28</v>
      </c>
      <c r="F49" s="133">
        <f t="shared" si="3"/>
        <v>0</v>
      </c>
      <c r="G49" s="168">
        <v>0</v>
      </c>
      <c r="H49" s="168">
        <v>0</v>
      </c>
      <c r="I49" s="133">
        <f t="shared" si="1"/>
        <v>0</v>
      </c>
      <c r="J49" s="107"/>
    </row>
    <row r="50" spans="1:10">
      <c r="A50" s="134">
        <v>15</v>
      </c>
      <c r="B50" s="5" t="str">
        <f>VLOOKUP(A50,'Overzicht locaties'!B:D,2,0)</f>
        <v>SE72</v>
      </c>
      <c r="C50" s="107" t="s">
        <v>60</v>
      </c>
      <c r="D50" s="6">
        <v>2</v>
      </c>
      <c r="E50" s="152">
        <v>4.8</v>
      </c>
      <c r="F50" s="133">
        <f t="shared" si="3"/>
        <v>0</v>
      </c>
      <c r="G50" s="168">
        <v>0</v>
      </c>
      <c r="H50" s="168">
        <v>0</v>
      </c>
      <c r="I50" s="133">
        <f t="shared" si="1"/>
        <v>0</v>
      </c>
      <c r="J50" s="107"/>
    </row>
    <row r="51" spans="1:10">
      <c r="A51" s="134">
        <v>15</v>
      </c>
      <c r="B51" s="5" t="str">
        <f>VLOOKUP(A51,'Overzicht locaties'!B:D,2,0)</f>
        <v>SE72</v>
      </c>
      <c r="C51" s="107" t="s">
        <v>62</v>
      </c>
      <c r="D51" s="6">
        <v>2</v>
      </c>
      <c r="E51" s="152">
        <v>4.8</v>
      </c>
      <c r="F51" s="133">
        <f t="shared" si="3"/>
        <v>0</v>
      </c>
      <c r="G51" s="168">
        <v>0</v>
      </c>
      <c r="H51" s="168">
        <v>0</v>
      </c>
      <c r="I51" s="133">
        <f t="shared" si="1"/>
        <v>0</v>
      </c>
      <c r="J51" s="107"/>
    </row>
    <row r="52" spans="1:10">
      <c r="A52" s="134">
        <v>15</v>
      </c>
      <c r="B52" s="5" t="str">
        <f>VLOOKUP(A52,'Overzicht locaties'!B:D,2,0)</f>
        <v>SE72</v>
      </c>
      <c r="C52" s="107" t="s">
        <v>63</v>
      </c>
      <c r="D52" s="6">
        <v>2</v>
      </c>
      <c r="E52" s="152">
        <v>1.28</v>
      </c>
      <c r="F52" s="133">
        <f t="shared" si="3"/>
        <v>0</v>
      </c>
      <c r="G52" s="168">
        <v>0</v>
      </c>
      <c r="H52" s="168">
        <v>0</v>
      </c>
      <c r="I52" s="133">
        <f t="shared" si="1"/>
        <v>0</v>
      </c>
      <c r="J52" s="107"/>
    </row>
    <row r="53" spans="1:10">
      <c r="A53" s="134">
        <v>16</v>
      </c>
      <c r="B53" s="5" t="str">
        <f>VLOOKUP(A53,'Overzicht locaties'!B:D,2,0)</f>
        <v>SE73</v>
      </c>
      <c r="C53" s="107" t="s">
        <v>60</v>
      </c>
      <c r="D53" s="6">
        <v>2</v>
      </c>
      <c r="E53" s="152">
        <v>4.8</v>
      </c>
      <c r="F53" s="133">
        <f t="shared" si="3"/>
        <v>0</v>
      </c>
      <c r="G53" s="168">
        <v>0</v>
      </c>
      <c r="H53" s="168">
        <v>0</v>
      </c>
      <c r="I53" s="133">
        <f t="shared" si="1"/>
        <v>0</v>
      </c>
      <c r="J53" s="107"/>
    </row>
    <row r="54" spans="1:10">
      <c r="A54" s="134">
        <v>16</v>
      </c>
      <c r="B54" s="5" t="str">
        <f>VLOOKUP(A54,'Overzicht locaties'!B:D,2,0)</f>
        <v>SE73</v>
      </c>
      <c r="C54" s="107" t="s">
        <v>62</v>
      </c>
      <c r="D54" s="6">
        <v>2</v>
      </c>
      <c r="E54" s="152">
        <v>4.8</v>
      </c>
      <c r="F54" s="133">
        <f t="shared" si="3"/>
        <v>0</v>
      </c>
      <c r="G54" s="168">
        <v>0</v>
      </c>
      <c r="H54" s="168">
        <v>0</v>
      </c>
      <c r="I54" s="133">
        <f t="shared" si="1"/>
        <v>0</v>
      </c>
      <c r="J54" s="107"/>
    </row>
    <row r="55" spans="1:10">
      <c r="A55" s="134">
        <v>16</v>
      </c>
      <c r="B55" s="5" t="str">
        <f>VLOOKUP(A55,'Overzicht locaties'!B:D,2,0)</f>
        <v>SE73</v>
      </c>
      <c r="C55" s="107" t="s">
        <v>63</v>
      </c>
      <c r="D55" s="6">
        <v>2</v>
      </c>
      <c r="E55" s="152">
        <v>1.28</v>
      </c>
      <c r="F55" s="133">
        <f t="shared" si="3"/>
        <v>0</v>
      </c>
      <c r="G55" s="168">
        <v>0</v>
      </c>
      <c r="H55" s="168">
        <v>0</v>
      </c>
      <c r="I55" s="133">
        <f t="shared" si="1"/>
        <v>0</v>
      </c>
      <c r="J55" s="107"/>
    </row>
    <row r="56" spans="1:10">
      <c r="A56" s="134">
        <v>17</v>
      </c>
      <c r="B56" s="5" t="str">
        <f>VLOOKUP(A56,'Overzicht locaties'!B:D,2,0)</f>
        <v>SE81</v>
      </c>
      <c r="C56" s="107" t="s">
        <v>60</v>
      </c>
      <c r="D56" s="6">
        <v>2</v>
      </c>
      <c r="E56" s="152">
        <v>4.8</v>
      </c>
      <c r="F56" s="133">
        <f t="shared" si="3"/>
        <v>0</v>
      </c>
      <c r="G56" s="168">
        <v>0</v>
      </c>
      <c r="H56" s="168">
        <v>0</v>
      </c>
      <c r="I56" s="133">
        <f t="shared" si="1"/>
        <v>0</v>
      </c>
      <c r="J56" s="107"/>
    </row>
    <row r="57" spans="1:10">
      <c r="A57" s="134">
        <v>17</v>
      </c>
      <c r="B57" s="5" t="str">
        <f>VLOOKUP(A57,'Overzicht locaties'!B:D,2,0)</f>
        <v>SE81</v>
      </c>
      <c r="C57" s="107" t="s">
        <v>62</v>
      </c>
      <c r="D57" s="6">
        <v>2</v>
      </c>
      <c r="E57" s="152">
        <v>4.8</v>
      </c>
      <c r="F57" s="133">
        <f t="shared" si="3"/>
        <v>0</v>
      </c>
      <c r="G57" s="168">
        <v>0</v>
      </c>
      <c r="H57" s="168">
        <v>0</v>
      </c>
      <c r="I57" s="133">
        <f t="shared" si="1"/>
        <v>0</v>
      </c>
      <c r="J57" s="107"/>
    </row>
    <row r="58" spans="1:10">
      <c r="A58" s="134">
        <v>17</v>
      </c>
      <c r="B58" s="5" t="str">
        <f>VLOOKUP(A58,'Overzicht locaties'!B:D,2,0)</f>
        <v>SE81</v>
      </c>
      <c r="C58" s="107" t="s">
        <v>63</v>
      </c>
      <c r="D58" s="6">
        <v>2</v>
      </c>
      <c r="E58" s="152">
        <v>1.28</v>
      </c>
      <c r="F58" s="133">
        <f t="shared" si="3"/>
        <v>0</v>
      </c>
      <c r="G58" s="168">
        <v>0</v>
      </c>
      <c r="H58" s="168">
        <v>0</v>
      </c>
      <c r="I58" s="133">
        <f t="shared" si="1"/>
        <v>0</v>
      </c>
      <c r="J58" s="107"/>
    </row>
    <row r="59" spans="1:10">
      <c r="A59" s="134">
        <v>18</v>
      </c>
      <c r="B59" s="5" t="str">
        <f>VLOOKUP(A59,'Overzicht locaties'!B:D,2,0)</f>
        <v>Rott.</v>
      </c>
      <c r="C59" s="107" t="s">
        <v>60</v>
      </c>
      <c r="D59" s="6">
        <v>0</v>
      </c>
      <c r="E59" s="152">
        <v>0</v>
      </c>
      <c r="F59" s="133">
        <f t="shared" ref="F59" si="4">E59*VLOOKUP(C59,Glas,4,0)</f>
        <v>0</v>
      </c>
      <c r="G59" s="168">
        <v>0</v>
      </c>
      <c r="H59" s="168">
        <v>0</v>
      </c>
      <c r="I59" s="133">
        <f t="shared" ref="I59" si="5">(F59*D59)+(G59*D59)+(H59*D59)</f>
        <v>0</v>
      </c>
      <c r="J59" s="107" t="s">
        <v>479</v>
      </c>
    </row>
    <row r="60" spans="1:10">
      <c r="A60" s="134">
        <v>18</v>
      </c>
      <c r="B60" s="5" t="str">
        <f>VLOOKUP(A60,'Overzicht locaties'!B:D,2,0)</f>
        <v>Rott.</v>
      </c>
      <c r="C60" s="107" t="s">
        <v>62</v>
      </c>
      <c r="D60" s="6">
        <v>4</v>
      </c>
      <c r="E60" s="152">
        <v>141.9</v>
      </c>
      <c r="F60" s="133">
        <f t="shared" ref="F60:F76" si="6">E60*VLOOKUP(C60,Glas,4,0)</f>
        <v>0</v>
      </c>
      <c r="G60" s="168">
        <v>0</v>
      </c>
      <c r="H60" s="168">
        <v>0</v>
      </c>
      <c r="I60" s="133">
        <f t="shared" ref="I60:I76" si="7">(F60*D60)+(G60*D60)+(H60*D60)</f>
        <v>0</v>
      </c>
      <c r="J60" s="107"/>
    </row>
    <row r="61" spans="1:10">
      <c r="A61" s="134">
        <v>18</v>
      </c>
      <c r="B61" s="5" t="str">
        <f>VLOOKUP(A61,'Overzicht locaties'!B:D,2,0)</f>
        <v>Rott.</v>
      </c>
      <c r="C61" s="107" t="s">
        <v>63</v>
      </c>
      <c r="D61" s="6">
        <v>4</v>
      </c>
      <c r="E61" s="152">
        <f>403*2</f>
        <v>806</v>
      </c>
      <c r="F61" s="133">
        <f t="shared" si="6"/>
        <v>0</v>
      </c>
      <c r="G61" s="168">
        <v>0</v>
      </c>
      <c r="H61" s="168">
        <v>0</v>
      </c>
      <c r="I61" s="133">
        <f t="shared" si="7"/>
        <v>0</v>
      </c>
      <c r="J61" s="107"/>
    </row>
    <row r="62" spans="1:10">
      <c r="A62" s="134">
        <v>19</v>
      </c>
      <c r="B62" s="5" t="str">
        <f>VLOOKUP(A62,'Overzicht locaties'!B:D,2,0)</f>
        <v>SE51</v>
      </c>
      <c r="C62" s="107" t="s">
        <v>60</v>
      </c>
      <c r="D62" s="6">
        <v>4</v>
      </c>
      <c r="E62" s="152">
        <v>41.9</v>
      </c>
      <c r="F62" s="133">
        <f t="shared" si="6"/>
        <v>0</v>
      </c>
      <c r="G62" s="168">
        <v>0</v>
      </c>
      <c r="H62" s="168">
        <v>0</v>
      </c>
      <c r="I62" s="133">
        <f t="shared" si="7"/>
        <v>0</v>
      </c>
      <c r="J62" s="107"/>
    </row>
    <row r="63" spans="1:10">
      <c r="A63" s="134">
        <v>19</v>
      </c>
      <c r="B63" s="5" t="str">
        <f>VLOOKUP(A63,'Overzicht locaties'!B:D,2,0)</f>
        <v>SE51</v>
      </c>
      <c r="C63" s="107" t="s">
        <v>62</v>
      </c>
      <c r="D63" s="6">
        <v>4</v>
      </c>
      <c r="E63" s="152">
        <v>41.9</v>
      </c>
      <c r="F63" s="133">
        <f t="shared" si="6"/>
        <v>0</v>
      </c>
      <c r="G63" s="168">
        <v>0</v>
      </c>
      <c r="H63" s="168">
        <v>0</v>
      </c>
      <c r="I63" s="133">
        <f t="shared" si="7"/>
        <v>0</v>
      </c>
      <c r="J63" s="107"/>
    </row>
    <row r="64" spans="1:10">
      <c r="A64" s="134">
        <v>19</v>
      </c>
      <c r="B64" s="5" t="str">
        <f>VLOOKUP(A64,'Overzicht locaties'!B:D,2,0)</f>
        <v>SE51</v>
      </c>
      <c r="C64" s="107" t="s">
        <v>63</v>
      </c>
      <c r="D64" s="6">
        <v>4</v>
      </c>
      <c r="E64" s="152">
        <v>24.5</v>
      </c>
      <c r="F64" s="133">
        <f t="shared" si="6"/>
        <v>0</v>
      </c>
      <c r="G64" s="168">
        <v>0</v>
      </c>
      <c r="H64" s="168">
        <v>0</v>
      </c>
      <c r="I64" s="133">
        <f t="shared" si="7"/>
        <v>0</v>
      </c>
      <c r="J64" s="107"/>
    </row>
    <row r="65" spans="1:10">
      <c r="A65" s="134">
        <v>20</v>
      </c>
      <c r="B65" s="5" t="str">
        <f>VLOOKUP(A65,'Overzicht locaties'!B:D,2,0)</f>
        <v>SE52</v>
      </c>
      <c r="C65" s="107" t="s">
        <v>60</v>
      </c>
      <c r="D65" s="6">
        <v>0</v>
      </c>
      <c r="E65" s="152">
        <v>0</v>
      </c>
      <c r="F65" s="133">
        <f t="shared" si="6"/>
        <v>0</v>
      </c>
      <c r="G65" s="168">
        <v>0</v>
      </c>
      <c r="H65" s="168">
        <v>0</v>
      </c>
      <c r="I65" s="133">
        <f t="shared" si="7"/>
        <v>0</v>
      </c>
      <c r="J65" s="107" t="s">
        <v>479</v>
      </c>
    </row>
    <row r="66" spans="1:10">
      <c r="A66" s="134">
        <v>20</v>
      </c>
      <c r="B66" s="5" t="str">
        <f>VLOOKUP(A66,'Overzicht locaties'!B:D,2,0)</f>
        <v>SE52</v>
      </c>
      <c r="C66" s="107" t="s">
        <v>62</v>
      </c>
      <c r="D66" s="6">
        <v>4</v>
      </c>
      <c r="E66" s="152">
        <v>51</v>
      </c>
      <c r="F66" s="133">
        <f t="shared" si="6"/>
        <v>0</v>
      </c>
      <c r="G66" s="168">
        <v>0</v>
      </c>
      <c r="H66" s="168">
        <v>0</v>
      </c>
      <c r="I66" s="133">
        <f t="shared" si="7"/>
        <v>0</v>
      </c>
      <c r="J66" s="107"/>
    </row>
    <row r="67" spans="1:10">
      <c r="A67" s="134">
        <v>20</v>
      </c>
      <c r="B67" s="5" t="str">
        <f>VLOOKUP(A67,'Overzicht locaties'!B:D,2,0)</f>
        <v>SE52</v>
      </c>
      <c r="C67" s="107" t="s">
        <v>63</v>
      </c>
      <c r="D67" s="6">
        <v>4</v>
      </c>
      <c r="E67" s="152">
        <v>22</v>
      </c>
      <c r="F67" s="133">
        <f t="shared" si="6"/>
        <v>0</v>
      </c>
      <c r="G67" s="168">
        <v>0</v>
      </c>
      <c r="H67" s="168">
        <v>0</v>
      </c>
      <c r="I67" s="133">
        <f t="shared" si="7"/>
        <v>0</v>
      </c>
      <c r="J67" s="107"/>
    </row>
    <row r="68" spans="1:10">
      <c r="A68" s="134">
        <v>21</v>
      </c>
      <c r="B68" s="5" t="str">
        <f>VLOOKUP(A68,'Overzicht locaties'!B:D,2,0)</f>
        <v>SE65</v>
      </c>
      <c r="C68" s="107" t="s">
        <v>60</v>
      </c>
      <c r="D68" s="6">
        <v>0</v>
      </c>
      <c r="E68" s="152">
        <v>0</v>
      </c>
      <c r="F68" s="133">
        <f t="shared" si="6"/>
        <v>0</v>
      </c>
      <c r="G68" s="168">
        <v>0</v>
      </c>
      <c r="H68" s="168">
        <v>0</v>
      </c>
      <c r="I68" s="133">
        <f t="shared" si="7"/>
        <v>0</v>
      </c>
      <c r="J68" s="107"/>
    </row>
    <row r="69" spans="1:10">
      <c r="A69" s="134">
        <v>21</v>
      </c>
      <c r="B69" s="5" t="str">
        <f>VLOOKUP(A69,'Overzicht locaties'!B:D,2,0)</f>
        <v>SE65</v>
      </c>
      <c r="C69" s="107" t="s">
        <v>62</v>
      </c>
      <c r="D69" s="6">
        <v>2</v>
      </c>
      <c r="E69" s="152">
        <v>79.3</v>
      </c>
      <c r="F69" s="133">
        <f t="shared" si="6"/>
        <v>0</v>
      </c>
      <c r="G69" s="168">
        <v>0</v>
      </c>
      <c r="H69" s="168">
        <v>0</v>
      </c>
      <c r="I69" s="133">
        <f t="shared" si="7"/>
        <v>0</v>
      </c>
      <c r="J69" s="107"/>
    </row>
    <row r="70" spans="1:10">
      <c r="A70" s="134">
        <v>21</v>
      </c>
      <c r="B70" s="5" t="str">
        <f>VLOOKUP(A70,'Overzicht locaties'!B:D,2,0)</f>
        <v>SE65</v>
      </c>
      <c r="C70" s="107" t="s">
        <v>63</v>
      </c>
      <c r="D70" s="6">
        <v>0</v>
      </c>
      <c r="E70" s="152">
        <v>0</v>
      </c>
      <c r="F70" s="133">
        <f t="shared" si="6"/>
        <v>0</v>
      </c>
      <c r="G70" s="168">
        <v>0</v>
      </c>
      <c r="H70" s="168">
        <v>0</v>
      </c>
      <c r="I70" s="133">
        <f t="shared" si="7"/>
        <v>0</v>
      </c>
      <c r="J70" s="107"/>
    </row>
    <row r="71" spans="1:10">
      <c r="A71" s="134">
        <v>22</v>
      </c>
      <c r="B71" s="5" t="str">
        <f>VLOOKUP(A71,'Overzicht locaties'!B:D,2,0)</f>
        <v>SE55</v>
      </c>
      <c r="C71" s="107" t="s">
        <v>60</v>
      </c>
      <c r="D71" s="6">
        <v>3</v>
      </c>
      <c r="E71" s="152">
        <v>3.25</v>
      </c>
      <c r="F71" s="133">
        <f t="shared" si="6"/>
        <v>0</v>
      </c>
      <c r="G71" s="168">
        <v>0</v>
      </c>
      <c r="H71" s="168">
        <v>0</v>
      </c>
      <c r="I71" s="133">
        <f t="shared" si="7"/>
        <v>0</v>
      </c>
      <c r="J71" s="107"/>
    </row>
    <row r="72" spans="1:10">
      <c r="A72" s="134">
        <v>22</v>
      </c>
      <c r="B72" s="5" t="str">
        <f>VLOOKUP(A72,'Overzicht locaties'!B:D,2,0)</f>
        <v>SE55</v>
      </c>
      <c r="C72" s="107" t="s">
        <v>62</v>
      </c>
      <c r="D72" s="6">
        <v>3</v>
      </c>
      <c r="E72" s="152">
        <v>3.25</v>
      </c>
      <c r="F72" s="133">
        <f t="shared" si="6"/>
        <v>0</v>
      </c>
      <c r="G72" s="168">
        <v>0</v>
      </c>
      <c r="H72" s="168">
        <v>0</v>
      </c>
      <c r="I72" s="133">
        <f t="shared" si="7"/>
        <v>0</v>
      </c>
      <c r="J72" s="107"/>
    </row>
    <row r="73" spans="1:10">
      <c r="A73" s="134">
        <v>22</v>
      </c>
      <c r="B73" s="5" t="str">
        <f>VLOOKUP(A73,'Overzicht locaties'!B:D,2,0)</f>
        <v>SE55</v>
      </c>
      <c r="C73" s="107" t="s">
        <v>63</v>
      </c>
      <c r="D73" s="6">
        <v>3</v>
      </c>
      <c r="E73" s="152">
        <v>4.2</v>
      </c>
      <c r="F73" s="133">
        <f t="shared" si="6"/>
        <v>0</v>
      </c>
      <c r="G73" s="168">
        <v>0</v>
      </c>
      <c r="H73" s="168">
        <v>0</v>
      </c>
      <c r="I73" s="133">
        <f t="shared" si="7"/>
        <v>0</v>
      </c>
      <c r="J73" s="107"/>
    </row>
    <row r="74" spans="1:10">
      <c r="A74" s="134">
        <v>23</v>
      </c>
      <c r="B74" s="5" t="str">
        <f>VLOOKUP(A74,'Overzicht locaties'!B:D,2,0)</f>
        <v>SE66</v>
      </c>
      <c r="C74" s="107" t="s">
        <v>60</v>
      </c>
      <c r="D74" s="6">
        <v>3</v>
      </c>
      <c r="E74" s="152">
        <v>2.8</v>
      </c>
      <c r="F74" s="133">
        <f t="shared" si="6"/>
        <v>0</v>
      </c>
      <c r="G74" s="168">
        <v>0</v>
      </c>
      <c r="H74" s="168">
        <v>0</v>
      </c>
      <c r="I74" s="133">
        <f t="shared" si="7"/>
        <v>0</v>
      </c>
      <c r="J74" s="107"/>
    </row>
    <row r="75" spans="1:10">
      <c r="A75" s="134">
        <v>23</v>
      </c>
      <c r="B75" s="5" t="str">
        <f>VLOOKUP(A75,'Overzicht locaties'!B:D,2,0)</f>
        <v>SE66</v>
      </c>
      <c r="C75" s="107" t="s">
        <v>62</v>
      </c>
      <c r="D75" s="6">
        <v>3</v>
      </c>
      <c r="E75" s="152">
        <v>2.8</v>
      </c>
      <c r="F75" s="133">
        <f t="shared" si="6"/>
        <v>0</v>
      </c>
      <c r="G75" s="168">
        <v>0</v>
      </c>
      <c r="H75" s="168">
        <v>0</v>
      </c>
      <c r="I75" s="133">
        <f t="shared" si="7"/>
        <v>0</v>
      </c>
      <c r="J75" s="107" t="s">
        <v>480</v>
      </c>
    </row>
    <row r="76" spans="1:10">
      <c r="A76" s="134">
        <v>23</v>
      </c>
      <c r="B76" s="5" t="str">
        <f>VLOOKUP(A76,'Overzicht locaties'!B:D,2,0)</f>
        <v>SE66</v>
      </c>
      <c r="C76" s="107" t="s">
        <v>63</v>
      </c>
      <c r="D76" s="6">
        <v>3</v>
      </c>
      <c r="E76" s="152">
        <v>0</v>
      </c>
      <c r="F76" s="133">
        <f t="shared" si="6"/>
        <v>0</v>
      </c>
      <c r="G76" s="168">
        <v>0</v>
      </c>
      <c r="H76" s="168">
        <v>0</v>
      </c>
      <c r="I76" s="133">
        <f t="shared" si="7"/>
        <v>0</v>
      </c>
      <c r="J76" s="107"/>
    </row>
    <row r="77" spans="1:10">
      <c r="A77" s="134">
        <v>24</v>
      </c>
      <c r="B77" s="5" t="str">
        <f>VLOOKUP(A77,'Overzicht locaties'!B:D,2,0)</f>
        <v>Type A</v>
      </c>
      <c r="C77" s="107" t="s">
        <v>60</v>
      </c>
      <c r="D77" s="6">
        <v>3</v>
      </c>
      <c r="E77" s="152">
        <v>4.5</v>
      </c>
      <c r="F77" s="133">
        <f t="shared" ref="F77:F79" si="8">E77*VLOOKUP(C77,Glas,4,0)</f>
        <v>0</v>
      </c>
      <c r="G77" s="168">
        <v>0</v>
      </c>
      <c r="H77" s="168">
        <v>0</v>
      </c>
      <c r="I77" s="133">
        <f t="shared" ref="I77:I79" si="9">(F77*D77)+(G77*D77)+(H77*D77)</f>
        <v>0</v>
      </c>
      <c r="J77" s="107"/>
    </row>
    <row r="78" spans="1:10">
      <c r="A78" s="134">
        <v>24</v>
      </c>
      <c r="B78" s="5" t="str">
        <f>VLOOKUP(A78,'Overzicht locaties'!B:D,2,0)</f>
        <v>Type A</v>
      </c>
      <c r="C78" s="107" t="s">
        <v>62</v>
      </c>
      <c r="D78" s="6">
        <v>3</v>
      </c>
      <c r="E78" s="152">
        <v>4.5</v>
      </c>
      <c r="F78" s="133">
        <f t="shared" si="8"/>
        <v>0</v>
      </c>
      <c r="G78" s="168">
        <v>0</v>
      </c>
      <c r="H78" s="168">
        <v>0</v>
      </c>
      <c r="I78" s="133">
        <f t="shared" si="9"/>
        <v>0</v>
      </c>
      <c r="J78" s="107"/>
    </row>
    <row r="79" spans="1:10">
      <c r="A79" s="134">
        <v>24</v>
      </c>
      <c r="B79" s="5" t="str">
        <f>VLOOKUP(A79,'Overzicht locaties'!B:D,2,0)</f>
        <v>Type A</v>
      </c>
      <c r="C79" s="107" t="s">
        <v>63</v>
      </c>
      <c r="D79" s="6">
        <v>3</v>
      </c>
      <c r="E79" s="152">
        <v>0</v>
      </c>
      <c r="F79" s="133">
        <f t="shared" si="8"/>
        <v>0</v>
      </c>
      <c r="G79" s="168">
        <v>0</v>
      </c>
      <c r="H79" s="168">
        <v>0</v>
      </c>
      <c r="I79" s="133">
        <f t="shared" si="9"/>
        <v>0</v>
      </c>
      <c r="J79" s="107"/>
    </row>
    <row r="80" spans="1:10">
      <c r="A80" s="134">
        <v>25</v>
      </c>
      <c r="B80" s="5" t="str">
        <f>VLOOKUP(A80,'Overzicht locaties'!B:D,2,0)</f>
        <v>Type B</v>
      </c>
      <c r="C80" s="107" t="s">
        <v>60</v>
      </c>
      <c r="D80" s="6">
        <v>3</v>
      </c>
      <c r="E80" s="152">
        <v>3.25</v>
      </c>
      <c r="F80" s="133">
        <f t="shared" ref="F80:F115" si="10">E80*VLOOKUP(C80,Glas,4,0)</f>
        <v>0</v>
      </c>
      <c r="G80" s="168">
        <v>0</v>
      </c>
      <c r="H80" s="168">
        <v>0</v>
      </c>
      <c r="I80" s="133">
        <f t="shared" ref="I80:I115" si="11">(F80*D80)+(G80*D80)+(H80*D80)</f>
        <v>0</v>
      </c>
      <c r="J80" s="107"/>
    </row>
    <row r="81" spans="1:10">
      <c r="A81" s="134">
        <v>25</v>
      </c>
      <c r="B81" s="5" t="str">
        <f>VLOOKUP(A81,'Overzicht locaties'!B:D,2,0)</f>
        <v>Type B</v>
      </c>
      <c r="C81" s="107" t="s">
        <v>62</v>
      </c>
      <c r="D81" s="6">
        <v>3</v>
      </c>
      <c r="E81" s="152">
        <v>3.25</v>
      </c>
      <c r="F81" s="133">
        <f t="shared" si="10"/>
        <v>0</v>
      </c>
      <c r="G81" s="168">
        <v>0</v>
      </c>
      <c r="H81" s="168">
        <v>0</v>
      </c>
      <c r="I81" s="133">
        <f t="shared" si="11"/>
        <v>0</v>
      </c>
      <c r="J81" s="107"/>
    </row>
    <row r="82" spans="1:10">
      <c r="A82" s="134">
        <v>25</v>
      </c>
      <c r="B82" s="5" t="str">
        <f>VLOOKUP(A82,'Overzicht locaties'!B:D,2,0)</f>
        <v>Type B</v>
      </c>
      <c r="C82" s="107" t="s">
        <v>63</v>
      </c>
      <c r="D82" s="6">
        <v>3</v>
      </c>
      <c r="E82" s="152">
        <v>4.2</v>
      </c>
      <c r="F82" s="133">
        <f t="shared" si="10"/>
        <v>0</v>
      </c>
      <c r="G82" s="168">
        <v>0</v>
      </c>
      <c r="H82" s="168">
        <v>0</v>
      </c>
      <c r="I82" s="133">
        <f t="shared" si="11"/>
        <v>0</v>
      </c>
      <c r="J82" s="107"/>
    </row>
    <row r="83" spans="1:10">
      <c r="A83" s="134">
        <v>26</v>
      </c>
      <c r="B83" s="5" t="str">
        <f>VLOOKUP(A83,'Overzicht locaties'!B:D,2,0)</f>
        <v>Type B</v>
      </c>
      <c r="C83" s="107" t="s">
        <v>60</v>
      </c>
      <c r="D83" s="6">
        <v>3</v>
      </c>
      <c r="E83" s="152">
        <v>3.25</v>
      </c>
      <c r="F83" s="133">
        <f t="shared" si="10"/>
        <v>0</v>
      </c>
      <c r="G83" s="168">
        <v>0</v>
      </c>
      <c r="H83" s="168">
        <v>0</v>
      </c>
      <c r="I83" s="133">
        <f t="shared" si="11"/>
        <v>0</v>
      </c>
      <c r="J83" s="107"/>
    </row>
    <row r="84" spans="1:10">
      <c r="A84" s="134">
        <v>26</v>
      </c>
      <c r="B84" s="5" t="str">
        <f>VLOOKUP(A84,'Overzicht locaties'!B:D,2,0)</f>
        <v>Type B</v>
      </c>
      <c r="C84" s="107" t="s">
        <v>62</v>
      </c>
      <c r="D84" s="6">
        <v>3</v>
      </c>
      <c r="E84" s="152">
        <v>3.25</v>
      </c>
      <c r="F84" s="133">
        <f t="shared" si="10"/>
        <v>0</v>
      </c>
      <c r="G84" s="168">
        <v>0</v>
      </c>
      <c r="H84" s="168">
        <v>0</v>
      </c>
      <c r="I84" s="133">
        <f t="shared" si="11"/>
        <v>0</v>
      </c>
      <c r="J84" s="107"/>
    </row>
    <row r="85" spans="1:10">
      <c r="A85" s="134">
        <v>26</v>
      </c>
      <c r="B85" s="5" t="str">
        <f>VLOOKUP(A85,'Overzicht locaties'!B:D,2,0)</f>
        <v>Type B</v>
      </c>
      <c r="C85" s="107" t="s">
        <v>63</v>
      </c>
      <c r="D85" s="6">
        <v>3</v>
      </c>
      <c r="E85" s="152">
        <v>4.2</v>
      </c>
      <c r="F85" s="133">
        <f t="shared" si="10"/>
        <v>0</v>
      </c>
      <c r="G85" s="168">
        <v>0</v>
      </c>
      <c r="H85" s="168">
        <v>0</v>
      </c>
      <c r="I85" s="133">
        <f t="shared" si="11"/>
        <v>0</v>
      </c>
      <c r="J85" s="107"/>
    </row>
    <row r="86" spans="1:10">
      <c r="A86" s="134">
        <v>27</v>
      </c>
      <c r="B86" s="5" t="str">
        <f>VLOOKUP(A86,'Overzicht locaties'!B:D,2,0)</f>
        <v>Type B</v>
      </c>
      <c r="C86" s="107" t="s">
        <v>60</v>
      </c>
      <c r="D86" s="6">
        <v>3</v>
      </c>
      <c r="E86" s="152">
        <v>3.25</v>
      </c>
      <c r="F86" s="133">
        <f t="shared" si="10"/>
        <v>0</v>
      </c>
      <c r="G86" s="168">
        <v>0</v>
      </c>
      <c r="H86" s="168">
        <v>0</v>
      </c>
      <c r="I86" s="133">
        <f t="shared" si="11"/>
        <v>0</v>
      </c>
      <c r="J86" s="107"/>
    </row>
    <row r="87" spans="1:10">
      <c r="A87" s="134">
        <v>27</v>
      </c>
      <c r="B87" s="5" t="str">
        <f>VLOOKUP(A87,'Overzicht locaties'!B:D,2,0)</f>
        <v>Type B</v>
      </c>
      <c r="C87" s="107" t="s">
        <v>62</v>
      </c>
      <c r="D87" s="6">
        <v>3</v>
      </c>
      <c r="E87" s="152">
        <v>3.25</v>
      </c>
      <c r="F87" s="133">
        <f t="shared" si="10"/>
        <v>0</v>
      </c>
      <c r="G87" s="168">
        <v>0</v>
      </c>
      <c r="H87" s="168">
        <v>0</v>
      </c>
      <c r="I87" s="133">
        <f t="shared" si="11"/>
        <v>0</v>
      </c>
      <c r="J87" s="107"/>
    </row>
    <row r="88" spans="1:10">
      <c r="A88" s="134">
        <v>27</v>
      </c>
      <c r="B88" s="5" t="str">
        <f>VLOOKUP(A88,'Overzicht locaties'!B:D,2,0)</f>
        <v>Type B</v>
      </c>
      <c r="C88" s="107" t="s">
        <v>63</v>
      </c>
      <c r="D88" s="6">
        <v>3</v>
      </c>
      <c r="E88" s="152">
        <v>4.2</v>
      </c>
      <c r="F88" s="133">
        <f t="shared" si="10"/>
        <v>0</v>
      </c>
      <c r="G88" s="168">
        <v>0</v>
      </c>
      <c r="H88" s="168">
        <v>0</v>
      </c>
      <c r="I88" s="133">
        <f t="shared" si="11"/>
        <v>0</v>
      </c>
      <c r="J88" s="107"/>
    </row>
    <row r="89" spans="1:10">
      <c r="A89" s="134">
        <v>28</v>
      </c>
      <c r="B89" s="5" t="str">
        <f>VLOOKUP(A89,'Overzicht locaties'!B:D,2,0)</f>
        <v>Type B</v>
      </c>
      <c r="C89" s="107" t="s">
        <v>60</v>
      </c>
      <c r="D89" s="6">
        <v>3</v>
      </c>
      <c r="E89" s="152">
        <v>3.25</v>
      </c>
      <c r="F89" s="133">
        <f t="shared" si="10"/>
        <v>0</v>
      </c>
      <c r="G89" s="168">
        <v>0</v>
      </c>
      <c r="H89" s="168">
        <v>0</v>
      </c>
      <c r="I89" s="133">
        <f t="shared" si="11"/>
        <v>0</v>
      </c>
      <c r="J89" s="107"/>
    </row>
    <row r="90" spans="1:10">
      <c r="A90" s="134">
        <v>28</v>
      </c>
      <c r="B90" s="5" t="str">
        <f>VLOOKUP(A90,'Overzicht locaties'!B:D,2,0)</f>
        <v>Type B</v>
      </c>
      <c r="C90" s="107" t="s">
        <v>62</v>
      </c>
      <c r="D90" s="6">
        <v>3</v>
      </c>
      <c r="E90" s="152">
        <v>3.25</v>
      </c>
      <c r="F90" s="133">
        <f t="shared" si="10"/>
        <v>0</v>
      </c>
      <c r="G90" s="168">
        <v>0</v>
      </c>
      <c r="H90" s="168">
        <v>0</v>
      </c>
      <c r="I90" s="133">
        <f t="shared" si="11"/>
        <v>0</v>
      </c>
      <c r="J90" s="107"/>
    </row>
    <row r="91" spans="1:10">
      <c r="A91" s="134">
        <v>28</v>
      </c>
      <c r="B91" s="5" t="str">
        <f>VLOOKUP(A91,'Overzicht locaties'!B:D,2,0)</f>
        <v>Type B</v>
      </c>
      <c r="C91" s="107" t="s">
        <v>63</v>
      </c>
      <c r="D91" s="6">
        <v>3</v>
      </c>
      <c r="E91" s="152">
        <v>4.2</v>
      </c>
      <c r="F91" s="133">
        <f t="shared" si="10"/>
        <v>0</v>
      </c>
      <c r="G91" s="168">
        <v>0</v>
      </c>
      <c r="H91" s="168">
        <v>0</v>
      </c>
      <c r="I91" s="133">
        <f t="shared" si="11"/>
        <v>0</v>
      </c>
      <c r="J91" s="107"/>
    </row>
    <row r="92" spans="1:10">
      <c r="A92" s="134">
        <v>29</v>
      </c>
      <c r="B92" s="5" t="str">
        <f>VLOOKUP(A92,'Overzicht locaties'!B:D,2,0)</f>
        <v>Type B</v>
      </c>
      <c r="C92" s="107" t="s">
        <v>60</v>
      </c>
      <c r="D92" s="6">
        <v>3</v>
      </c>
      <c r="E92" s="152">
        <v>3.25</v>
      </c>
      <c r="F92" s="133">
        <f t="shared" si="10"/>
        <v>0</v>
      </c>
      <c r="G92" s="168">
        <v>0</v>
      </c>
      <c r="H92" s="168">
        <v>0</v>
      </c>
      <c r="I92" s="133">
        <f t="shared" si="11"/>
        <v>0</v>
      </c>
      <c r="J92" s="107"/>
    </row>
    <row r="93" spans="1:10">
      <c r="A93" s="134">
        <v>29</v>
      </c>
      <c r="B93" s="5" t="str">
        <f>VLOOKUP(A93,'Overzicht locaties'!B:D,2,0)</f>
        <v>Type B</v>
      </c>
      <c r="C93" s="107" t="s">
        <v>62</v>
      </c>
      <c r="D93" s="6">
        <v>3</v>
      </c>
      <c r="E93" s="152">
        <v>3.25</v>
      </c>
      <c r="F93" s="133">
        <f t="shared" si="10"/>
        <v>0</v>
      </c>
      <c r="G93" s="168">
        <v>0</v>
      </c>
      <c r="H93" s="168">
        <v>0</v>
      </c>
      <c r="I93" s="133">
        <f t="shared" si="11"/>
        <v>0</v>
      </c>
      <c r="J93" s="107"/>
    </row>
    <row r="94" spans="1:10">
      <c r="A94" s="134">
        <v>29</v>
      </c>
      <c r="B94" s="5" t="str">
        <f>VLOOKUP(A94,'Overzicht locaties'!B:D,2,0)</f>
        <v>Type B</v>
      </c>
      <c r="C94" s="107" t="s">
        <v>63</v>
      </c>
      <c r="D94" s="6">
        <v>3</v>
      </c>
      <c r="E94" s="152">
        <v>4.2</v>
      </c>
      <c r="F94" s="133">
        <f t="shared" si="10"/>
        <v>0</v>
      </c>
      <c r="G94" s="168">
        <v>0</v>
      </c>
      <c r="H94" s="168">
        <v>0</v>
      </c>
      <c r="I94" s="133">
        <f t="shared" si="11"/>
        <v>0</v>
      </c>
      <c r="J94" s="107"/>
    </row>
    <row r="95" spans="1:10">
      <c r="A95" s="134">
        <v>30</v>
      </c>
      <c r="B95" s="5" t="str">
        <f>VLOOKUP(A95,'Overzicht locaties'!B:D,2,0)</f>
        <v>Type B</v>
      </c>
      <c r="C95" s="107" t="s">
        <v>60</v>
      </c>
      <c r="D95" s="6">
        <v>3</v>
      </c>
      <c r="E95" s="152">
        <v>3.25</v>
      </c>
      <c r="F95" s="133">
        <f t="shared" si="10"/>
        <v>0</v>
      </c>
      <c r="G95" s="168">
        <v>0</v>
      </c>
      <c r="H95" s="168">
        <v>0</v>
      </c>
      <c r="I95" s="133">
        <f t="shared" si="11"/>
        <v>0</v>
      </c>
      <c r="J95" s="107"/>
    </row>
    <row r="96" spans="1:10">
      <c r="A96" s="134">
        <v>30</v>
      </c>
      <c r="B96" s="5" t="str">
        <f>VLOOKUP(A96,'Overzicht locaties'!B:D,2,0)</f>
        <v>Type B</v>
      </c>
      <c r="C96" s="107" t="s">
        <v>62</v>
      </c>
      <c r="D96" s="6">
        <v>3</v>
      </c>
      <c r="E96" s="152">
        <v>3.25</v>
      </c>
      <c r="F96" s="133">
        <f t="shared" si="10"/>
        <v>0</v>
      </c>
      <c r="G96" s="168">
        <v>0</v>
      </c>
      <c r="H96" s="168">
        <v>0</v>
      </c>
      <c r="I96" s="133">
        <f t="shared" si="11"/>
        <v>0</v>
      </c>
      <c r="J96" s="107"/>
    </row>
    <row r="97" spans="1:10">
      <c r="A97" s="134">
        <v>30</v>
      </c>
      <c r="B97" s="5" t="str">
        <f>VLOOKUP(A97,'Overzicht locaties'!B:D,2,0)</f>
        <v>Type B</v>
      </c>
      <c r="C97" s="107" t="s">
        <v>63</v>
      </c>
      <c r="D97" s="6">
        <v>3</v>
      </c>
      <c r="E97" s="152">
        <v>4.2</v>
      </c>
      <c r="F97" s="133">
        <f t="shared" si="10"/>
        <v>0</v>
      </c>
      <c r="G97" s="168">
        <v>0</v>
      </c>
      <c r="H97" s="168">
        <v>0</v>
      </c>
      <c r="I97" s="133">
        <f t="shared" si="11"/>
        <v>0</v>
      </c>
      <c r="J97" s="107"/>
    </row>
    <row r="98" spans="1:10">
      <c r="A98" s="134">
        <v>31</v>
      </c>
      <c r="B98" s="5" t="str">
        <f>VLOOKUP(A98,'Overzicht locaties'!B:D,2,0)</f>
        <v>Type B</v>
      </c>
      <c r="C98" s="107" t="s">
        <v>60</v>
      </c>
      <c r="D98" s="6">
        <v>3</v>
      </c>
      <c r="E98" s="152">
        <v>3.25</v>
      </c>
      <c r="F98" s="133">
        <f t="shared" si="10"/>
        <v>0</v>
      </c>
      <c r="G98" s="168">
        <v>0</v>
      </c>
      <c r="H98" s="168">
        <v>0</v>
      </c>
      <c r="I98" s="133">
        <f t="shared" si="11"/>
        <v>0</v>
      </c>
      <c r="J98" s="107"/>
    </row>
    <row r="99" spans="1:10">
      <c r="A99" s="134">
        <v>31</v>
      </c>
      <c r="B99" s="5" t="str">
        <f>VLOOKUP(A99,'Overzicht locaties'!B:D,2,0)</f>
        <v>Type B</v>
      </c>
      <c r="C99" s="107" t="s">
        <v>62</v>
      </c>
      <c r="D99" s="6">
        <v>3</v>
      </c>
      <c r="E99" s="152">
        <v>3.25</v>
      </c>
      <c r="F99" s="133">
        <f t="shared" si="10"/>
        <v>0</v>
      </c>
      <c r="G99" s="168">
        <v>0</v>
      </c>
      <c r="H99" s="168">
        <v>0</v>
      </c>
      <c r="I99" s="133">
        <f t="shared" si="11"/>
        <v>0</v>
      </c>
      <c r="J99" s="107"/>
    </row>
    <row r="100" spans="1:10">
      <c r="A100" s="134">
        <v>31</v>
      </c>
      <c r="B100" s="5" t="str">
        <f>VLOOKUP(A100,'Overzicht locaties'!B:D,2,0)</f>
        <v>Type B</v>
      </c>
      <c r="C100" s="107" t="s">
        <v>63</v>
      </c>
      <c r="D100" s="6">
        <v>3</v>
      </c>
      <c r="E100" s="152">
        <v>4.2</v>
      </c>
      <c r="F100" s="133">
        <f t="shared" si="10"/>
        <v>0</v>
      </c>
      <c r="G100" s="168">
        <v>0</v>
      </c>
      <c r="H100" s="168">
        <v>0</v>
      </c>
      <c r="I100" s="133">
        <f t="shared" si="11"/>
        <v>0</v>
      </c>
      <c r="J100" s="107"/>
    </row>
    <row r="101" spans="1:10">
      <c r="A101" s="134">
        <v>32</v>
      </c>
      <c r="B101" s="5" t="str">
        <f>VLOOKUP(A101,'Overzicht locaties'!B:D,2,0)</f>
        <v>Type B</v>
      </c>
      <c r="C101" s="107" t="s">
        <v>60</v>
      </c>
      <c r="D101" s="6">
        <v>3</v>
      </c>
      <c r="E101" s="152">
        <v>3.25</v>
      </c>
      <c r="F101" s="133">
        <f t="shared" si="10"/>
        <v>0</v>
      </c>
      <c r="G101" s="168">
        <v>0</v>
      </c>
      <c r="H101" s="168">
        <v>0</v>
      </c>
      <c r="I101" s="133">
        <f t="shared" si="11"/>
        <v>0</v>
      </c>
      <c r="J101" s="107"/>
    </row>
    <row r="102" spans="1:10">
      <c r="A102" s="134">
        <v>32</v>
      </c>
      <c r="B102" s="5" t="str">
        <f>VLOOKUP(A102,'Overzicht locaties'!B:D,2,0)</f>
        <v>Type B</v>
      </c>
      <c r="C102" s="107" t="s">
        <v>62</v>
      </c>
      <c r="D102" s="6">
        <v>3</v>
      </c>
      <c r="E102" s="152">
        <v>3.25</v>
      </c>
      <c r="F102" s="133">
        <f t="shared" si="10"/>
        <v>0</v>
      </c>
      <c r="G102" s="168">
        <v>0</v>
      </c>
      <c r="H102" s="168">
        <v>0</v>
      </c>
      <c r="I102" s="133">
        <f t="shared" si="11"/>
        <v>0</v>
      </c>
      <c r="J102" s="107"/>
    </row>
    <row r="103" spans="1:10">
      <c r="A103" s="134">
        <v>32</v>
      </c>
      <c r="B103" s="5" t="str">
        <f>VLOOKUP(A103,'Overzicht locaties'!B:D,2,0)</f>
        <v>Type B</v>
      </c>
      <c r="C103" s="107" t="s">
        <v>63</v>
      </c>
      <c r="D103" s="6">
        <v>3</v>
      </c>
      <c r="E103" s="152">
        <v>4.2</v>
      </c>
      <c r="F103" s="133">
        <f t="shared" si="10"/>
        <v>0</v>
      </c>
      <c r="G103" s="168">
        <v>0</v>
      </c>
      <c r="H103" s="168">
        <v>0</v>
      </c>
      <c r="I103" s="133">
        <f t="shared" si="11"/>
        <v>0</v>
      </c>
      <c r="J103" s="107"/>
    </row>
    <row r="104" spans="1:10">
      <c r="A104" s="134">
        <v>33</v>
      </c>
      <c r="B104" s="5" t="str">
        <f>VLOOKUP(A104,'Overzicht locaties'!B:D,2,0)</f>
        <v>Type B</v>
      </c>
      <c r="C104" s="107" t="s">
        <v>60</v>
      </c>
      <c r="D104" s="6">
        <v>3</v>
      </c>
      <c r="E104" s="152">
        <v>3.25</v>
      </c>
      <c r="F104" s="133">
        <f t="shared" si="10"/>
        <v>0</v>
      </c>
      <c r="G104" s="168">
        <v>0</v>
      </c>
      <c r="H104" s="168">
        <v>0</v>
      </c>
      <c r="I104" s="133">
        <f t="shared" si="11"/>
        <v>0</v>
      </c>
      <c r="J104" s="107"/>
    </row>
    <row r="105" spans="1:10">
      <c r="A105" s="134">
        <v>33</v>
      </c>
      <c r="B105" s="5" t="str">
        <f>VLOOKUP(A105,'Overzicht locaties'!B:D,2,0)</f>
        <v>Type B</v>
      </c>
      <c r="C105" s="107" t="s">
        <v>62</v>
      </c>
      <c r="D105" s="6">
        <v>3</v>
      </c>
      <c r="E105" s="152">
        <v>3.25</v>
      </c>
      <c r="F105" s="133">
        <f t="shared" si="10"/>
        <v>0</v>
      </c>
      <c r="G105" s="168">
        <v>0</v>
      </c>
      <c r="H105" s="168">
        <v>0</v>
      </c>
      <c r="I105" s="133">
        <f t="shared" si="11"/>
        <v>0</v>
      </c>
      <c r="J105" s="107"/>
    </row>
    <row r="106" spans="1:10">
      <c r="A106" s="134">
        <v>33</v>
      </c>
      <c r="B106" s="5" t="str">
        <f>VLOOKUP(A106,'Overzicht locaties'!B:D,2,0)</f>
        <v>Type B</v>
      </c>
      <c r="C106" s="107" t="s">
        <v>63</v>
      </c>
      <c r="D106" s="6">
        <v>3</v>
      </c>
      <c r="E106" s="152">
        <v>4.2</v>
      </c>
      <c r="F106" s="133">
        <f t="shared" si="10"/>
        <v>0</v>
      </c>
      <c r="G106" s="168">
        <v>0</v>
      </c>
      <c r="H106" s="168">
        <v>0</v>
      </c>
      <c r="I106" s="133">
        <f t="shared" si="11"/>
        <v>0</v>
      </c>
      <c r="J106" s="107"/>
    </row>
    <row r="107" spans="1:10">
      <c r="A107" s="134">
        <v>34</v>
      </c>
      <c r="B107" s="5" t="str">
        <f>VLOOKUP(A107,'Overzicht locaties'!B:D,2,0)</f>
        <v>Type B</v>
      </c>
      <c r="C107" s="107" t="s">
        <v>60</v>
      </c>
      <c r="D107" s="6">
        <v>3</v>
      </c>
      <c r="E107" s="152">
        <v>3.25</v>
      </c>
      <c r="F107" s="133">
        <f t="shared" si="10"/>
        <v>0</v>
      </c>
      <c r="G107" s="168">
        <v>0</v>
      </c>
      <c r="H107" s="168">
        <v>0</v>
      </c>
      <c r="I107" s="133">
        <f t="shared" si="11"/>
        <v>0</v>
      </c>
      <c r="J107" s="107"/>
    </row>
    <row r="108" spans="1:10">
      <c r="A108" s="134">
        <v>34</v>
      </c>
      <c r="B108" s="5" t="str">
        <f>VLOOKUP(A108,'Overzicht locaties'!B:D,2,0)</f>
        <v>Type B</v>
      </c>
      <c r="C108" s="107" t="s">
        <v>62</v>
      </c>
      <c r="D108" s="6">
        <v>3</v>
      </c>
      <c r="E108" s="152">
        <v>3.25</v>
      </c>
      <c r="F108" s="133">
        <f t="shared" si="10"/>
        <v>0</v>
      </c>
      <c r="G108" s="168">
        <v>0</v>
      </c>
      <c r="H108" s="168">
        <v>0</v>
      </c>
      <c r="I108" s="133">
        <f t="shared" si="11"/>
        <v>0</v>
      </c>
      <c r="J108" s="107"/>
    </row>
    <row r="109" spans="1:10">
      <c r="A109" s="134">
        <v>34</v>
      </c>
      <c r="B109" s="5" t="str">
        <f>VLOOKUP(A109,'Overzicht locaties'!B:D,2,0)</f>
        <v>Type B</v>
      </c>
      <c r="C109" s="107" t="s">
        <v>63</v>
      </c>
      <c r="D109" s="6">
        <v>3</v>
      </c>
      <c r="E109" s="152">
        <v>4.2</v>
      </c>
      <c r="F109" s="133">
        <f t="shared" si="10"/>
        <v>0</v>
      </c>
      <c r="G109" s="168">
        <v>0</v>
      </c>
      <c r="H109" s="168">
        <v>0</v>
      </c>
      <c r="I109" s="133">
        <f t="shared" si="11"/>
        <v>0</v>
      </c>
      <c r="J109" s="107"/>
    </row>
    <row r="110" spans="1:10">
      <c r="A110" s="134">
        <v>35</v>
      </c>
      <c r="B110" s="5" t="str">
        <f>VLOOKUP(A110,'Overzicht locaties'!B:D,2,0)</f>
        <v>CE XX</v>
      </c>
      <c r="C110" s="107" t="s">
        <v>60</v>
      </c>
      <c r="D110" s="6">
        <v>2</v>
      </c>
      <c r="E110" s="152">
        <v>0</v>
      </c>
      <c r="F110" s="133">
        <f t="shared" si="10"/>
        <v>0</v>
      </c>
      <c r="G110" s="168">
        <v>0</v>
      </c>
      <c r="H110" s="168">
        <v>0</v>
      </c>
      <c r="I110" s="133">
        <f t="shared" si="11"/>
        <v>0</v>
      </c>
      <c r="J110" s="107"/>
    </row>
    <row r="111" spans="1:10">
      <c r="A111" s="134">
        <v>35</v>
      </c>
      <c r="B111" s="5" t="str">
        <f>VLOOKUP(A111,'Overzicht locaties'!B:D,2,0)</f>
        <v>CE XX</v>
      </c>
      <c r="C111" s="107" t="s">
        <v>62</v>
      </c>
      <c r="D111" s="6">
        <v>2</v>
      </c>
      <c r="E111" s="152">
        <v>323</v>
      </c>
      <c r="F111" s="133">
        <f t="shared" si="10"/>
        <v>0</v>
      </c>
      <c r="G111" s="168">
        <v>0</v>
      </c>
      <c r="H111" s="168">
        <v>0</v>
      </c>
      <c r="I111" s="133">
        <f t="shared" si="11"/>
        <v>0</v>
      </c>
      <c r="J111" s="107"/>
    </row>
    <row r="112" spans="1:10">
      <c r="A112" s="134">
        <v>35</v>
      </c>
      <c r="B112" s="5" t="str">
        <f>VLOOKUP(A112,'Overzicht locaties'!B:D,2,0)</f>
        <v>CE XX</v>
      </c>
      <c r="C112" s="107" t="s">
        <v>63</v>
      </c>
      <c r="D112" s="6">
        <v>2</v>
      </c>
      <c r="E112" s="152">
        <v>0</v>
      </c>
      <c r="F112" s="133">
        <f t="shared" si="10"/>
        <v>0</v>
      </c>
      <c r="G112" s="168">
        <v>0</v>
      </c>
      <c r="H112" s="168">
        <v>0</v>
      </c>
      <c r="I112" s="133">
        <f t="shared" si="11"/>
        <v>0</v>
      </c>
      <c r="J112" s="107"/>
    </row>
    <row r="113" spans="1:10">
      <c r="A113" s="134">
        <v>36</v>
      </c>
      <c r="B113" s="5" t="str">
        <f>VLOOKUP(A113,'Overzicht locaties'!B:D,2,0)</f>
        <v>Utr.</v>
      </c>
      <c r="C113" s="107" t="s">
        <v>60</v>
      </c>
      <c r="D113" s="6">
        <v>2</v>
      </c>
      <c r="E113" s="152">
        <v>0</v>
      </c>
      <c r="F113" s="133">
        <f t="shared" si="10"/>
        <v>0</v>
      </c>
      <c r="G113" s="168">
        <v>0</v>
      </c>
      <c r="H113" s="168">
        <v>0</v>
      </c>
      <c r="I113" s="133">
        <f t="shared" si="11"/>
        <v>0</v>
      </c>
      <c r="J113" s="107"/>
    </row>
    <row r="114" spans="1:10">
      <c r="A114" s="134">
        <v>36</v>
      </c>
      <c r="B114" s="5" t="str">
        <f>VLOOKUP(A114,'Overzicht locaties'!B:D,2,0)</f>
        <v>Utr.</v>
      </c>
      <c r="C114" s="107" t="s">
        <v>62</v>
      </c>
      <c r="D114" s="6">
        <v>2</v>
      </c>
      <c r="E114" s="152">
        <v>259</v>
      </c>
      <c r="F114" s="133">
        <f t="shared" si="10"/>
        <v>0</v>
      </c>
      <c r="G114" s="168">
        <v>0</v>
      </c>
      <c r="H114" s="168">
        <v>0</v>
      </c>
      <c r="I114" s="133">
        <f t="shared" si="11"/>
        <v>0</v>
      </c>
      <c r="J114" s="107"/>
    </row>
    <row r="115" spans="1:10">
      <c r="A115" s="134">
        <v>36</v>
      </c>
      <c r="B115" s="5" t="str">
        <f>VLOOKUP(A115,'Overzicht locaties'!B:D,2,0)</f>
        <v>Utr.</v>
      </c>
      <c r="C115" s="107" t="s">
        <v>63</v>
      </c>
      <c r="D115" s="6">
        <v>2</v>
      </c>
      <c r="E115" s="152">
        <v>0</v>
      </c>
      <c r="F115" s="133">
        <f t="shared" si="10"/>
        <v>0</v>
      </c>
      <c r="G115" s="168">
        <v>0</v>
      </c>
      <c r="H115" s="168">
        <v>0</v>
      </c>
      <c r="I115" s="133">
        <f t="shared" si="11"/>
        <v>0</v>
      </c>
      <c r="J115" s="107"/>
    </row>
    <row r="116" spans="1:10">
      <c r="A116" s="134">
        <v>37</v>
      </c>
      <c r="B116" s="5" t="str">
        <f>VLOOKUP(A116,'Overzicht locaties'!B:D,2,0)</f>
        <v>SE33</v>
      </c>
      <c r="C116" s="107" t="s">
        <v>60</v>
      </c>
      <c r="D116" s="6">
        <v>2</v>
      </c>
      <c r="E116" s="152">
        <v>0</v>
      </c>
      <c r="F116" s="133">
        <f t="shared" ref="F116:F179" si="12">E116*VLOOKUP(C116,Glas,4,0)</f>
        <v>0</v>
      </c>
      <c r="G116" s="168">
        <v>0</v>
      </c>
      <c r="H116" s="168">
        <v>0</v>
      </c>
      <c r="I116" s="133">
        <f t="shared" ref="I116:I179" si="13">(F116*D116)+(G116*D116)+(H116*D116)</f>
        <v>0</v>
      </c>
      <c r="J116" s="107"/>
    </row>
    <row r="117" spans="1:10">
      <c r="A117" s="134">
        <v>37</v>
      </c>
      <c r="B117" s="5" t="str">
        <f>VLOOKUP(A117,'Overzicht locaties'!B:D,2,0)</f>
        <v>SE33</v>
      </c>
      <c r="C117" s="107" t="s">
        <v>62</v>
      </c>
      <c r="D117" s="6">
        <v>2</v>
      </c>
      <c r="E117" s="152">
        <v>28</v>
      </c>
      <c r="F117" s="133">
        <f t="shared" si="12"/>
        <v>0</v>
      </c>
      <c r="G117" s="168">
        <v>0</v>
      </c>
      <c r="H117" s="168">
        <v>0</v>
      </c>
      <c r="I117" s="133">
        <f t="shared" si="13"/>
        <v>0</v>
      </c>
      <c r="J117" s="107"/>
    </row>
    <row r="118" spans="1:10">
      <c r="A118" s="134">
        <v>37</v>
      </c>
      <c r="B118" s="5" t="str">
        <f>VLOOKUP(A118,'Overzicht locaties'!B:D,2,0)</f>
        <v>SE33</v>
      </c>
      <c r="C118" s="107" t="s">
        <v>63</v>
      </c>
      <c r="D118" s="6">
        <v>2</v>
      </c>
      <c r="E118" s="152">
        <v>0</v>
      </c>
      <c r="F118" s="133">
        <f t="shared" si="12"/>
        <v>0</v>
      </c>
      <c r="G118" s="168">
        <v>0</v>
      </c>
      <c r="H118" s="168">
        <v>0</v>
      </c>
      <c r="I118" s="133">
        <f t="shared" si="13"/>
        <v>0</v>
      </c>
      <c r="J118" s="107"/>
    </row>
    <row r="119" spans="1:10">
      <c r="A119" s="134">
        <v>38</v>
      </c>
      <c r="B119" s="5" t="str">
        <f>VLOOKUP(A119,'Overzicht locaties'!B:D,2,0)</f>
        <v>SE19</v>
      </c>
      <c r="C119" s="107" t="s">
        <v>60</v>
      </c>
      <c r="D119" s="6">
        <v>2</v>
      </c>
      <c r="E119" s="152">
        <v>0</v>
      </c>
      <c r="F119" s="133">
        <f t="shared" si="12"/>
        <v>0</v>
      </c>
      <c r="G119" s="168">
        <v>0</v>
      </c>
      <c r="H119" s="168">
        <v>0</v>
      </c>
      <c r="I119" s="133">
        <f t="shared" si="13"/>
        <v>0</v>
      </c>
      <c r="J119" s="107"/>
    </row>
    <row r="120" spans="1:10">
      <c r="A120" s="134">
        <v>38</v>
      </c>
      <c r="B120" s="5" t="str">
        <f>VLOOKUP(A120,'Overzicht locaties'!B:D,2,0)</f>
        <v>SE19</v>
      </c>
      <c r="C120" s="107" t="s">
        <v>62</v>
      </c>
      <c r="D120" s="6">
        <v>2</v>
      </c>
      <c r="E120" s="152">
        <v>69</v>
      </c>
      <c r="F120" s="133">
        <f t="shared" si="12"/>
        <v>0</v>
      </c>
      <c r="G120" s="168">
        <v>0</v>
      </c>
      <c r="H120" s="168">
        <v>0</v>
      </c>
      <c r="I120" s="133">
        <f t="shared" si="13"/>
        <v>0</v>
      </c>
      <c r="J120" s="107"/>
    </row>
    <row r="121" spans="1:10">
      <c r="A121" s="134">
        <v>38</v>
      </c>
      <c r="B121" s="5" t="str">
        <f>VLOOKUP(A121,'Overzicht locaties'!B:D,2,0)</f>
        <v>SE19</v>
      </c>
      <c r="C121" s="107" t="s">
        <v>63</v>
      </c>
      <c r="D121" s="6">
        <v>2</v>
      </c>
      <c r="E121" s="152">
        <v>0</v>
      </c>
      <c r="F121" s="133">
        <f t="shared" si="12"/>
        <v>0</v>
      </c>
      <c r="G121" s="168">
        <v>0</v>
      </c>
      <c r="H121" s="168">
        <v>0</v>
      </c>
      <c r="I121" s="133">
        <f t="shared" si="13"/>
        <v>0</v>
      </c>
      <c r="J121" s="107"/>
    </row>
    <row r="122" spans="1:10">
      <c r="A122" s="134">
        <v>39</v>
      </c>
      <c r="B122" s="5" t="str">
        <f>VLOOKUP(A122,'Overzicht locaties'!B:D,2,0)</f>
        <v>Type B</v>
      </c>
      <c r="C122" s="107" t="s">
        <v>60</v>
      </c>
      <c r="D122" s="6">
        <v>2</v>
      </c>
      <c r="E122" s="152">
        <v>3.25</v>
      </c>
      <c r="F122" s="133">
        <f t="shared" si="12"/>
        <v>0</v>
      </c>
      <c r="G122" s="168">
        <v>0</v>
      </c>
      <c r="H122" s="168">
        <v>0</v>
      </c>
      <c r="I122" s="133">
        <f t="shared" si="13"/>
        <v>0</v>
      </c>
      <c r="J122" s="107"/>
    </row>
    <row r="123" spans="1:10">
      <c r="A123" s="134">
        <v>39</v>
      </c>
      <c r="B123" s="5" t="str">
        <f>VLOOKUP(A123,'Overzicht locaties'!B:D,2,0)</f>
        <v>Type B</v>
      </c>
      <c r="C123" s="107" t="s">
        <v>62</v>
      </c>
      <c r="D123" s="6">
        <v>2</v>
      </c>
      <c r="E123" s="152">
        <v>3.25</v>
      </c>
      <c r="F123" s="133">
        <f t="shared" si="12"/>
        <v>0</v>
      </c>
      <c r="G123" s="168">
        <v>0</v>
      </c>
      <c r="H123" s="168">
        <v>0</v>
      </c>
      <c r="I123" s="133">
        <f t="shared" si="13"/>
        <v>0</v>
      </c>
      <c r="J123" s="107"/>
    </row>
    <row r="124" spans="1:10">
      <c r="A124" s="134">
        <v>39</v>
      </c>
      <c r="B124" s="5" t="str">
        <f>VLOOKUP(A124,'Overzicht locaties'!B:D,2,0)</f>
        <v>Type B</v>
      </c>
      <c r="C124" s="107" t="s">
        <v>63</v>
      </c>
      <c r="D124" s="6">
        <v>2</v>
      </c>
      <c r="E124" s="152">
        <v>4.2</v>
      </c>
      <c r="F124" s="133">
        <f t="shared" si="12"/>
        <v>0</v>
      </c>
      <c r="G124" s="168">
        <v>0</v>
      </c>
      <c r="H124" s="168">
        <v>0</v>
      </c>
      <c r="I124" s="133">
        <f t="shared" si="13"/>
        <v>0</v>
      </c>
      <c r="J124" s="107"/>
    </row>
    <row r="125" spans="1:10">
      <c r="A125" s="134">
        <v>40</v>
      </c>
      <c r="B125" s="5" t="str">
        <f>VLOOKUP(A125,'Overzicht locaties'!B:D,2,0)</f>
        <v>Type B</v>
      </c>
      <c r="C125" s="107" t="s">
        <v>60</v>
      </c>
      <c r="D125" s="6">
        <v>2</v>
      </c>
      <c r="E125" s="152">
        <v>3.25</v>
      </c>
      <c r="F125" s="133">
        <f t="shared" si="12"/>
        <v>0</v>
      </c>
      <c r="G125" s="168">
        <v>0</v>
      </c>
      <c r="H125" s="168">
        <v>0</v>
      </c>
      <c r="I125" s="133">
        <f t="shared" si="13"/>
        <v>0</v>
      </c>
      <c r="J125" s="107"/>
    </row>
    <row r="126" spans="1:10">
      <c r="A126" s="134">
        <v>40</v>
      </c>
      <c r="B126" s="5" t="str">
        <f>VLOOKUP(A126,'Overzicht locaties'!B:D,2,0)</f>
        <v>Type B</v>
      </c>
      <c r="C126" s="107" t="s">
        <v>62</v>
      </c>
      <c r="D126" s="6">
        <v>2</v>
      </c>
      <c r="E126" s="152">
        <v>3.25</v>
      </c>
      <c r="F126" s="133">
        <f t="shared" si="12"/>
        <v>0</v>
      </c>
      <c r="G126" s="168">
        <v>0</v>
      </c>
      <c r="H126" s="168">
        <v>0</v>
      </c>
      <c r="I126" s="133">
        <f t="shared" si="13"/>
        <v>0</v>
      </c>
      <c r="J126" s="107"/>
    </row>
    <row r="127" spans="1:10">
      <c r="A127" s="134">
        <v>40</v>
      </c>
      <c r="B127" s="5" t="str">
        <f>VLOOKUP(A127,'Overzicht locaties'!B:D,2,0)</f>
        <v>Type B</v>
      </c>
      <c r="C127" s="107" t="s">
        <v>63</v>
      </c>
      <c r="D127" s="6">
        <v>2</v>
      </c>
      <c r="E127" s="152">
        <v>4.2</v>
      </c>
      <c r="F127" s="133">
        <f t="shared" si="12"/>
        <v>0</v>
      </c>
      <c r="G127" s="168">
        <v>0</v>
      </c>
      <c r="H127" s="168">
        <v>0</v>
      </c>
      <c r="I127" s="133">
        <f t="shared" si="13"/>
        <v>0</v>
      </c>
      <c r="J127" s="107"/>
    </row>
    <row r="128" spans="1:10">
      <c r="A128" s="134">
        <v>41</v>
      </c>
      <c r="B128" s="5" t="str">
        <f>VLOOKUP(A128,'Overzicht locaties'!B:D,2,0)</f>
        <v>Type B</v>
      </c>
      <c r="C128" s="107" t="s">
        <v>60</v>
      </c>
      <c r="D128" s="6">
        <v>2</v>
      </c>
      <c r="E128" s="152">
        <v>3.25</v>
      </c>
      <c r="F128" s="133">
        <f t="shared" si="12"/>
        <v>0</v>
      </c>
      <c r="G128" s="168">
        <v>0</v>
      </c>
      <c r="H128" s="168">
        <v>0</v>
      </c>
      <c r="I128" s="133">
        <f t="shared" si="13"/>
        <v>0</v>
      </c>
      <c r="J128" s="107"/>
    </row>
    <row r="129" spans="1:10">
      <c r="A129" s="134">
        <v>41</v>
      </c>
      <c r="B129" s="5" t="str">
        <f>VLOOKUP(A129,'Overzicht locaties'!B:D,2,0)</f>
        <v>Type B</v>
      </c>
      <c r="C129" s="107" t="s">
        <v>62</v>
      </c>
      <c r="D129" s="6">
        <v>2</v>
      </c>
      <c r="E129" s="152">
        <v>3.25</v>
      </c>
      <c r="F129" s="133">
        <f t="shared" si="12"/>
        <v>0</v>
      </c>
      <c r="G129" s="168">
        <v>0</v>
      </c>
      <c r="H129" s="168">
        <v>0</v>
      </c>
      <c r="I129" s="133">
        <f t="shared" si="13"/>
        <v>0</v>
      </c>
      <c r="J129" s="107"/>
    </row>
    <row r="130" spans="1:10">
      <c r="A130" s="134">
        <v>41</v>
      </c>
      <c r="B130" s="5" t="str">
        <f>VLOOKUP(A130,'Overzicht locaties'!B:D,2,0)</f>
        <v>Type B</v>
      </c>
      <c r="C130" s="107" t="s">
        <v>63</v>
      </c>
      <c r="D130" s="6">
        <v>2</v>
      </c>
      <c r="E130" s="152">
        <v>4.2</v>
      </c>
      <c r="F130" s="133">
        <f t="shared" si="12"/>
        <v>0</v>
      </c>
      <c r="G130" s="168">
        <v>0</v>
      </c>
      <c r="H130" s="168">
        <v>0</v>
      </c>
      <c r="I130" s="133">
        <f t="shared" si="13"/>
        <v>0</v>
      </c>
      <c r="J130" s="107"/>
    </row>
    <row r="131" spans="1:10">
      <c r="A131" s="134">
        <v>42</v>
      </c>
      <c r="B131" s="5" t="str">
        <f>VLOOKUP(A131,'Overzicht locaties'!B:D,2,0)</f>
        <v>Type B</v>
      </c>
      <c r="C131" s="107" t="s">
        <v>60</v>
      </c>
      <c r="D131" s="6">
        <v>2</v>
      </c>
      <c r="E131" s="152">
        <v>3.25</v>
      </c>
      <c r="F131" s="133">
        <f t="shared" si="12"/>
        <v>0</v>
      </c>
      <c r="G131" s="168">
        <v>0</v>
      </c>
      <c r="H131" s="168">
        <v>0</v>
      </c>
      <c r="I131" s="133">
        <f t="shared" si="13"/>
        <v>0</v>
      </c>
      <c r="J131" s="107"/>
    </row>
    <row r="132" spans="1:10">
      <c r="A132" s="134">
        <v>42</v>
      </c>
      <c r="B132" s="5" t="str">
        <f>VLOOKUP(A132,'Overzicht locaties'!B:D,2,0)</f>
        <v>Type B</v>
      </c>
      <c r="C132" s="107" t="s">
        <v>62</v>
      </c>
      <c r="D132" s="6">
        <v>2</v>
      </c>
      <c r="E132" s="152">
        <v>3.25</v>
      </c>
      <c r="F132" s="133">
        <f t="shared" si="12"/>
        <v>0</v>
      </c>
      <c r="G132" s="168">
        <v>0</v>
      </c>
      <c r="H132" s="168">
        <v>0</v>
      </c>
      <c r="I132" s="133">
        <f t="shared" si="13"/>
        <v>0</v>
      </c>
      <c r="J132" s="107"/>
    </row>
    <row r="133" spans="1:10">
      <c r="A133" s="134">
        <v>42</v>
      </c>
      <c r="B133" s="5" t="str">
        <f>VLOOKUP(A133,'Overzicht locaties'!B:D,2,0)</f>
        <v>Type B</v>
      </c>
      <c r="C133" s="107" t="s">
        <v>63</v>
      </c>
      <c r="D133" s="6">
        <v>2</v>
      </c>
      <c r="E133" s="152">
        <v>4.2</v>
      </c>
      <c r="F133" s="133">
        <f t="shared" si="12"/>
        <v>0</v>
      </c>
      <c r="G133" s="168">
        <v>0</v>
      </c>
      <c r="H133" s="168">
        <v>0</v>
      </c>
      <c r="I133" s="133">
        <f t="shared" si="13"/>
        <v>0</v>
      </c>
      <c r="J133" s="107"/>
    </row>
    <row r="134" spans="1:10">
      <c r="A134" s="134">
        <v>43</v>
      </c>
      <c r="B134" s="5" t="str">
        <f>VLOOKUP(A134,'Overzicht locaties'!B:D,2,0)</f>
        <v>Type B</v>
      </c>
      <c r="C134" s="107" t="s">
        <v>60</v>
      </c>
      <c r="D134" s="6">
        <v>2</v>
      </c>
      <c r="E134" s="152">
        <v>3.25</v>
      </c>
      <c r="F134" s="133">
        <f t="shared" si="12"/>
        <v>0</v>
      </c>
      <c r="G134" s="168">
        <v>0</v>
      </c>
      <c r="H134" s="168">
        <v>0</v>
      </c>
      <c r="I134" s="133">
        <f t="shared" si="13"/>
        <v>0</v>
      </c>
      <c r="J134" s="107"/>
    </row>
    <row r="135" spans="1:10">
      <c r="A135" s="134">
        <v>43</v>
      </c>
      <c r="B135" s="5" t="str">
        <f>VLOOKUP(A135,'Overzicht locaties'!B:D,2,0)</f>
        <v>Type B</v>
      </c>
      <c r="C135" s="107" t="s">
        <v>62</v>
      </c>
      <c r="D135" s="6">
        <v>2</v>
      </c>
      <c r="E135" s="152">
        <v>3.25</v>
      </c>
      <c r="F135" s="133">
        <f t="shared" si="12"/>
        <v>0</v>
      </c>
      <c r="G135" s="168">
        <v>0</v>
      </c>
      <c r="H135" s="168">
        <v>0</v>
      </c>
      <c r="I135" s="133">
        <f t="shared" si="13"/>
        <v>0</v>
      </c>
      <c r="J135" s="107"/>
    </row>
    <row r="136" spans="1:10">
      <c r="A136" s="134">
        <v>43</v>
      </c>
      <c r="B136" s="5" t="str">
        <f>VLOOKUP(A136,'Overzicht locaties'!B:D,2,0)</f>
        <v>Type B</v>
      </c>
      <c r="C136" s="107" t="s">
        <v>63</v>
      </c>
      <c r="D136" s="6">
        <v>2</v>
      </c>
      <c r="E136" s="152">
        <v>4.2</v>
      </c>
      <c r="F136" s="133">
        <f t="shared" si="12"/>
        <v>0</v>
      </c>
      <c r="G136" s="168">
        <v>0</v>
      </c>
      <c r="H136" s="168">
        <v>0</v>
      </c>
      <c r="I136" s="133">
        <f t="shared" si="13"/>
        <v>0</v>
      </c>
      <c r="J136" s="107"/>
    </row>
    <row r="137" spans="1:10">
      <c r="A137" s="134">
        <v>44</v>
      </c>
      <c r="B137" s="5" t="str">
        <f>VLOOKUP(A137,'Overzicht locaties'!B:D,2,0)</f>
        <v>Type B</v>
      </c>
      <c r="C137" s="107" t="s">
        <v>60</v>
      </c>
      <c r="D137" s="6">
        <v>2</v>
      </c>
      <c r="E137" s="152">
        <v>3.25</v>
      </c>
      <c r="F137" s="133">
        <f t="shared" si="12"/>
        <v>0</v>
      </c>
      <c r="G137" s="168">
        <v>0</v>
      </c>
      <c r="H137" s="168">
        <v>0</v>
      </c>
      <c r="I137" s="133">
        <f t="shared" si="13"/>
        <v>0</v>
      </c>
      <c r="J137" s="107"/>
    </row>
    <row r="138" spans="1:10">
      <c r="A138" s="134">
        <v>44</v>
      </c>
      <c r="B138" s="5" t="str">
        <f>VLOOKUP(A138,'Overzicht locaties'!B:D,2,0)</f>
        <v>Type B</v>
      </c>
      <c r="C138" s="107" t="s">
        <v>62</v>
      </c>
      <c r="D138" s="6">
        <v>2</v>
      </c>
      <c r="E138" s="152">
        <v>3.25</v>
      </c>
      <c r="F138" s="133">
        <f t="shared" si="12"/>
        <v>0</v>
      </c>
      <c r="G138" s="168">
        <v>0</v>
      </c>
      <c r="H138" s="168">
        <v>0</v>
      </c>
      <c r="I138" s="133">
        <f t="shared" si="13"/>
        <v>0</v>
      </c>
      <c r="J138" s="107"/>
    </row>
    <row r="139" spans="1:10">
      <c r="A139" s="134">
        <v>44</v>
      </c>
      <c r="B139" s="5" t="str">
        <f>VLOOKUP(A139,'Overzicht locaties'!B:D,2,0)</f>
        <v>Type B</v>
      </c>
      <c r="C139" s="107" t="s">
        <v>63</v>
      </c>
      <c r="D139" s="6">
        <v>2</v>
      </c>
      <c r="E139" s="152">
        <v>4.2</v>
      </c>
      <c r="F139" s="133">
        <f t="shared" si="12"/>
        <v>0</v>
      </c>
      <c r="G139" s="168">
        <v>0</v>
      </c>
      <c r="H139" s="168">
        <v>0</v>
      </c>
      <c r="I139" s="133">
        <f t="shared" si="13"/>
        <v>0</v>
      </c>
      <c r="J139" s="107"/>
    </row>
    <row r="140" spans="1:10">
      <c r="A140" s="134">
        <v>45</v>
      </c>
      <c r="B140" s="5" t="str">
        <f>VLOOKUP(A140,'Overzicht locaties'!B:D,2,0)</f>
        <v>Type B</v>
      </c>
      <c r="C140" s="107" t="s">
        <v>60</v>
      </c>
      <c r="D140" s="6">
        <v>2</v>
      </c>
      <c r="E140" s="152">
        <v>3.25</v>
      </c>
      <c r="F140" s="133">
        <f t="shared" si="12"/>
        <v>0</v>
      </c>
      <c r="G140" s="168">
        <v>0</v>
      </c>
      <c r="H140" s="168">
        <v>0</v>
      </c>
      <c r="I140" s="133">
        <f t="shared" si="13"/>
        <v>0</v>
      </c>
      <c r="J140" s="107"/>
    </row>
    <row r="141" spans="1:10">
      <c r="A141" s="134">
        <v>45</v>
      </c>
      <c r="B141" s="5" t="str">
        <f>VLOOKUP(A141,'Overzicht locaties'!B:D,2,0)</f>
        <v>Type B</v>
      </c>
      <c r="C141" s="107" t="s">
        <v>62</v>
      </c>
      <c r="D141" s="6">
        <v>2</v>
      </c>
      <c r="E141" s="152">
        <v>3.25</v>
      </c>
      <c r="F141" s="133">
        <f t="shared" si="12"/>
        <v>0</v>
      </c>
      <c r="G141" s="168">
        <v>0</v>
      </c>
      <c r="H141" s="168">
        <v>0</v>
      </c>
      <c r="I141" s="133">
        <f t="shared" si="13"/>
        <v>0</v>
      </c>
      <c r="J141" s="107"/>
    </row>
    <row r="142" spans="1:10">
      <c r="A142" s="134">
        <v>45</v>
      </c>
      <c r="B142" s="5" t="str">
        <f>VLOOKUP(A142,'Overzicht locaties'!B:D,2,0)</f>
        <v>Type B</v>
      </c>
      <c r="C142" s="107" t="s">
        <v>63</v>
      </c>
      <c r="D142" s="6">
        <v>2</v>
      </c>
      <c r="E142" s="152">
        <v>4.2</v>
      </c>
      <c r="F142" s="133">
        <f t="shared" si="12"/>
        <v>0</v>
      </c>
      <c r="G142" s="168">
        <v>0</v>
      </c>
      <c r="H142" s="168">
        <v>0</v>
      </c>
      <c r="I142" s="133">
        <f t="shared" si="13"/>
        <v>0</v>
      </c>
      <c r="J142" s="107"/>
    </row>
    <row r="143" spans="1:10">
      <c r="A143" s="134">
        <v>46</v>
      </c>
      <c r="B143" s="5" t="str">
        <f>VLOOKUP(A143,'Overzicht locaties'!B:D,2,0)</f>
        <v>Type B</v>
      </c>
      <c r="C143" s="107" t="s">
        <v>60</v>
      </c>
      <c r="D143" s="6">
        <v>2</v>
      </c>
      <c r="E143" s="152">
        <v>3.25</v>
      </c>
      <c r="F143" s="133">
        <f t="shared" si="12"/>
        <v>0</v>
      </c>
      <c r="G143" s="168">
        <v>0</v>
      </c>
      <c r="H143" s="168">
        <v>0</v>
      </c>
      <c r="I143" s="133">
        <f t="shared" si="13"/>
        <v>0</v>
      </c>
      <c r="J143" s="107"/>
    </row>
    <row r="144" spans="1:10">
      <c r="A144" s="134">
        <v>46</v>
      </c>
      <c r="B144" s="5" t="str">
        <f>VLOOKUP(A144,'Overzicht locaties'!B:D,2,0)</f>
        <v>Type B</v>
      </c>
      <c r="C144" s="107" t="s">
        <v>62</v>
      </c>
      <c r="D144" s="6">
        <v>2</v>
      </c>
      <c r="E144" s="152">
        <v>3.25</v>
      </c>
      <c r="F144" s="133">
        <f t="shared" si="12"/>
        <v>0</v>
      </c>
      <c r="G144" s="168">
        <v>0</v>
      </c>
      <c r="H144" s="168">
        <v>0</v>
      </c>
      <c r="I144" s="133">
        <f t="shared" si="13"/>
        <v>0</v>
      </c>
      <c r="J144" s="107"/>
    </row>
    <row r="145" spans="1:10">
      <c r="A145" s="134">
        <v>46</v>
      </c>
      <c r="B145" s="5" t="str">
        <f>VLOOKUP(A145,'Overzicht locaties'!B:D,2,0)</f>
        <v>Type B</v>
      </c>
      <c r="C145" s="107" t="s">
        <v>63</v>
      </c>
      <c r="D145" s="6">
        <v>2</v>
      </c>
      <c r="E145" s="152">
        <v>4.2</v>
      </c>
      <c r="F145" s="133">
        <f t="shared" si="12"/>
        <v>0</v>
      </c>
      <c r="G145" s="168">
        <v>0</v>
      </c>
      <c r="H145" s="168">
        <v>0</v>
      </c>
      <c r="I145" s="133">
        <f t="shared" si="13"/>
        <v>0</v>
      </c>
      <c r="J145" s="107"/>
    </row>
    <row r="146" spans="1:10">
      <c r="A146" s="134">
        <v>47</v>
      </c>
      <c r="B146" s="5" t="str">
        <f>VLOOKUP(A146,'Overzicht locaties'!B:D,2,0)</f>
        <v>Type B</v>
      </c>
      <c r="C146" s="107" t="s">
        <v>60</v>
      </c>
      <c r="D146" s="6">
        <v>2</v>
      </c>
      <c r="E146" s="152">
        <v>3.25</v>
      </c>
      <c r="F146" s="133">
        <f t="shared" si="12"/>
        <v>0</v>
      </c>
      <c r="G146" s="168">
        <v>0</v>
      </c>
      <c r="H146" s="168">
        <v>0</v>
      </c>
      <c r="I146" s="133">
        <f t="shared" si="13"/>
        <v>0</v>
      </c>
      <c r="J146" s="107"/>
    </row>
    <row r="147" spans="1:10">
      <c r="A147" s="134">
        <v>47</v>
      </c>
      <c r="B147" s="5" t="str">
        <f>VLOOKUP(A147,'Overzicht locaties'!B:D,2,0)</f>
        <v>Type B</v>
      </c>
      <c r="C147" s="107" t="s">
        <v>62</v>
      </c>
      <c r="D147" s="6">
        <v>2</v>
      </c>
      <c r="E147" s="152">
        <v>3.25</v>
      </c>
      <c r="F147" s="133">
        <f t="shared" si="12"/>
        <v>0</v>
      </c>
      <c r="G147" s="168">
        <v>0</v>
      </c>
      <c r="H147" s="168">
        <v>0</v>
      </c>
      <c r="I147" s="133">
        <f t="shared" si="13"/>
        <v>0</v>
      </c>
      <c r="J147" s="107"/>
    </row>
    <row r="148" spans="1:10">
      <c r="A148" s="134">
        <v>47</v>
      </c>
      <c r="B148" s="5" t="str">
        <f>VLOOKUP(A148,'Overzicht locaties'!B:D,2,0)</f>
        <v>Type B</v>
      </c>
      <c r="C148" s="107" t="s">
        <v>63</v>
      </c>
      <c r="D148" s="6">
        <v>2</v>
      </c>
      <c r="E148" s="152">
        <v>4.2</v>
      </c>
      <c r="F148" s="133">
        <f t="shared" si="12"/>
        <v>0</v>
      </c>
      <c r="G148" s="168">
        <v>0</v>
      </c>
      <c r="H148" s="168">
        <v>0</v>
      </c>
      <c r="I148" s="133">
        <f t="shared" si="13"/>
        <v>0</v>
      </c>
      <c r="J148" s="107"/>
    </row>
    <row r="149" spans="1:10">
      <c r="A149" s="134">
        <v>48</v>
      </c>
      <c r="B149" s="5" t="str">
        <f>VLOOKUP(A149,'Overzicht locaties'!B:D,2,0)</f>
        <v>Type B</v>
      </c>
      <c r="C149" s="107" t="s">
        <v>60</v>
      </c>
      <c r="D149" s="6">
        <v>2</v>
      </c>
      <c r="E149" s="152">
        <v>3.25</v>
      </c>
      <c r="F149" s="133">
        <f t="shared" si="12"/>
        <v>0</v>
      </c>
      <c r="G149" s="168">
        <v>0</v>
      </c>
      <c r="H149" s="168">
        <v>0</v>
      </c>
      <c r="I149" s="133">
        <f t="shared" si="13"/>
        <v>0</v>
      </c>
      <c r="J149" s="107"/>
    </row>
    <row r="150" spans="1:10">
      <c r="A150" s="134">
        <v>48</v>
      </c>
      <c r="B150" s="5" t="str">
        <f>VLOOKUP(A150,'Overzicht locaties'!B:D,2,0)</f>
        <v>Type B</v>
      </c>
      <c r="C150" s="107" t="s">
        <v>62</v>
      </c>
      <c r="D150" s="6">
        <v>2</v>
      </c>
      <c r="E150" s="152">
        <v>3.25</v>
      </c>
      <c r="F150" s="133">
        <f t="shared" si="12"/>
        <v>0</v>
      </c>
      <c r="G150" s="168">
        <v>0</v>
      </c>
      <c r="H150" s="168">
        <v>0</v>
      </c>
      <c r="I150" s="133">
        <f t="shared" si="13"/>
        <v>0</v>
      </c>
      <c r="J150" s="107"/>
    </row>
    <row r="151" spans="1:10">
      <c r="A151" s="134">
        <v>48</v>
      </c>
      <c r="B151" s="5" t="str">
        <f>VLOOKUP(A151,'Overzicht locaties'!B:D,2,0)</f>
        <v>Type B</v>
      </c>
      <c r="C151" s="107" t="s">
        <v>63</v>
      </c>
      <c r="D151" s="6">
        <v>2</v>
      </c>
      <c r="E151" s="152">
        <v>4.2</v>
      </c>
      <c r="F151" s="133">
        <f t="shared" si="12"/>
        <v>0</v>
      </c>
      <c r="G151" s="168">
        <v>0</v>
      </c>
      <c r="H151" s="168">
        <v>0</v>
      </c>
      <c r="I151" s="133">
        <f t="shared" si="13"/>
        <v>0</v>
      </c>
      <c r="J151" s="107"/>
    </row>
    <row r="152" spans="1:10">
      <c r="A152" s="134">
        <v>49</v>
      </c>
      <c r="B152" s="5" t="str">
        <f>VLOOKUP(A152,'Overzicht locaties'!B:D,2,0)</f>
        <v>Type B</v>
      </c>
      <c r="C152" s="107" t="s">
        <v>60</v>
      </c>
      <c r="D152" s="6">
        <v>2</v>
      </c>
      <c r="E152" s="152">
        <v>3.25</v>
      </c>
      <c r="F152" s="133">
        <f t="shared" si="12"/>
        <v>0</v>
      </c>
      <c r="G152" s="168">
        <v>0</v>
      </c>
      <c r="H152" s="168">
        <v>0</v>
      </c>
      <c r="I152" s="133">
        <f t="shared" si="13"/>
        <v>0</v>
      </c>
      <c r="J152" s="107"/>
    </row>
    <row r="153" spans="1:10">
      <c r="A153" s="134">
        <v>49</v>
      </c>
      <c r="B153" s="5" t="str">
        <f>VLOOKUP(A153,'Overzicht locaties'!B:D,2,0)</f>
        <v>Type B</v>
      </c>
      <c r="C153" s="107" t="s">
        <v>62</v>
      </c>
      <c r="D153" s="6">
        <v>2</v>
      </c>
      <c r="E153" s="152">
        <v>3.25</v>
      </c>
      <c r="F153" s="133">
        <f t="shared" si="12"/>
        <v>0</v>
      </c>
      <c r="G153" s="168">
        <v>0</v>
      </c>
      <c r="H153" s="168">
        <v>0</v>
      </c>
      <c r="I153" s="133">
        <f t="shared" si="13"/>
        <v>0</v>
      </c>
      <c r="J153" s="107"/>
    </row>
    <row r="154" spans="1:10">
      <c r="A154" s="134">
        <v>49</v>
      </c>
      <c r="B154" s="5" t="str">
        <f>VLOOKUP(A154,'Overzicht locaties'!B:D,2,0)</f>
        <v>Type B</v>
      </c>
      <c r="C154" s="107" t="s">
        <v>63</v>
      </c>
      <c r="D154" s="6">
        <v>2</v>
      </c>
      <c r="E154" s="152">
        <v>4.2</v>
      </c>
      <c r="F154" s="133">
        <f t="shared" si="12"/>
        <v>0</v>
      </c>
      <c r="G154" s="168">
        <v>0</v>
      </c>
      <c r="H154" s="168">
        <v>0</v>
      </c>
      <c r="I154" s="133">
        <f t="shared" si="13"/>
        <v>0</v>
      </c>
      <c r="J154" s="107"/>
    </row>
    <row r="155" spans="1:10">
      <c r="A155" s="134">
        <v>50</v>
      </c>
      <c r="B155" s="5" t="str">
        <f>VLOOKUP(A155,'Overzicht locaties'!B:D,2,0)</f>
        <v>Type B</v>
      </c>
      <c r="C155" s="107" t="s">
        <v>60</v>
      </c>
      <c r="D155" s="6">
        <v>2</v>
      </c>
      <c r="E155" s="152">
        <v>3.25</v>
      </c>
      <c r="F155" s="133">
        <f t="shared" si="12"/>
        <v>0</v>
      </c>
      <c r="G155" s="168">
        <v>0</v>
      </c>
      <c r="H155" s="168">
        <v>0</v>
      </c>
      <c r="I155" s="133">
        <f t="shared" si="13"/>
        <v>0</v>
      </c>
      <c r="J155" s="107"/>
    </row>
    <row r="156" spans="1:10">
      <c r="A156" s="134">
        <v>50</v>
      </c>
      <c r="B156" s="5" t="str">
        <f>VLOOKUP(A156,'Overzicht locaties'!B:D,2,0)</f>
        <v>Type B</v>
      </c>
      <c r="C156" s="107" t="s">
        <v>62</v>
      </c>
      <c r="D156" s="6">
        <v>2</v>
      </c>
      <c r="E156" s="152">
        <v>3.25</v>
      </c>
      <c r="F156" s="133">
        <f t="shared" si="12"/>
        <v>0</v>
      </c>
      <c r="G156" s="168">
        <v>0</v>
      </c>
      <c r="H156" s="168">
        <v>0</v>
      </c>
      <c r="I156" s="133">
        <f t="shared" si="13"/>
        <v>0</v>
      </c>
      <c r="J156" s="107"/>
    </row>
    <row r="157" spans="1:10">
      <c r="A157" s="134">
        <v>50</v>
      </c>
      <c r="B157" s="5" t="str">
        <f>VLOOKUP(A157,'Overzicht locaties'!B:D,2,0)</f>
        <v>Type B</v>
      </c>
      <c r="C157" s="107" t="s">
        <v>63</v>
      </c>
      <c r="D157" s="6">
        <v>2</v>
      </c>
      <c r="E157" s="152">
        <v>4.2</v>
      </c>
      <c r="F157" s="133">
        <f t="shared" si="12"/>
        <v>0</v>
      </c>
      <c r="G157" s="168">
        <v>0</v>
      </c>
      <c r="H157" s="168">
        <v>0</v>
      </c>
      <c r="I157" s="133">
        <f t="shared" si="13"/>
        <v>0</v>
      </c>
      <c r="J157" s="107"/>
    </row>
    <row r="158" spans="1:10">
      <c r="A158" s="134">
        <v>51</v>
      </c>
      <c r="B158" s="5" t="str">
        <f>VLOOKUP(A158,'Overzicht locaties'!B:D,2,0)</f>
        <v>Type B</v>
      </c>
      <c r="C158" s="107" t="s">
        <v>60</v>
      </c>
      <c r="D158" s="6">
        <v>2</v>
      </c>
      <c r="E158" s="152">
        <v>3.25</v>
      </c>
      <c r="F158" s="133">
        <f t="shared" si="12"/>
        <v>0</v>
      </c>
      <c r="G158" s="168">
        <v>0</v>
      </c>
      <c r="H158" s="168">
        <v>0</v>
      </c>
      <c r="I158" s="133">
        <f t="shared" si="13"/>
        <v>0</v>
      </c>
      <c r="J158" s="107"/>
    </row>
    <row r="159" spans="1:10">
      <c r="A159" s="134">
        <v>51</v>
      </c>
      <c r="B159" s="5" t="str">
        <f>VLOOKUP(A159,'Overzicht locaties'!B:D,2,0)</f>
        <v>Type B</v>
      </c>
      <c r="C159" s="107" t="s">
        <v>62</v>
      </c>
      <c r="D159" s="6">
        <v>2</v>
      </c>
      <c r="E159" s="152">
        <v>3.25</v>
      </c>
      <c r="F159" s="133">
        <f t="shared" si="12"/>
        <v>0</v>
      </c>
      <c r="G159" s="168">
        <v>0</v>
      </c>
      <c r="H159" s="168">
        <v>0</v>
      </c>
      <c r="I159" s="133">
        <f t="shared" si="13"/>
        <v>0</v>
      </c>
      <c r="J159" s="107"/>
    </row>
    <row r="160" spans="1:10">
      <c r="A160" s="134">
        <v>51</v>
      </c>
      <c r="B160" s="5" t="str">
        <f>VLOOKUP(A160,'Overzicht locaties'!B:D,2,0)</f>
        <v>Type B</v>
      </c>
      <c r="C160" s="107" t="s">
        <v>63</v>
      </c>
      <c r="D160" s="6">
        <v>2</v>
      </c>
      <c r="E160" s="152">
        <v>4.2</v>
      </c>
      <c r="F160" s="133">
        <f t="shared" si="12"/>
        <v>0</v>
      </c>
      <c r="G160" s="168">
        <v>0</v>
      </c>
      <c r="H160" s="168">
        <v>0</v>
      </c>
      <c r="I160" s="133">
        <f t="shared" si="13"/>
        <v>0</v>
      </c>
      <c r="J160" s="107"/>
    </row>
    <row r="161" spans="1:10">
      <c r="A161" s="134">
        <v>52</v>
      </c>
      <c r="B161" s="5" t="str">
        <f>VLOOKUP(A161,'Overzicht locaties'!B:D,2,0)</f>
        <v>Type B</v>
      </c>
      <c r="C161" s="107" t="s">
        <v>60</v>
      </c>
      <c r="D161" s="6">
        <v>2</v>
      </c>
      <c r="E161" s="152">
        <v>3.25</v>
      </c>
      <c r="F161" s="133">
        <f t="shared" si="12"/>
        <v>0</v>
      </c>
      <c r="G161" s="168">
        <v>0</v>
      </c>
      <c r="H161" s="168">
        <v>0</v>
      </c>
      <c r="I161" s="133">
        <f t="shared" si="13"/>
        <v>0</v>
      </c>
      <c r="J161" s="107"/>
    </row>
    <row r="162" spans="1:10">
      <c r="A162" s="134">
        <v>52</v>
      </c>
      <c r="B162" s="5" t="str">
        <f>VLOOKUP(A162,'Overzicht locaties'!B:D,2,0)</f>
        <v>Type B</v>
      </c>
      <c r="C162" s="107" t="s">
        <v>62</v>
      </c>
      <c r="D162" s="6">
        <v>2</v>
      </c>
      <c r="E162" s="152">
        <v>3.25</v>
      </c>
      <c r="F162" s="133">
        <f t="shared" si="12"/>
        <v>0</v>
      </c>
      <c r="G162" s="168">
        <v>0</v>
      </c>
      <c r="H162" s="168">
        <v>0</v>
      </c>
      <c r="I162" s="133">
        <f t="shared" si="13"/>
        <v>0</v>
      </c>
      <c r="J162" s="107"/>
    </row>
    <row r="163" spans="1:10">
      <c r="A163" s="134">
        <v>52</v>
      </c>
      <c r="B163" s="5" t="str">
        <f>VLOOKUP(A163,'Overzicht locaties'!B:D,2,0)</f>
        <v>Type B</v>
      </c>
      <c r="C163" s="107" t="s">
        <v>63</v>
      </c>
      <c r="D163" s="6">
        <v>2</v>
      </c>
      <c r="E163" s="152">
        <v>4.2</v>
      </c>
      <c r="F163" s="133">
        <f t="shared" si="12"/>
        <v>0</v>
      </c>
      <c r="G163" s="168">
        <v>0</v>
      </c>
      <c r="H163" s="168">
        <v>0</v>
      </c>
      <c r="I163" s="133">
        <f t="shared" si="13"/>
        <v>0</v>
      </c>
      <c r="J163" s="107"/>
    </row>
    <row r="164" spans="1:10">
      <c r="A164" s="134">
        <v>53</v>
      </c>
      <c r="B164" s="5" t="str">
        <f>VLOOKUP(A164,'Overzicht locaties'!B:D,2,0)</f>
        <v>Gro+ SE09</v>
      </c>
      <c r="C164" s="107" t="s">
        <v>60</v>
      </c>
      <c r="D164" s="6">
        <v>2</v>
      </c>
      <c r="E164" s="152">
        <v>0</v>
      </c>
      <c r="F164" s="133">
        <f t="shared" si="12"/>
        <v>0</v>
      </c>
      <c r="G164" s="168">
        <v>0</v>
      </c>
      <c r="H164" s="168">
        <v>0</v>
      </c>
      <c r="I164" s="133">
        <f t="shared" si="13"/>
        <v>0</v>
      </c>
      <c r="J164" s="107"/>
    </row>
    <row r="165" spans="1:10">
      <c r="A165" s="134">
        <v>53</v>
      </c>
      <c r="B165" s="5" t="str">
        <f>VLOOKUP(A165,'Overzicht locaties'!B:D,2,0)</f>
        <v>Gro+ SE09</v>
      </c>
      <c r="C165" s="107" t="s">
        <v>62</v>
      </c>
      <c r="D165" s="6">
        <v>2</v>
      </c>
      <c r="E165" s="152">
        <v>173</v>
      </c>
      <c r="F165" s="133">
        <f t="shared" si="12"/>
        <v>0</v>
      </c>
      <c r="G165" s="168">
        <v>0</v>
      </c>
      <c r="H165" s="168">
        <v>0</v>
      </c>
      <c r="I165" s="133">
        <f t="shared" si="13"/>
        <v>0</v>
      </c>
      <c r="J165" s="107"/>
    </row>
    <row r="166" spans="1:10">
      <c r="A166" s="134">
        <v>53</v>
      </c>
      <c r="B166" s="5" t="str">
        <f>VLOOKUP(A166,'Overzicht locaties'!B:D,2,0)</f>
        <v>Gro+ SE09</v>
      </c>
      <c r="C166" s="107" t="s">
        <v>63</v>
      </c>
      <c r="D166" s="6">
        <v>2</v>
      </c>
      <c r="E166" s="152">
        <v>118</v>
      </c>
      <c r="F166" s="133">
        <f t="shared" si="12"/>
        <v>0</v>
      </c>
      <c r="G166" s="168">
        <v>0</v>
      </c>
      <c r="H166" s="168">
        <v>0</v>
      </c>
      <c r="I166" s="133">
        <f t="shared" si="13"/>
        <v>0</v>
      </c>
      <c r="J166" s="107"/>
    </row>
    <row r="167" spans="1:10">
      <c r="A167" s="134">
        <v>54</v>
      </c>
      <c r="B167" s="5" t="str">
        <f>VLOOKUP(A167,'Overzicht locaties'!B:D,2,0)</f>
        <v>Type A</v>
      </c>
      <c r="C167" s="107" t="s">
        <v>60</v>
      </c>
      <c r="D167" s="6">
        <v>2</v>
      </c>
      <c r="E167" s="152">
        <v>4.5</v>
      </c>
      <c r="F167" s="133">
        <f t="shared" si="12"/>
        <v>0</v>
      </c>
      <c r="G167" s="168">
        <v>0</v>
      </c>
      <c r="H167" s="168">
        <v>0</v>
      </c>
      <c r="I167" s="133">
        <f t="shared" si="13"/>
        <v>0</v>
      </c>
      <c r="J167" s="107"/>
    </row>
    <row r="168" spans="1:10">
      <c r="A168" s="134">
        <v>54</v>
      </c>
      <c r="B168" s="5" t="str">
        <f>VLOOKUP(A168,'Overzicht locaties'!B:D,2,0)</f>
        <v>Type A</v>
      </c>
      <c r="C168" s="107" t="s">
        <v>62</v>
      </c>
      <c r="D168" s="6">
        <v>2</v>
      </c>
      <c r="E168" s="152">
        <v>4.5</v>
      </c>
      <c r="F168" s="133">
        <f t="shared" si="12"/>
        <v>0</v>
      </c>
      <c r="G168" s="168">
        <v>0</v>
      </c>
      <c r="H168" s="168">
        <v>0</v>
      </c>
      <c r="I168" s="133">
        <f t="shared" si="13"/>
        <v>0</v>
      </c>
      <c r="J168" s="107"/>
    </row>
    <row r="169" spans="1:10">
      <c r="A169" s="134">
        <v>54</v>
      </c>
      <c r="B169" s="5" t="str">
        <f>VLOOKUP(A169,'Overzicht locaties'!B:D,2,0)</f>
        <v>Type A</v>
      </c>
      <c r="C169" s="107" t="s">
        <v>63</v>
      </c>
      <c r="D169" s="6">
        <v>2</v>
      </c>
      <c r="E169" s="152">
        <v>0</v>
      </c>
      <c r="F169" s="133">
        <f t="shared" si="12"/>
        <v>0</v>
      </c>
      <c r="G169" s="168">
        <v>0</v>
      </c>
      <c r="H169" s="168">
        <v>0</v>
      </c>
      <c r="I169" s="133">
        <f t="shared" si="13"/>
        <v>0</v>
      </c>
      <c r="J169" s="107"/>
    </row>
    <row r="170" spans="1:10">
      <c r="A170" s="134">
        <v>55</v>
      </c>
      <c r="B170" s="5" t="str">
        <f>VLOOKUP(A170,'Overzicht locaties'!B:D,2,0)</f>
        <v>Type A</v>
      </c>
      <c r="C170" s="107" t="s">
        <v>60</v>
      </c>
      <c r="D170" s="6">
        <v>2</v>
      </c>
      <c r="E170" s="152">
        <v>4.5</v>
      </c>
      <c r="F170" s="133">
        <f t="shared" si="12"/>
        <v>0</v>
      </c>
      <c r="G170" s="168">
        <v>0</v>
      </c>
      <c r="H170" s="168">
        <v>0</v>
      </c>
      <c r="I170" s="133">
        <f t="shared" si="13"/>
        <v>0</v>
      </c>
      <c r="J170" s="107"/>
    </row>
    <row r="171" spans="1:10">
      <c r="A171" s="134">
        <v>55</v>
      </c>
      <c r="B171" s="5" t="str">
        <f>VLOOKUP(A171,'Overzicht locaties'!B:D,2,0)</f>
        <v>Type A</v>
      </c>
      <c r="C171" s="107" t="s">
        <v>62</v>
      </c>
      <c r="D171" s="6">
        <v>2</v>
      </c>
      <c r="E171" s="152">
        <v>4.5</v>
      </c>
      <c r="F171" s="133">
        <f t="shared" si="12"/>
        <v>0</v>
      </c>
      <c r="G171" s="168">
        <v>0</v>
      </c>
      <c r="H171" s="168">
        <v>0</v>
      </c>
      <c r="I171" s="133">
        <f t="shared" si="13"/>
        <v>0</v>
      </c>
      <c r="J171" s="107"/>
    </row>
    <row r="172" spans="1:10">
      <c r="A172" s="134">
        <v>55</v>
      </c>
      <c r="B172" s="5" t="str">
        <f>VLOOKUP(A172,'Overzicht locaties'!B:D,2,0)</f>
        <v>Type A</v>
      </c>
      <c r="C172" s="107" t="s">
        <v>63</v>
      </c>
      <c r="D172" s="6">
        <v>2</v>
      </c>
      <c r="E172" s="152">
        <v>0</v>
      </c>
      <c r="F172" s="133">
        <f t="shared" si="12"/>
        <v>0</v>
      </c>
      <c r="G172" s="168">
        <v>0</v>
      </c>
      <c r="H172" s="168">
        <v>0</v>
      </c>
      <c r="I172" s="133">
        <f t="shared" si="13"/>
        <v>0</v>
      </c>
      <c r="J172" s="107"/>
    </row>
    <row r="173" spans="1:10">
      <c r="A173" s="134">
        <v>56</v>
      </c>
      <c r="B173" s="5" t="str">
        <f>VLOOKUP(A173,'Overzicht locaties'!B:D,2,0)</f>
        <v>Type A</v>
      </c>
      <c r="C173" s="107" t="s">
        <v>60</v>
      </c>
      <c r="D173" s="6">
        <v>2</v>
      </c>
      <c r="E173" s="152">
        <v>4.5</v>
      </c>
      <c r="F173" s="133">
        <f t="shared" si="12"/>
        <v>0</v>
      </c>
      <c r="G173" s="168">
        <v>0</v>
      </c>
      <c r="H173" s="168">
        <v>0</v>
      </c>
      <c r="I173" s="133">
        <f t="shared" si="13"/>
        <v>0</v>
      </c>
      <c r="J173" s="107"/>
    </row>
    <row r="174" spans="1:10">
      <c r="A174" s="134">
        <v>56</v>
      </c>
      <c r="B174" s="5" t="str">
        <f>VLOOKUP(A174,'Overzicht locaties'!B:D,2,0)</f>
        <v>Type A</v>
      </c>
      <c r="C174" s="107" t="s">
        <v>62</v>
      </c>
      <c r="D174" s="6">
        <v>2</v>
      </c>
      <c r="E174" s="152">
        <v>4.5</v>
      </c>
      <c r="F174" s="133">
        <f t="shared" si="12"/>
        <v>0</v>
      </c>
      <c r="G174" s="168">
        <v>0</v>
      </c>
      <c r="H174" s="168">
        <v>0</v>
      </c>
      <c r="I174" s="133">
        <f t="shared" si="13"/>
        <v>0</v>
      </c>
      <c r="J174" s="107"/>
    </row>
    <row r="175" spans="1:10">
      <c r="A175" s="134">
        <v>56</v>
      </c>
      <c r="B175" s="5" t="str">
        <f>VLOOKUP(A175,'Overzicht locaties'!B:D,2,0)</f>
        <v>Type A</v>
      </c>
      <c r="C175" s="107" t="s">
        <v>63</v>
      </c>
      <c r="D175" s="6">
        <v>2</v>
      </c>
      <c r="E175" s="152">
        <v>0</v>
      </c>
      <c r="F175" s="133">
        <f t="shared" si="12"/>
        <v>0</v>
      </c>
      <c r="G175" s="168">
        <v>0</v>
      </c>
      <c r="H175" s="168">
        <v>0</v>
      </c>
      <c r="I175" s="133">
        <f t="shared" si="13"/>
        <v>0</v>
      </c>
      <c r="J175" s="107"/>
    </row>
    <row r="176" spans="1:10">
      <c r="A176" s="134">
        <v>57</v>
      </c>
      <c r="B176" s="5" t="str">
        <f>VLOOKUP(A176,'Overzicht locaties'!B:D,2,0)</f>
        <v>Type A</v>
      </c>
      <c r="C176" s="107" t="s">
        <v>60</v>
      </c>
      <c r="D176" s="6">
        <v>2</v>
      </c>
      <c r="E176" s="152">
        <v>4.5</v>
      </c>
      <c r="F176" s="133">
        <f t="shared" si="12"/>
        <v>0</v>
      </c>
      <c r="G176" s="168">
        <v>0</v>
      </c>
      <c r="H176" s="168">
        <v>0</v>
      </c>
      <c r="I176" s="133">
        <f t="shared" si="13"/>
        <v>0</v>
      </c>
      <c r="J176" s="107"/>
    </row>
    <row r="177" spans="1:10">
      <c r="A177" s="134">
        <v>57</v>
      </c>
      <c r="B177" s="5" t="str">
        <f>VLOOKUP(A177,'Overzicht locaties'!B:D,2,0)</f>
        <v>Type A</v>
      </c>
      <c r="C177" s="107" t="s">
        <v>62</v>
      </c>
      <c r="D177" s="6">
        <v>2</v>
      </c>
      <c r="E177" s="152">
        <v>4.5</v>
      </c>
      <c r="F177" s="133">
        <f t="shared" si="12"/>
        <v>0</v>
      </c>
      <c r="G177" s="168">
        <v>0</v>
      </c>
      <c r="H177" s="168">
        <v>0</v>
      </c>
      <c r="I177" s="133">
        <f t="shared" si="13"/>
        <v>0</v>
      </c>
      <c r="J177" s="107"/>
    </row>
    <row r="178" spans="1:10">
      <c r="A178" s="134">
        <v>57</v>
      </c>
      <c r="B178" s="5" t="str">
        <f>VLOOKUP(A178,'Overzicht locaties'!B:D,2,0)</f>
        <v>Type A</v>
      </c>
      <c r="C178" s="107" t="s">
        <v>63</v>
      </c>
      <c r="D178" s="6">
        <v>2</v>
      </c>
      <c r="E178" s="152">
        <v>0</v>
      </c>
      <c r="F178" s="133">
        <f t="shared" si="12"/>
        <v>0</v>
      </c>
      <c r="G178" s="168">
        <v>0</v>
      </c>
      <c r="H178" s="168">
        <v>0</v>
      </c>
      <c r="I178" s="133">
        <f t="shared" si="13"/>
        <v>0</v>
      </c>
      <c r="J178" s="107"/>
    </row>
    <row r="179" spans="1:10">
      <c r="A179" s="134">
        <v>58</v>
      </c>
      <c r="B179" s="5" t="str">
        <f>VLOOKUP(A179,'Overzicht locaties'!B:D,2,0)</f>
        <v>Type A</v>
      </c>
      <c r="C179" s="107" t="s">
        <v>60</v>
      </c>
      <c r="D179" s="6">
        <v>2</v>
      </c>
      <c r="E179" s="152">
        <v>4.5</v>
      </c>
      <c r="F179" s="133">
        <f t="shared" si="12"/>
        <v>0</v>
      </c>
      <c r="G179" s="168">
        <v>0</v>
      </c>
      <c r="H179" s="168">
        <v>0</v>
      </c>
      <c r="I179" s="133">
        <f t="shared" si="13"/>
        <v>0</v>
      </c>
      <c r="J179" s="107"/>
    </row>
    <row r="180" spans="1:10">
      <c r="A180" s="134">
        <v>58</v>
      </c>
      <c r="B180" s="5" t="str">
        <f>VLOOKUP(A180,'Overzicht locaties'!B:D,2,0)</f>
        <v>Type A</v>
      </c>
      <c r="C180" s="107" t="s">
        <v>62</v>
      </c>
      <c r="D180" s="6">
        <v>2</v>
      </c>
      <c r="E180" s="152">
        <v>4.5</v>
      </c>
      <c r="F180" s="133">
        <f t="shared" ref="F180:F220" si="14">E180*VLOOKUP(C180,Glas,4,0)</f>
        <v>0</v>
      </c>
      <c r="G180" s="168">
        <v>0</v>
      </c>
      <c r="H180" s="168">
        <v>0</v>
      </c>
      <c r="I180" s="133">
        <f t="shared" ref="I180:I220" si="15">(F180*D180)+(G180*D180)+(H180*D180)</f>
        <v>0</v>
      </c>
      <c r="J180" s="107"/>
    </row>
    <row r="181" spans="1:10">
      <c r="A181" s="134">
        <v>58</v>
      </c>
      <c r="B181" s="5" t="str">
        <f>VLOOKUP(A181,'Overzicht locaties'!B:D,2,0)</f>
        <v>Type A</v>
      </c>
      <c r="C181" s="107" t="s">
        <v>63</v>
      </c>
      <c r="D181" s="6">
        <v>2</v>
      </c>
      <c r="E181" s="152">
        <v>0</v>
      </c>
      <c r="F181" s="133">
        <f t="shared" si="14"/>
        <v>0</v>
      </c>
      <c r="G181" s="168">
        <v>0</v>
      </c>
      <c r="H181" s="168">
        <v>0</v>
      </c>
      <c r="I181" s="133">
        <f t="shared" si="15"/>
        <v>0</v>
      </c>
      <c r="J181" s="107"/>
    </row>
    <row r="182" spans="1:10">
      <c r="A182" s="134">
        <v>59</v>
      </c>
      <c r="B182" s="5" t="str">
        <f>VLOOKUP(A182,'Overzicht locaties'!B:D,2,0)</f>
        <v>Type A</v>
      </c>
      <c r="C182" s="107" t="s">
        <v>60</v>
      </c>
      <c r="D182" s="6">
        <v>2</v>
      </c>
      <c r="E182" s="152">
        <v>4.5</v>
      </c>
      <c r="F182" s="133">
        <f t="shared" si="14"/>
        <v>0</v>
      </c>
      <c r="G182" s="168">
        <v>0</v>
      </c>
      <c r="H182" s="168">
        <v>0</v>
      </c>
      <c r="I182" s="133">
        <f t="shared" si="15"/>
        <v>0</v>
      </c>
      <c r="J182" s="107"/>
    </row>
    <row r="183" spans="1:10">
      <c r="A183" s="134">
        <v>59</v>
      </c>
      <c r="B183" s="5" t="str">
        <f>VLOOKUP(A183,'Overzicht locaties'!B:D,2,0)</f>
        <v>Type A</v>
      </c>
      <c r="C183" s="107" t="s">
        <v>62</v>
      </c>
      <c r="D183" s="6">
        <v>2</v>
      </c>
      <c r="E183" s="152">
        <v>4.5</v>
      </c>
      <c r="F183" s="133">
        <f t="shared" si="14"/>
        <v>0</v>
      </c>
      <c r="G183" s="168">
        <v>0</v>
      </c>
      <c r="H183" s="168">
        <v>0</v>
      </c>
      <c r="I183" s="133">
        <f t="shared" si="15"/>
        <v>0</v>
      </c>
      <c r="J183" s="107"/>
    </row>
    <row r="184" spans="1:10">
      <c r="A184" s="134">
        <v>59</v>
      </c>
      <c r="B184" s="5" t="str">
        <f>VLOOKUP(A184,'Overzicht locaties'!B:D,2,0)</f>
        <v>Type A</v>
      </c>
      <c r="C184" s="107" t="s">
        <v>63</v>
      </c>
      <c r="D184" s="6">
        <v>2</v>
      </c>
      <c r="E184" s="152">
        <v>0</v>
      </c>
      <c r="F184" s="133">
        <f t="shared" si="14"/>
        <v>0</v>
      </c>
      <c r="G184" s="168">
        <v>0</v>
      </c>
      <c r="H184" s="168">
        <v>0</v>
      </c>
      <c r="I184" s="133">
        <f t="shared" si="15"/>
        <v>0</v>
      </c>
      <c r="J184" s="107"/>
    </row>
    <row r="185" spans="1:10">
      <c r="A185" s="134">
        <v>60</v>
      </c>
      <c r="B185" s="5" t="str">
        <f>VLOOKUP(A185,'Overzicht locaties'!B:D,2,0)</f>
        <v>Type A</v>
      </c>
      <c r="C185" s="107" t="s">
        <v>60</v>
      </c>
      <c r="D185" s="6">
        <v>2</v>
      </c>
      <c r="E185" s="152">
        <v>4.5</v>
      </c>
      <c r="F185" s="133">
        <f t="shared" si="14"/>
        <v>0</v>
      </c>
      <c r="G185" s="168">
        <v>0</v>
      </c>
      <c r="H185" s="168">
        <v>0</v>
      </c>
      <c r="I185" s="133">
        <f t="shared" si="15"/>
        <v>0</v>
      </c>
      <c r="J185" s="107"/>
    </row>
    <row r="186" spans="1:10">
      <c r="A186" s="134">
        <v>60</v>
      </c>
      <c r="B186" s="5" t="str">
        <f>VLOOKUP(A186,'Overzicht locaties'!B:D,2,0)</f>
        <v>Type A</v>
      </c>
      <c r="C186" s="107" t="s">
        <v>62</v>
      </c>
      <c r="D186" s="6">
        <v>2</v>
      </c>
      <c r="E186" s="152">
        <v>4.5</v>
      </c>
      <c r="F186" s="133">
        <f t="shared" si="14"/>
        <v>0</v>
      </c>
      <c r="G186" s="168">
        <v>0</v>
      </c>
      <c r="H186" s="168">
        <v>0</v>
      </c>
      <c r="I186" s="133">
        <f t="shared" si="15"/>
        <v>0</v>
      </c>
      <c r="J186" s="107"/>
    </row>
    <row r="187" spans="1:10">
      <c r="A187" s="134">
        <v>60</v>
      </c>
      <c r="B187" s="5" t="str">
        <f>VLOOKUP(A187,'Overzicht locaties'!B:D,2,0)</f>
        <v>Type A</v>
      </c>
      <c r="C187" s="107" t="s">
        <v>63</v>
      </c>
      <c r="D187" s="6">
        <v>2</v>
      </c>
      <c r="E187" s="152">
        <v>0</v>
      </c>
      <c r="F187" s="133">
        <f t="shared" si="14"/>
        <v>0</v>
      </c>
      <c r="G187" s="168">
        <v>0</v>
      </c>
      <c r="H187" s="168">
        <v>0</v>
      </c>
      <c r="I187" s="133">
        <f t="shared" si="15"/>
        <v>0</v>
      </c>
      <c r="J187" s="107" t="s">
        <v>669</v>
      </c>
    </row>
    <row r="188" spans="1:10">
      <c r="A188" s="134">
        <v>61</v>
      </c>
      <c r="B188" s="5" t="str">
        <f>VLOOKUP(A188,'Overzicht locaties'!B:D,2,0)</f>
        <v>Dev.+SE61</v>
      </c>
      <c r="C188" s="107" t="s">
        <v>60</v>
      </c>
      <c r="D188" s="6">
        <v>0</v>
      </c>
      <c r="E188" s="152">
        <v>0</v>
      </c>
      <c r="F188" s="133">
        <f t="shared" si="14"/>
        <v>0</v>
      </c>
      <c r="G188" s="168">
        <v>0</v>
      </c>
      <c r="H188" s="168">
        <v>0</v>
      </c>
      <c r="I188" s="133">
        <f t="shared" si="15"/>
        <v>0</v>
      </c>
      <c r="J188" s="107" t="s">
        <v>669</v>
      </c>
    </row>
    <row r="189" spans="1:10">
      <c r="A189" s="134">
        <v>61</v>
      </c>
      <c r="B189" s="5" t="str">
        <f>VLOOKUP(A189,'Overzicht locaties'!B:D,2,0)</f>
        <v>Dev.+SE61</v>
      </c>
      <c r="C189" s="107" t="s">
        <v>62</v>
      </c>
      <c r="D189" s="6">
        <v>2</v>
      </c>
      <c r="E189" s="152">
        <v>24.6</v>
      </c>
      <c r="F189" s="133">
        <f t="shared" si="14"/>
        <v>0</v>
      </c>
      <c r="G189" s="168">
        <v>0</v>
      </c>
      <c r="H189" s="168">
        <v>0</v>
      </c>
      <c r="I189" s="133">
        <f t="shared" si="15"/>
        <v>0</v>
      </c>
      <c r="J189" s="107" t="s">
        <v>669</v>
      </c>
    </row>
    <row r="190" spans="1:10">
      <c r="A190" s="134">
        <v>61</v>
      </c>
      <c r="B190" s="5" t="str">
        <f>VLOOKUP(A190,'Overzicht locaties'!B:D,2,0)</f>
        <v>Dev.+SE61</v>
      </c>
      <c r="C190" s="107" t="s">
        <v>63</v>
      </c>
      <c r="D190" s="6">
        <v>2</v>
      </c>
      <c r="E190" s="152">
        <v>11.9</v>
      </c>
      <c r="F190" s="133">
        <f t="shared" si="14"/>
        <v>0</v>
      </c>
      <c r="G190" s="168">
        <v>0</v>
      </c>
      <c r="H190" s="168">
        <v>0</v>
      </c>
      <c r="I190" s="133">
        <f t="shared" si="15"/>
        <v>0</v>
      </c>
      <c r="J190" s="107"/>
    </row>
    <row r="191" spans="1:10">
      <c r="A191" s="134">
        <v>62</v>
      </c>
      <c r="B191" s="5" t="str">
        <f>VLOOKUP(A191,'Overzicht locaties'!B:D,2,0)</f>
        <v>SE14</v>
      </c>
      <c r="C191" s="107" t="s">
        <v>60</v>
      </c>
      <c r="D191" s="6">
        <v>0</v>
      </c>
      <c r="E191" s="152">
        <v>0</v>
      </c>
      <c r="F191" s="133">
        <f t="shared" si="14"/>
        <v>0</v>
      </c>
      <c r="G191" s="168">
        <v>0</v>
      </c>
      <c r="H191" s="168">
        <v>0</v>
      </c>
      <c r="I191" s="133">
        <f t="shared" si="15"/>
        <v>0</v>
      </c>
      <c r="J191" s="107"/>
    </row>
    <row r="192" spans="1:10">
      <c r="A192" s="134">
        <v>62</v>
      </c>
      <c r="B192" s="5" t="str">
        <f>VLOOKUP(A192,'Overzicht locaties'!B:D,2,0)</f>
        <v>SE14</v>
      </c>
      <c r="C192" s="107" t="s">
        <v>62</v>
      </c>
      <c r="D192" s="6">
        <v>2</v>
      </c>
      <c r="E192" s="152">
        <v>53.4</v>
      </c>
      <c r="F192" s="133">
        <f t="shared" si="14"/>
        <v>0</v>
      </c>
      <c r="G192" s="168">
        <v>0</v>
      </c>
      <c r="H192" s="168">
        <v>0</v>
      </c>
      <c r="I192" s="133">
        <f t="shared" si="15"/>
        <v>0</v>
      </c>
      <c r="J192" s="107"/>
    </row>
    <row r="193" spans="1:10">
      <c r="A193" s="134">
        <v>62</v>
      </c>
      <c r="B193" s="5" t="str">
        <f>VLOOKUP(A193,'Overzicht locaties'!B:D,2,0)</f>
        <v>SE14</v>
      </c>
      <c r="C193" s="107" t="s">
        <v>63</v>
      </c>
      <c r="D193" s="6">
        <v>0</v>
      </c>
      <c r="E193" s="152">
        <v>0</v>
      </c>
      <c r="F193" s="133">
        <f t="shared" si="14"/>
        <v>0</v>
      </c>
      <c r="G193" s="168">
        <v>0</v>
      </c>
      <c r="H193" s="168">
        <v>0</v>
      </c>
      <c r="I193" s="133">
        <f t="shared" si="15"/>
        <v>0</v>
      </c>
      <c r="J193" s="107"/>
    </row>
    <row r="194" spans="1:10">
      <c r="A194" s="134">
        <v>63</v>
      </c>
      <c r="B194" s="5" t="str">
        <f>VLOOKUP(A194,'Overzicht locaties'!B:D,2,0)</f>
        <v>SE15</v>
      </c>
      <c r="C194" s="107" t="s">
        <v>60</v>
      </c>
      <c r="D194" s="6">
        <v>0</v>
      </c>
      <c r="E194" s="152">
        <v>0</v>
      </c>
      <c r="F194" s="133">
        <f t="shared" si="14"/>
        <v>0</v>
      </c>
      <c r="G194" s="168">
        <v>0</v>
      </c>
      <c r="H194" s="168">
        <v>0</v>
      </c>
      <c r="I194" s="133">
        <f t="shared" si="15"/>
        <v>0</v>
      </c>
      <c r="J194" s="107"/>
    </row>
    <row r="195" spans="1:10">
      <c r="A195" s="134">
        <v>63</v>
      </c>
      <c r="B195" s="5" t="str">
        <f>VLOOKUP(A195,'Overzicht locaties'!B:D,2,0)</f>
        <v>SE15</v>
      </c>
      <c r="C195" s="107" t="s">
        <v>62</v>
      </c>
      <c r="D195" s="6">
        <v>2</v>
      </c>
      <c r="E195" s="152">
        <v>21</v>
      </c>
      <c r="F195" s="133">
        <f t="shared" si="14"/>
        <v>0</v>
      </c>
      <c r="G195" s="168">
        <v>0</v>
      </c>
      <c r="H195" s="168">
        <v>0</v>
      </c>
      <c r="I195" s="133">
        <f t="shared" si="15"/>
        <v>0</v>
      </c>
      <c r="J195" s="107"/>
    </row>
    <row r="196" spans="1:10">
      <c r="A196" s="134">
        <v>63</v>
      </c>
      <c r="B196" s="5" t="str">
        <f>VLOOKUP(A196,'Overzicht locaties'!B:D,2,0)</f>
        <v>SE15</v>
      </c>
      <c r="C196" s="107" t="s">
        <v>63</v>
      </c>
      <c r="D196" s="6">
        <v>0</v>
      </c>
      <c r="E196" s="152">
        <v>0</v>
      </c>
      <c r="F196" s="133">
        <f t="shared" si="14"/>
        <v>0</v>
      </c>
      <c r="G196" s="168">
        <v>0</v>
      </c>
      <c r="H196" s="168">
        <v>0</v>
      </c>
      <c r="I196" s="133">
        <f t="shared" si="15"/>
        <v>0</v>
      </c>
      <c r="J196" s="107"/>
    </row>
    <row r="197" spans="1:10">
      <c r="A197" s="134">
        <v>64</v>
      </c>
      <c r="B197" s="5" t="str">
        <f>VLOOKUP(A197,'Overzicht locaties'!B:D,2,0)</f>
        <v>SE57</v>
      </c>
      <c r="C197" s="107" t="s">
        <v>60</v>
      </c>
      <c r="D197" s="6">
        <v>0</v>
      </c>
      <c r="E197" s="152">
        <v>0</v>
      </c>
      <c r="F197" s="133">
        <f t="shared" si="14"/>
        <v>0</v>
      </c>
      <c r="G197" s="168">
        <v>0</v>
      </c>
      <c r="H197" s="168">
        <v>0</v>
      </c>
      <c r="I197" s="133">
        <f t="shared" si="15"/>
        <v>0</v>
      </c>
      <c r="J197" s="107"/>
    </row>
    <row r="198" spans="1:10">
      <c r="A198" s="134">
        <v>64</v>
      </c>
      <c r="B198" s="5" t="str">
        <f>VLOOKUP(A198,'Overzicht locaties'!B:D,2,0)</f>
        <v>SE57</v>
      </c>
      <c r="C198" s="107" t="s">
        <v>62</v>
      </c>
      <c r="D198" s="6">
        <v>2</v>
      </c>
      <c r="E198" s="152">
        <v>48.3</v>
      </c>
      <c r="F198" s="133">
        <f t="shared" si="14"/>
        <v>0</v>
      </c>
      <c r="G198" s="168">
        <v>0</v>
      </c>
      <c r="H198" s="168">
        <v>0</v>
      </c>
      <c r="I198" s="133">
        <f t="shared" si="15"/>
        <v>0</v>
      </c>
      <c r="J198" s="107"/>
    </row>
    <row r="199" spans="1:10">
      <c r="A199" s="134">
        <v>64</v>
      </c>
      <c r="B199" s="5" t="str">
        <f>VLOOKUP(A199,'Overzicht locaties'!B:D,2,0)</f>
        <v>SE57</v>
      </c>
      <c r="C199" s="107" t="s">
        <v>63</v>
      </c>
      <c r="D199" s="6">
        <v>0</v>
      </c>
      <c r="E199" s="152">
        <v>0</v>
      </c>
      <c r="F199" s="133">
        <f t="shared" si="14"/>
        <v>0</v>
      </c>
      <c r="G199" s="168">
        <v>0</v>
      </c>
      <c r="H199" s="168">
        <v>0</v>
      </c>
      <c r="I199" s="133">
        <f t="shared" si="15"/>
        <v>0</v>
      </c>
      <c r="J199" s="107"/>
    </row>
    <row r="200" spans="1:10">
      <c r="A200" s="134">
        <v>65</v>
      </c>
      <c r="B200" s="5" t="str">
        <f>VLOOKUP(A200,'Overzicht locaties'!B:D,2,0)</f>
        <v>SE90</v>
      </c>
      <c r="C200" s="107" t="s">
        <v>60</v>
      </c>
      <c r="D200" s="6">
        <v>0</v>
      </c>
      <c r="E200" s="152">
        <v>0</v>
      </c>
      <c r="F200" s="133">
        <f t="shared" si="14"/>
        <v>0</v>
      </c>
      <c r="G200" s="168">
        <v>0</v>
      </c>
      <c r="H200" s="168">
        <v>0</v>
      </c>
      <c r="I200" s="133">
        <f t="shared" si="15"/>
        <v>0</v>
      </c>
      <c r="J200" s="107"/>
    </row>
    <row r="201" spans="1:10">
      <c r="A201" s="134">
        <v>65</v>
      </c>
      <c r="B201" s="5" t="str">
        <f>VLOOKUP(A201,'Overzicht locaties'!B:D,2,0)</f>
        <v>SE90</v>
      </c>
      <c r="C201" s="107" t="s">
        <v>62</v>
      </c>
      <c r="D201" s="6">
        <v>2</v>
      </c>
      <c r="E201" s="152">
        <v>52</v>
      </c>
      <c r="F201" s="133">
        <f t="shared" si="14"/>
        <v>0</v>
      </c>
      <c r="G201" s="168">
        <v>0</v>
      </c>
      <c r="H201" s="168">
        <v>0</v>
      </c>
      <c r="I201" s="133">
        <f t="shared" si="15"/>
        <v>0</v>
      </c>
      <c r="J201" s="107"/>
    </row>
    <row r="202" spans="1:10">
      <c r="A202" s="134">
        <v>65</v>
      </c>
      <c r="B202" s="5" t="str">
        <f>VLOOKUP(A202,'Overzicht locaties'!B:D,2,0)</f>
        <v>SE90</v>
      </c>
      <c r="C202" s="107" t="s">
        <v>63</v>
      </c>
      <c r="D202" s="6">
        <v>0</v>
      </c>
      <c r="E202" s="152">
        <v>0</v>
      </c>
      <c r="F202" s="133">
        <f t="shared" si="14"/>
        <v>0</v>
      </c>
      <c r="G202" s="168">
        <v>0</v>
      </c>
      <c r="H202" s="168">
        <v>0</v>
      </c>
      <c r="I202" s="133">
        <f t="shared" si="15"/>
        <v>0</v>
      </c>
      <c r="J202" s="107"/>
    </row>
    <row r="203" spans="1:10">
      <c r="A203" s="134">
        <v>66</v>
      </c>
      <c r="B203" s="5" t="str">
        <f>VLOOKUP(A203,'Overzicht locaties'!B:D,2,0)</f>
        <v>Type B</v>
      </c>
      <c r="C203" s="107" t="s">
        <v>60</v>
      </c>
      <c r="D203" s="6">
        <v>2</v>
      </c>
      <c r="E203" s="152">
        <v>3.25</v>
      </c>
      <c r="F203" s="133">
        <f t="shared" si="14"/>
        <v>0</v>
      </c>
      <c r="G203" s="168">
        <v>0</v>
      </c>
      <c r="H203" s="168">
        <v>0</v>
      </c>
      <c r="I203" s="133">
        <f t="shared" si="15"/>
        <v>0</v>
      </c>
      <c r="J203" s="107"/>
    </row>
    <row r="204" spans="1:10">
      <c r="A204" s="134">
        <v>66</v>
      </c>
      <c r="B204" s="5" t="str">
        <f>VLOOKUP(A204,'Overzicht locaties'!B:D,2,0)</f>
        <v>Type B</v>
      </c>
      <c r="C204" s="107" t="s">
        <v>62</v>
      </c>
      <c r="D204" s="6">
        <v>2</v>
      </c>
      <c r="E204" s="152">
        <v>3.25</v>
      </c>
      <c r="F204" s="133">
        <f t="shared" si="14"/>
        <v>0</v>
      </c>
      <c r="G204" s="168">
        <v>0</v>
      </c>
      <c r="H204" s="168">
        <v>0</v>
      </c>
      <c r="I204" s="133">
        <f t="shared" si="15"/>
        <v>0</v>
      </c>
      <c r="J204" s="107"/>
    </row>
    <row r="205" spans="1:10">
      <c r="A205" s="134">
        <v>66</v>
      </c>
      <c r="B205" s="5" t="str">
        <f>VLOOKUP(A205,'Overzicht locaties'!B:D,2,0)</f>
        <v>Type B</v>
      </c>
      <c r="C205" s="107" t="s">
        <v>63</v>
      </c>
      <c r="D205" s="6">
        <v>2</v>
      </c>
      <c r="E205" s="152">
        <v>4.2</v>
      </c>
      <c r="F205" s="133">
        <f t="shared" si="14"/>
        <v>0</v>
      </c>
      <c r="G205" s="168">
        <v>0</v>
      </c>
      <c r="H205" s="168">
        <v>0</v>
      </c>
      <c r="I205" s="133">
        <f t="shared" si="15"/>
        <v>0</v>
      </c>
      <c r="J205" s="107"/>
    </row>
    <row r="206" spans="1:10">
      <c r="A206" s="134">
        <v>67</v>
      </c>
      <c r="B206" s="5" t="str">
        <f>VLOOKUP(A206,'Overzicht locaties'!B:D,2,0)</f>
        <v>Type B</v>
      </c>
      <c r="C206" s="107" t="s">
        <v>60</v>
      </c>
      <c r="D206" s="6">
        <v>2</v>
      </c>
      <c r="E206" s="152">
        <v>3.25</v>
      </c>
      <c r="F206" s="133">
        <f t="shared" si="14"/>
        <v>0</v>
      </c>
      <c r="G206" s="168">
        <v>0</v>
      </c>
      <c r="H206" s="168">
        <v>0</v>
      </c>
      <c r="I206" s="133">
        <f t="shared" si="15"/>
        <v>0</v>
      </c>
      <c r="J206" s="107"/>
    </row>
    <row r="207" spans="1:10">
      <c r="A207" s="134">
        <v>67</v>
      </c>
      <c r="B207" s="5" t="str">
        <f>VLOOKUP(A207,'Overzicht locaties'!B:D,2,0)</f>
        <v>Type B</v>
      </c>
      <c r="C207" s="107" t="s">
        <v>62</v>
      </c>
      <c r="D207" s="6">
        <v>2</v>
      </c>
      <c r="E207" s="152">
        <v>3.25</v>
      </c>
      <c r="F207" s="133">
        <f t="shared" si="14"/>
        <v>0</v>
      </c>
      <c r="G207" s="168">
        <v>0</v>
      </c>
      <c r="H207" s="168">
        <v>0</v>
      </c>
      <c r="I207" s="133">
        <f t="shared" si="15"/>
        <v>0</v>
      </c>
      <c r="J207" s="107"/>
    </row>
    <row r="208" spans="1:10">
      <c r="A208" s="134">
        <v>67</v>
      </c>
      <c r="B208" s="5" t="str">
        <f>VLOOKUP(A208,'Overzicht locaties'!B:D,2,0)</f>
        <v>Type B</v>
      </c>
      <c r="C208" s="107" t="s">
        <v>63</v>
      </c>
      <c r="D208" s="6">
        <v>2</v>
      </c>
      <c r="E208" s="152">
        <v>4.2</v>
      </c>
      <c r="F208" s="133">
        <f t="shared" si="14"/>
        <v>0</v>
      </c>
      <c r="G208" s="168">
        <v>0</v>
      </c>
      <c r="H208" s="168">
        <v>0</v>
      </c>
      <c r="I208" s="133">
        <f t="shared" si="15"/>
        <v>0</v>
      </c>
      <c r="J208" s="107"/>
    </row>
    <row r="209" spans="1:10">
      <c r="A209" s="134">
        <v>68</v>
      </c>
      <c r="B209" s="5" t="str">
        <f>VLOOKUP(A209,'Overzicht locaties'!B:D,2,0)</f>
        <v>Type B</v>
      </c>
      <c r="C209" s="107" t="s">
        <v>60</v>
      </c>
      <c r="D209" s="6">
        <v>2</v>
      </c>
      <c r="E209" s="152">
        <v>3.25</v>
      </c>
      <c r="F209" s="133">
        <f t="shared" si="14"/>
        <v>0</v>
      </c>
      <c r="G209" s="168">
        <v>0</v>
      </c>
      <c r="H209" s="168">
        <v>0</v>
      </c>
      <c r="I209" s="133">
        <f t="shared" si="15"/>
        <v>0</v>
      </c>
      <c r="J209" s="107"/>
    </row>
    <row r="210" spans="1:10">
      <c r="A210" s="134">
        <v>68</v>
      </c>
      <c r="B210" s="5" t="str">
        <f>VLOOKUP(A210,'Overzicht locaties'!B:D,2,0)</f>
        <v>Type B</v>
      </c>
      <c r="C210" s="107" t="s">
        <v>62</v>
      </c>
      <c r="D210" s="6">
        <v>2</v>
      </c>
      <c r="E210" s="152">
        <v>3.25</v>
      </c>
      <c r="F210" s="133">
        <f t="shared" si="14"/>
        <v>0</v>
      </c>
      <c r="G210" s="168">
        <v>0</v>
      </c>
      <c r="H210" s="168">
        <v>0</v>
      </c>
      <c r="I210" s="133">
        <f t="shared" si="15"/>
        <v>0</v>
      </c>
      <c r="J210" s="107"/>
    </row>
    <row r="211" spans="1:10">
      <c r="A211" s="134">
        <v>68</v>
      </c>
      <c r="B211" s="5" t="str">
        <f>VLOOKUP(A211,'Overzicht locaties'!B:D,2,0)</f>
        <v>Type B</v>
      </c>
      <c r="C211" s="107" t="s">
        <v>63</v>
      </c>
      <c r="D211" s="6">
        <v>2</v>
      </c>
      <c r="E211" s="152">
        <v>4.2</v>
      </c>
      <c r="F211" s="133">
        <f t="shared" si="14"/>
        <v>0</v>
      </c>
      <c r="G211" s="168">
        <v>0</v>
      </c>
      <c r="H211" s="168">
        <v>0</v>
      </c>
      <c r="I211" s="133">
        <f t="shared" si="15"/>
        <v>0</v>
      </c>
      <c r="J211" s="107"/>
    </row>
    <row r="212" spans="1:10">
      <c r="A212" s="134">
        <v>69</v>
      </c>
      <c r="B212" s="5" t="str">
        <f>VLOOKUP(A212,'Overzicht locaties'!B:D,2,0)</f>
        <v>Type B</v>
      </c>
      <c r="C212" s="107" t="s">
        <v>60</v>
      </c>
      <c r="D212" s="6">
        <v>2</v>
      </c>
      <c r="E212" s="152">
        <v>3.25</v>
      </c>
      <c r="F212" s="133">
        <f t="shared" si="14"/>
        <v>0</v>
      </c>
      <c r="G212" s="168">
        <v>0</v>
      </c>
      <c r="H212" s="168">
        <v>0</v>
      </c>
      <c r="I212" s="133">
        <f t="shared" si="15"/>
        <v>0</v>
      </c>
      <c r="J212" s="107"/>
    </row>
    <row r="213" spans="1:10">
      <c r="A213" s="134">
        <v>69</v>
      </c>
      <c r="B213" s="5" t="str">
        <f>VLOOKUP(A213,'Overzicht locaties'!B:D,2,0)</f>
        <v>Type B</v>
      </c>
      <c r="C213" s="107" t="s">
        <v>62</v>
      </c>
      <c r="D213" s="6">
        <v>2</v>
      </c>
      <c r="E213" s="152">
        <v>3.25</v>
      </c>
      <c r="F213" s="133">
        <f t="shared" si="14"/>
        <v>0</v>
      </c>
      <c r="G213" s="168">
        <v>0</v>
      </c>
      <c r="H213" s="168">
        <v>0</v>
      </c>
      <c r="I213" s="133">
        <f t="shared" si="15"/>
        <v>0</v>
      </c>
      <c r="J213" s="107"/>
    </row>
    <row r="214" spans="1:10">
      <c r="A214" s="134">
        <v>69</v>
      </c>
      <c r="B214" s="5" t="str">
        <f>VLOOKUP(A214,'Overzicht locaties'!B:D,2,0)</f>
        <v>Type B</v>
      </c>
      <c r="C214" s="107" t="s">
        <v>63</v>
      </c>
      <c r="D214" s="6">
        <v>2</v>
      </c>
      <c r="E214" s="152">
        <v>4.2</v>
      </c>
      <c r="F214" s="133">
        <f t="shared" si="14"/>
        <v>0</v>
      </c>
      <c r="G214" s="168">
        <v>0</v>
      </c>
      <c r="H214" s="168">
        <v>0</v>
      </c>
      <c r="I214" s="133">
        <f t="shared" si="15"/>
        <v>0</v>
      </c>
      <c r="J214" s="107"/>
    </row>
    <row r="215" spans="1:10">
      <c r="A215" s="134">
        <v>70</v>
      </c>
      <c r="B215" s="5" t="str">
        <f>VLOOKUP(A215,'Overzicht locaties'!B:D,2,0)</f>
        <v>Type B</v>
      </c>
      <c r="C215" s="107" t="s">
        <v>60</v>
      </c>
      <c r="D215" s="6">
        <v>2</v>
      </c>
      <c r="E215" s="152">
        <v>3.25</v>
      </c>
      <c r="F215" s="133">
        <f t="shared" si="14"/>
        <v>0</v>
      </c>
      <c r="G215" s="168">
        <v>0</v>
      </c>
      <c r="H215" s="168">
        <v>0</v>
      </c>
      <c r="I215" s="133">
        <f t="shared" si="15"/>
        <v>0</v>
      </c>
      <c r="J215" s="107"/>
    </row>
    <row r="216" spans="1:10">
      <c r="A216" s="134">
        <v>70</v>
      </c>
      <c r="B216" s="5" t="str">
        <f>VLOOKUP(A216,'Overzicht locaties'!B:D,2,0)</f>
        <v>Type B</v>
      </c>
      <c r="C216" s="107" t="s">
        <v>62</v>
      </c>
      <c r="D216" s="6">
        <v>2</v>
      </c>
      <c r="E216" s="152">
        <v>3.25</v>
      </c>
      <c r="F216" s="133">
        <f t="shared" si="14"/>
        <v>0</v>
      </c>
      <c r="G216" s="168">
        <v>0</v>
      </c>
      <c r="H216" s="168">
        <v>0</v>
      </c>
      <c r="I216" s="133">
        <f t="shared" si="15"/>
        <v>0</v>
      </c>
      <c r="J216" s="107"/>
    </row>
    <row r="217" spans="1:10">
      <c r="A217" s="134">
        <v>70</v>
      </c>
      <c r="B217" s="5" t="str">
        <f>VLOOKUP(A217,'Overzicht locaties'!B:D,2,0)</f>
        <v>Type B</v>
      </c>
      <c r="C217" s="107" t="s">
        <v>63</v>
      </c>
      <c r="D217" s="6">
        <v>2</v>
      </c>
      <c r="E217" s="152">
        <v>4.2</v>
      </c>
      <c r="F217" s="133">
        <f t="shared" si="14"/>
        <v>0</v>
      </c>
      <c r="G217" s="168">
        <v>0</v>
      </c>
      <c r="H217" s="168">
        <v>0</v>
      </c>
      <c r="I217" s="133">
        <f t="shared" si="15"/>
        <v>0</v>
      </c>
      <c r="J217" s="107"/>
    </row>
    <row r="218" spans="1:10">
      <c r="A218" s="134">
        <v>71</v>
      </c>
      <c r="B218" s="5" t="str">
        <f>VLOOKUP(A218,'Overzicht locaties'!B:D,2,0)</f>
        <v>Type B</v>
      </c>
      <c r="C218" s="107" t="s">
        <v>60</v>
      </c>
      <c r="D218" s="6">
        <v>2</v>
      </c>
      <c r="E218" s="152">
        <v>3.25</v>
      </c>
      <c r="F218" s="133">
        <f t="shared" si="14"/>
        <v>0</v>
      </c>
      <c r="G218" s="168">
        <v>0</v>
      </c>
      <c r="H218" s="168">
        <v>0</v>
      </c>
      <c r="I218" s="133">
        <f t="shared" si="15"/>
        <v>0</v>
      </c>
      <c r="J218" s="107"/>
    </row>
    <row r="219" spans="1:10">
      <c r="A219" s="134">
        <v>71</v>
      </c>
      <c r="B219" s="5" t="str">
        <f>VLOOKUP(A219,'Overzicht locaties'!B:D,2,0)</f>
        <v>Type B</v>
      </c>
      <c r="C219" s="107" t="s">
        <v>62</v>
      </c>
      <c r="D219" s="6">
        <v>2</v>
      </c>
      <c r="E219" s="152">
        <v>3.25</v>
      </c>
      <c r="F219" s="133">
        <f t="shared" si="14"/>
        <v>0</v>
      </c>
      <c r="G219" s="168">
        <v>0</v>
      </c>
      <c r="H219" s="168">
        <v>0</v>
      </c>
      <c r="I219" s="133">
        <f t="shared" si="15"/>
        <v>0</v>
      </c>
      <c r="J219" s="107"/>
    </row>
    <row r="220" spans="1:10">
      <c r="A220" s="134">
        <v>71</v>
      </c>
      <c r="B220" s="5" t="str">
        <f>VLOOKUP(A220,'Overzicht locaties'!B:D,2,0)</f>
        <v>Type B</v>
      </c>
      <c r="C220" s="107" t="s">
        <v>63</v>
      </c>
      <c r="D220" s="6">
        <v>2</v>
      </c>
      <c r="E220" s="152">
        <v>4.2</v>
      </c>
      <c r="F220" s="133">
        <f t="shared" si="14"/>
        <v>0</v>
      </c>
      <c r="G220" s="168">
        <v>0</v>
      </c>
      <c r="H220" s="168">
        <v>0</v>
      </c>
      <c r="I220" s="133">
        <f t="shared" si="15"/>
        <v>0</v>
      </c>
      <c r="J220" s="107"/>
    </row>
    <row r="221" spans="1:10">
      <c r="A221" s="134">
        <v>72</v>
      </c>
      <c r="B221" s="5" t="str">
        <f>VLOOKUP(A221,'Overzicht locaties'!B:D,2,0)</f>
        <v>Type B</v>
      </c>
      <c r="C221" s="107" t="s">
        <v>60</v>
      </c>
      <c r="D221" s="6">
        <v>2</v>
      </c>
      <c r="E221" s="152">
        <v>3.25</v>
      </c>
      <c r="F221" s="133">
        <f t="shared" ref="F221:F235" si="16">E221*VLOOKUP(C221,Glas,4,0)</f>
        <v>0</v>
      </c>
      <c r="G221" s="168">
        <v>0</v>
      </c>
      <c r="H221" s="168">
        <v>0</v>
      </c>
      <c r="I221" s="133">
        <f t="shared" ref="I221:I235" si="17">(F221*D221)+(G221*D221)+(H221*D221)</f>
        <v>0</v>
      </c>
      <c r="J221" s="107"/>
    </row>
    <row r="222" spans="1:10">
      <c r="A222" s="134">
        <v>72</v>
      </c>
      <c r="B222" s="5" t="str">
        <f>VLOOKUP(A222,'Overzicht locaties'!B:D,2,0)</f>
        <v>Type B</v>
      </c>
      <c r="C222" s="107" t="s">
        <v>62</v>
      </c>
      <c r="D222" s="6">
        <v>2</v>
      </c>
      <c r="E222" s="152">
        <v>3.25</v>
      </c>
      <c r="F222" s="133">
        <f t="shared" si="16"/>
        <v>0</v>
      </c>
      <c r="G222" s="168">
        <v>0</v>
      </c>
      <c r="H222" s="168">
        <v>0</v>
      </c>
      <c r="I222" s="133">
        <f t="shared" si="17"/>
        <v>0</v>
      </c>
      <c r="J222" s="107"/>
    </row>
    <row r="223" spans="1:10">
      <c r="A223" s="134">
        <v>72</v>
      </c>
      <c r="B223" s="5" t="str">
        <f>VLOOKUP(A223,'Overzicht locaties'!B:D,2,0)</f>
        <v>Type B</v>
      </c>
      <c r="C223" s="107" t="s">
        <v>63</v>
      </c>
      <c r="D223" s="6">
        <v>2</v>
      </c>
      <c r="E223" s="152">
        <v>4.2</v>
      </c>
      <c r="F223" s="133">
        <f t="shared" si="16"/>
        <v>0</v>
      </c>
      <c r="G223" s="168">
        <v>0</v>
      </c>
      <c r="H223" s="168">
        <v>0</v>
      </c>
      <c r="I223" s="133">
        <f t="shared" si="17"/>
        <v>0</v>
      </c>
      <c r="J223" s="107"/>
    </row>
    <row r="224" spans="1:10">
      <c r="A224" s="134">
        <v>73</v>
      </c>
      <c r="B224" s="5" t="str">
        <f>VLOOKUP(A224,'Overzicht locaties'!B:D,2,0)</f>
        <v>Type B</v>
      </c>
      <c r="C224" s="107" t="s">
        <v>60</v>
      </c>
      <c r="D224" s="6">
        <v>2</v>
      </c>
      <c r="E224" s="152">
        <v>3.25</v>
      </c>
      <c r="F224" s="133">
        <f t="shared" si="16"/>
        <v>0</v>
      </c>
      <c r="G224" s="168">
        <v>0</v>
      </c>
      <c r="H224" s="168">
        <v>0</v>
      </c>
      <c r="I224" s="133">
        <f t="shared" si="17"/>
        <v>0</v>
      </c>
      <c r="J224" s="107"/>
    </row>
    <row r="225" spans="1:10">
      <c r="A225" s="134">
        <v>73</v>
      </c>
      <c r="B225" s="5" t="str">
        <f>VLOOKUP(A225,'Overzicht locaties'!B:D,2,0)</f>
        <v>Type B</v>
      </c>
      <c r="C225" s="107" t="s">
        <v>62</v>
      </c>
      <c r="D225" s="6">
        <v>2</v>
      </c>
      <c r="E225" s="152">
        <v>3.25</v>
      </c>
      <c r="F225" s="133">
        <f t="shared" si="16"/>
        <v>0</v>
      </c>
      <c r="G225" s="168">
        <v>0</v>
      </c>
      <c r="H225" s="168">
        <v>0</v>
      </c>
      <c r="I225" s="133">
        <f t="shared" si="17"/>
        <v>0</v>
      </c>
      <c r="J225" s="107"/>
    </row>
    <row r="226" spans="1:10">
      <c r="A226" s="134">
        <v>73</v>
      </c>
      <c r="B226" s="5" t="str">
        <f>VLOOKUP(A226,'Overzicht locaties'!B:D,2,0)</f>
        <v>Type B</v>
      </c>
      <c r="C226" s="107" t="s">
        <v>63</v>
      </c>
      <c r="D226" s="6">
        <v>2</v>
      </c>
      <c r="E226" s="152">
        <v>4.2</v>
      </c>
      <c r="F226" s="133">
        <f t="shared" si="16"/>
        <v>0</v>
      </c>
      <c r="G226" s="168">
        <v>0</v>
      </c>
      <c r="H226" s="168">
        <v>0</v>
      </c>
      <c r="I226" s="133">
        <f t="shared" si="17"/>
        <v>0</v>
      </c>
      <c r="J226" s="107"/>
    </row>
    <row r="227" spans="1:10">
      <c r="A227" s="134">
        <v>74</v>
      </c>
      <c r="B227" s="5" t="str">
        <f>VLOOKUP(A227,'Overzicht locaties'!B:D,2,0)</f>
        <v>Type B</v>
      </c>
      <c r="C227" s="107" t="s">
        <v>60</v>
      </c>
      <c r="D227" s="6">
        <v>2</v>
      </c>
      <c r="E227" s="152">
        <v>3.25</v>
      </c>
      <c r="F227" s="133">
        <f t="shared" si="16"/>
        <v>0</v>
      </c>
      <c r="G227" s="168">
        <v>0</v>
      </c>
      <c r="H227" s="168">
        <v>0</v>
      </c>
      <c r="I227" s="133">
        <f t="shared" si="17"/>
        <v>0</v>
      </c>
      <c r="J227" s="107"/>
    </row>
    <row r="228" spans="1:10">
      <c r="A228" s="134">
        <v>74</v>
      </c>
      <c r="B228" s="5" t="str">
        <f>VLOOKUP(A228,'Overzicht locaties'!B:D,2,0)</f>
        <v>Type B</v>
      </c>
      <c r="C228" s="107" t="s">
        <v>62</v>
      </c>
      <c r="D228" s="6">
        <v>2</v>
      </c>
      <c r="E228" s="152">
        <v>3.25</v>
      </c>
      <c r="F228" s="133">
        <f t="shared" si="16"/>
        <v>0</v>
      </c>
      <c r="G228" s="168">
        <v>0</v>
      </c>
      <c r="H228" s="168">
        <v>0</v>
      </c>
      <c r="I228" s="133">
        <f t="shared" si="17"/>
        <v>0</v>
      </c>
      <c r="J228" s="107"/>
    </row>
    <row r="229" spans="1:10">
      <c r="A229" s="134">
        <v>74</v>
      </c>
      <c r="B229" s="5" t="str">
        <f>VLOOKUP(A229,'Overzicht locaties'!B:D,2,0)</f>
        <v>Type B</v>
      </c>
      <c r="C229" s="107" t="s">
        <v>63</v>
      </c>
      <c r="D229" s="6">
        <v>2</v>
      </c>
      <c r="E229" s="152">
        <v>4.2</v>
      </c>
      <c r="F229" s="133">
        <f t="shared" si="16"/>
        <v>0</v>
      </c>
      <c r="G229" s="168">
        <v>0</v>
      </c>
      <c r="H229" s="168">
        <v>0</v>
      </c>
      <c r="I229" s="133">
        <f t="shared" si="17"/>
        <v>0</v>
      </c>
      <c r="J229" s="107"/>
    </row>
    <row r="230" spans="1:10">
      <c r="A230" s="134">
        <v>75</v>
      </c>
      <c r="B230" s="5" t="str">
        <f>VLOOKUP(A230,'Overzicht locaties'!B:D,2,0)</f>
        <v>Type B</v>
      </c>
      <c r="C230" s="107" t="s">
        <v>60</v>
      </c>
      <c r="D230" s="6">
        <v>2</v>
      </c>
      <c r="E230" s="152">
        <v>3.25</v>
      </c>
      <c r="F230" s="133">
        <f t="shared" si="16"/>
        <v>0</v>
      </c>
      <c r="G230" s="168">
        <v>0</v>
      </c>
      <c r="H230" s="168">
        <v>0</v>
      </c>
      <c r="I230" s="133">
        <f t="shared" si="17"/>
        <v>0</v>
      </c>
      <c r="J230" s="107"/>
    </row>
    <row r="231" spans="1:10">
      <c r="A231" s="134">
        <v>75</v>
      </c>
      <c r="B231" s="5" t="str">
        <f>VLOOKUP(A231,'Overzicht locaties'!B:D,2,0)</f>
        <v>Type B</v>
      </c>
      <c r="C231" s="107" t="s">
        <v>62</v>
      </c>
      <c r="D231" s="6">
        <v>2</v>
      </c>
      <c r="E231" s="152">
        <v>3.25</v>
      </c>
      <c r="F231" s="133">
        <f t="shared" si="16"/>
        <v>0</v>
      </c>
      <c r="G231" s="168">
        <v>0</v>
      </c>
      <c r="H231" s="168">
        <v>0</v>
      </c>
      <c r="I231" s="133">
        <f t="shared" si="17"/>
        <v>0</v>
      </c>
      <c r="J231" s="107"/>
    </row>
    <row r="232" spans="1:10">
      <c r="A232" s="134">
        <v>75</v>
      </c>
      <c r="B232" s="5" t="str">
        <f>VLOOKUP(A232,'Overzicht locaties'!B:D,2,0)</f>
        <v>Type B</v>
      </c>
      <c r="C232" s="107" t="s">
        <v>63</v>
      </c>
      <c r="D232" s="6">
        <v>2</v>
      </c>
      <c r="E232" s="152">
        <v>4.2</v>
      </c>
      <c r="F232" s="133">
        <f t="shared" si="16"/>
        <v>0</v>
      </c>
      <c r="G232" s="168">
        <v>0</v>
      </c>
      <c r="H232" s="168">
        <v>0</v>
      </c>
      <c r="I232" s="133">
        <f t="shared" si="17"/>
        <v>0</v>
      </c>
      <c r="J232" s="107"/>
    </row>
    <row r="233" spans="1:10">
      <c r="A233" s="134">
        <v>76</v>
      </c>
      <c r="B233" s="5" t="str">
        <f>VLOOKUP(A233,'Overzicht locaties'!B:D,2,0)</f>
        <v>Type B</v>
      </c>
      <c r="C233" s="107" t="s">
        <v>60</v>
      </c>
      <c r="D233" s="6">
        <v>2</v>
      </c>
      <c r="E233" s="152">
        <v>3.25</v>
      </c>
      <c r="F233" s="133">
        <f t="shared" si="16"/>
        <v>0</v>
      </c>
      <c r="G233" s="168">
        <v>0</v>
      </c>
      <c r="H233" s="168">
        <v>0</v>
      </c>
      <c r="I233" s="133">
        <f t="shared" si="17"/>
        <v>0</v>
      </c>
      <c r="J233" s="107"/>
    </row>
    <row r="234" spans="1:10">
      <c r="A234" s="134">
        <v>76</v>
      </c>
      <c r="B234" s="5" t="str">
        <f>VLOOKUP(A234,'Overzicht locaties'!B:D,2,0)</f>
        <v>Type B</v>
      </c>
      <c r="C234" s="107" t="s">
        <v>62</v>
      </c>
      <c r="D234" s="6">
        <v>2</v>
      </c>
      <c r="E234" s="152">
        <v>3.25</v>
      </c>
      <c r="F234" s="133">
        <f t="shared" si="16"/>
        <v>0</v>
      </c>
      <c r="G234" s="168">
        <v>0</v>
      </c>
      <c r="H234" s="168">
        <v>0</v>
      </c>
      <c r="I234" s="133">
        <f t="shared" si="17"/>
        <v>0</v>
      </c>
      <c r="J234" s="107"/>
    </row>
    <row r="235" spans="1:10">
      <c r="A235" s="134">
        <v>76</v>
      </c>
      <c r="B235" s="5" t="str">
        <f>VLOOKUP(A235,'Overzicht locaties'!B:D,2,0)</f>
        <v>Type B</v>
      </c>
      <c r="C235" s="107" t="s">
        <v>63</v>
      </c>
      <c r="D235" s="6">
        <v>2</v>
      </c>
      <c r="E235" s="152">
        <v>4.2</v>
      </c>
      <c r="F235" s="133">
        <f t="shared" si="16"/>
        <v>0</v>
      </c>
      <c r="G235" s="168">
        <v>0</v>
      </c>
      <c r="H235" s="168">
        <v>0</v>
      </c>
      <c r="I235" s="133">
        <f t="shared" si="17"/>
        <v>0</v>
      </c>
      <c r="J235" s="107"/>
    </row>
  </sheetData>
  <pageMargins left="0.70866141732283472" right="0.70866141732283472" top="0.74803149606299213" bottom="0.74803149606299213" header="0.31496062992125984" footer="0.31496062992125984"/>
  <pageSetup paperSize="9" scale="70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700-000000000000}">
          <x14:formula1>
            <xm:f>Tarieven!$A$50:$A$54</xm:f>
          </x14:formula1>
          <xm:sqref>C8:C235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Blad9">
    <pageSetUpPr fitToPage="1"/>
  </sheetPr>
  <dimension ref="A1:I613"/>
  <sheetViews>
    <sheetView zoomScale="85" zoomScaleNormal="85" workbookViewId="0"/>
  </sheetViews>
  <sheetFormatPr defaultColWidth="9" defaultRowHeight="11.25"/>
  <cols>
    <col min="1" max="1" width="11.625" style="18" bestFit="1" customWidth="1"/>
    <col min="2" max="2" width="32.875" style="18" bestFit="1" customWidth="1"/>
    <col min="3" max="3" width="21.625" style="18" bestFit="1" customWidth="1"/>
    <col min="4" max="4" width="6.375" style="157" bestFit="1" customWidth="1"/>
    <col min="5" max="6" width="39.125" style="18" customWidth="1"/>
    <col min="7" max="7" width="14.625" style="18" customWidth="1"/>
    <col min="8" max="8" width="14" style="18" bestFit="1" customWidth="1"/>
    <col min="9" max="9" width="37.625" style="18" customWidth="1"/>
    <col min="10" max="16384" width="9" style="18"/>
  </cols>
  <sheetData>
    <row r="1" spans="1:9">
      <c r="B1" s="188" t="s">
        <v>670</v>
      </c>
    </row>
    <row r="3" spans="1:9">
      <c r="A3" s="28" t="s">
        <v>342</v>
      </c>
    </row>
    <row r="5" spans="1:9" ht="30.75" customHeight="1">
      <c r="A5" s="169" t="s">
        <v>0</v>
      </c>
      <c r="B5" s="169" t="s">
        <v>1</v>
      </c>
      <c r="C5" s="169" t="s">
        <v>259</v>
      </c>
      <c r="D5" s="170" t="s">
        <v>260</v>
      </c>
      <c r="E5" s="169" t="s">
        <v>269</v>
      </c>
      <c r="F5" s="169" t="s">
        <v>270</v>
      </c>
      <c r="G5" s="169" t="s">
        <v>271</v>
      </c>
      <c r="H5" s="169" t="s">
        <v>272</v>
      </c>
      <c r="I5" s="169" t="s">
        <v>152</v>
      </c>
    </row>
    <row r="6" spans="1:9">
      <c r="A6" s="134">
        <v>1</v>
      </c>
      <c r="B6" s="5" t="str">
        <f>VLOOKUP(A6,'Overzicht locaties'!B:D,2,0)</f>
        <v>CE18</v>
      </c>
      <c r="C6" s="107" t="s">
        <v>261</v>
      </c>
      <c r="D6" s="6">
        <v>2</v>
      </c>
      <c r="E6" s="113"/>
      <c r="F6" s="163"/>
      <c r="G6" s="163">
        <v>0</v>
      </c>
      <c r="H6" s="135">
        <f>G6*52*D6</f>
        <v>0</v>
      </c>
      <c r="I6" s="107"/>
    </row>
    <row r="7" spans="1:9">
      <c r="A7" s="134">
        <v>1</v>
      </c>
      <c r="B7" s="5" t="str">
        <f>VLOOKUP(A7,'Overzicht locaties'!B:D,2,0)</f>
        <v>CE18</v>
      </c>
      <c r="C7" s="107" t="s">
        <v>262</v>
      </c>
      <c r="D7" s="6">
        <v>4</v>
      </c>
      <c r="E7" s="113"/>
      <c r="F7" s="163"/>
      <c r="G7" s="163">
        <v>0</v>
      </c>
      <c r="H7" s="135">
        <f t="shared" ref="H7:H70" si="0">G7*52*D7</f>
        <v>0</v>
      </c>
      <c r="I7" s="107"/>
    </row>
    <row r="8" spans="1:9">
      <c r="A8" s="134">
        <v>1</v>
      </c>
      <c r="B8" s="5" t="str">
        <f>VLOOKUP(A8,'Overzicht locaties'!B:D,2,0)</f>
        <v>CE18</v>
      </c>
      <c r="C8" s="107" t="s">
        <v>263</v>
      </c>
      <c r="D8" s="6">
        <v>1</v>
      </c>
      <c r="E8" s="113"/>
      <c r="F8" s="163"/>
      <c r="G8" s="163">
        <v>0</v>
      </c>
      <c r="H8" s="135">
        <f t="shared" si="0"/>
        <v>0</v>
      </c>
      <c r="I8" s="107"/>
    </row>
    <row r="9" spans="1:9">
      <c r="A9" s="134">
        <v>1</v>
      </c>
      <c r="B9" s="5" t="str">
        <f>VLOOKUP(A9,'Overzicht locaties'!B:D,2,0)</f>
        <v>CE18</v>
      </c>
      <c r="C9" s="107" t="s">
        <v>264</v>
      </c>
      <c r="D9" s="6">
        <v>4</v>
      </c>
      <c r="E9" s="113"/>
      <c r="F9" s="163"/>
      <c r="G9" s="163">
        <v>0</v>
      </c>
      <c r="H9" s="135">
        <f t="shared" si="0"/>
        <v>0</v>
      </c>
      <c r="I9" s="107"/>
    </row>
    <row r="10" spans="1:9">
      <c r="A10" s="134">
        <v>1</v>
      </c>
      <c r="B10" s="5" t="str">
        <f>VLOOKUP(A10,'Overzicht locaties'!B:D,2,0)</f>
        <v>CE18</v>
      </c>
      <c r="C10" s="107" t="s">
        <v>265</v>
      </c>
      <c r="D10" s="6">
        <v>0</v>
      </c>
      <c r="E10" s="113"/>
      <c r="F10" s="163"/>
      <c r="G10" s="163">
        <v>0</v>
      </c>
      <c r="H10" s="135">
        <f t="shared" si="0"/>
        <v>0</v>
      </c>
      <c r="I10" s="107"/>
    </row>
    <row r="11" spans="1:9">
      <c r="A11" s="134">
        <v>1</v>
      </c>
      <c r="B11" s="5" t="str">
        <f>VLOOKUP(A11,'Overzicht locaties'!B:D,2,0)</f>
        <v>CE18</v>
      </c>
      <c r="C11" s="107" t="s">
        <v>266</v>
      </c>
      <c r="D11" s="6">
        <v>4</v>
      </c>
      <c r="E11" s="113"/>
      <c r="F11" s="163"/>
      <c r="G11" s="163">
        <v>0</v>
      </c>
      <c r="H11" s="135">
        <f t="shared" si="0"/>
        <v>0</v>
      </c>
      <c r="I11" s="107"/>
    </row>
    <row r="12" spans="1:9">
      <c r="A12" s="134">
        <v>1</v>
      </c>
      <c r="B12" s="5" t="str">
        <f>VLOOKUP(A12,'Overzicht locaties'!B:D,2,0)</f>
        <v>CE18</v>
      </c>
      <c r="C12" s="107" t="s">
        <v>267</v>
      </c>
      <c r="D12" s="6">
        <v>4</v>
      </c>
      <c r="E12" s="113"/>
      <c r="F12" s="163"/>
      <c r="G12" s="163">
        <v>0</v>
      </c>
      <c r="H12" s="135">
        <f t="shared" si="0"/>
        <v>0</v>
      </c>
      <c r="I12" s="107"/>
    </row>
    <row r="13" spans="1:9">
      <c r="A13" s="134">
        <v>1</v>
      </c>
      <c r="B13" s="5" t="str">
        <f>VLOOKUP(A13,'Overzicht locaties'!B:D,2,0)</f>
        <v>CE18</v>
      </c>
      <c r="C13" s="107" t="s">
        <v>268</v>
      </c>
      <c r="D13" s="6">
        <v>2</v>
      </c>
      <c r="E13" s="113"/>
      <c r="F13" s="163"/>
      <c r="G13" s="163">
        <v>0</v>
      </c>
      <c r="H13" s="135">
        <f t="shared" si="0"/>
        <v>0</v>
      </c>
      <c r="I13" s="107"/>
    </row>
    <row r="14" spans="1:9">
      <c r="A14" s="134">
        <v>2</v>
      </c>
      <c r="B14" s="5" t="str">
        <f>VLOOKUP(A14,'Overzicht locaties'!B:D,2,0)</f>
        <v>CE05</v>
      </c>
      <c r="C14" s="107" t="s">
        <v>261</v>
      </c>
      <c r="D14" s="6">
        <v>2</v>
      </c>
      <c r="E14" s="113"/>
      <c r="F14" s="163"/>
      <c r="G14" s="163">
        <v>0</v>
      </c>
      <c r="H14" s="135">
        <f t="shared" si="0"/>
        <v>0</v>
      </c>
      <c r="I14" s="107"/>
    </row>
    <row r="15" spans="1:9">
      <c r="A15" s="134">
        <v>2</v>
      </c>
      <c r="B15" s="5" t="str">
        <f>VLOOKUP(A15,'Overzicht locaties'!B:D,2,0)</f>
        <v>CE05</v>
      </c>
      <c r="C15" s="107" t="s">
        <v>262</v>
      </c>
      <c r="D15" s="6">
        <v>2</v>
      </c>
      <c r="E15" s="113"/>
      <c r="F15" s="163"/>
      <c r="G15" s="163">
        <v>0</v>
      </c>
      <c r="H15" s="135">
        <f t="shared" si="0"/>
        <v>0</v>
      </c>
      <c r="I15" s="107"/>
    </row>
    <row r="16" spans="1:9">
      <c r="A16" s="134">
        <v>2</v>
      </c>
      <c r="B16" s="5" t="str">
        <f>VLOOKUP(A16,'Overzicht locaties'!B:D,2,0)</f>
        <v>CE05</v>
      </c>
      <c r="C16" s="107" t="s">
        <v>263</v>
      </c>
      <c r="D16" s="6">
        <v>0</v>
      </c>
      <c r="E16" s="113"/>
      <c r="F16" s="163"/>
      <c r="G16" s="163">
        <v>0</v>
      </c>
      <c r="H16" s="135">
        <f t="shared" si="0"/>
        <v>0</v>
      </c>
      <c r="I16" s="107"/>
    </row>
    <row r="17" spans="1:9">
      <c r="A17" s="134">
        <v>2</v>
      </c>
      <c r="B17" s="5" t="str">
        <f>VLOOKUP(A17,'Overzicht locaties'!B:D,2,0)</f>
        <v>CE05</v>
      </c>
      <c r="C17" s="107" t="s">
        <v>264</v>
      </c>
      <c r="D17" s="6">
        <v>2</v>
      </c>
      <c r="E17" s="113"/>
      <c r="F17" s="163"/>
      <c r="G17" s="163">
        <v>0</v>
      </c>
      <c r="H17" s="135">
        <f t="shared" si="0"/>
        <v>0</v>
      </c>
      <c r="I17" s="107"/>
    </row>
    <row r="18" spans="1:9">
      <c r="A18" s="134">
        <v>2</v>
      </c>
      <c r="B18" s="5" t="str">
        <f>VLOOKUP(A18,'Overzicht locaties'!B:D,2,0)</f>
        <v>CE05</v>
      </c>
      <c r="C18" s="107" t="s">
        <v>265</v>
      </c>
      <c r="D18" s="6">
        <v>0</v>
      </c>
      <c r="E18" s="113"/>
      <c r="F18" s="163"/>
      <c r="G18" s="163">
        <v>0</v>
      </c>
      <c r="H18" s="135">
        <f t="shared" si="0"/>
        <v>0</v>
      </c>
      <c r="I18" s="107"/>
    </row>
    <row r="19" spans="1:9">
      <c r="A19" s="134">
        <v>2</v>
      </c>
      <c r="B19" s="5" t="str">
        <f>VLOOKUP(A19,'Overzicht locaties'!B:D,2,0)</f>
        <v>CE05</v>
      </c>
      <c r="C19" s="107" t="s">
        <v>266</v>
      </c>
      <c r="D19" s="6">
        <v>2</v>
      </c>
      <c r="E19" s="113"/>
      <c r="F19" s="163"/>
      <c r="G19" s="163">
        <v>0</v>
      </c>
      <c r="H19" s="135">
        <f t="shared" si="0"/>
        <v>0</v>
      </c>
      <c r="I19" s="107"/>
    </row>
    <row r="20" spans="1:9">
      <c r="A20" s="134">
        <v>2</v>
      </c>
      <c r="B20" s="5" t="str">
        <f>VLOOKUP(A20,'Overzicht locaties'!B:D,2,0)</f>
        <v>CE05</v>
      </c>
      <c r="C20" s="107" t="s">
        <v>267</v>
      </c>
      <c r="D20" s="6">
        <v>2</v>
      </c>
      <c r="E20" s="113"/>
      <c r="F20" s="163"/>
      <c r="G20" s="163">
        <v>0</v>
      </c>
      <c r="H20" s="135">
        <f t="shared" si="0"/>
        <v>0</v>
      </c>
      <c r="I20" s="107"/>
    </row>
    <row r="21" spans="1:9">
      <c r="A21" s="134">
        <v>2</v>
      </c>
      <c r="B21" s="5" t="str">
        <f>VLOOKUP(A21,'Overzicht locaties'!B:D,2,0)</f>
        <v>CE05</v>
      </c>
      <c r="C21" s="107" t="s">
        <v>268</v>
      </c>
      <c r="D21" s="6">
        <v>2</v>
      </c>
      <c r="E21" s="113"/>
      <c r="F21" s="163"/>
      <c r="G21" s="163">
        <v>0</v>
      </c>
      <c r="H21" s="135">
        <f t="shared" si="0"/>
        <v>0</v>
      </c>
      <c r="I21" s="107"/>
    </row>
    <row r="22" spans="1:9">
      <c r="A22" s="134">
        <v>3</v>
      </c>
      <c r="B22" s="5" t="str">
        <f>VLOOKUP(A22,'Overzicht locaties'!B:D,2,0)</f>
        <v>CE01 + SE31</v>
      </c>
      <c r="C22" s="107" t="s">
        <v>261</v>
      </c>
      <c r="D22" s="6">
        <v>4</v>
      </c>
      <c r="E22" s="113"/>
      <c r="F22" s="163"/>
      <c r="G22" s="163">
        <v>0</v>
      </c>
      <c r="H22" s="135">
        <f t="shared" si="0"/>
        <v>0</v>
      </c>
      <c r="I22" s="107"/>
    </row>
    <row r="23" spans="1:9">
      <c r="A23" s="134">
        <v>3</v>
      </c>
      <c r="B23" s="5" t="str">
        <f>VLOOKUP(A23,'Overzicht locaties'!B:D,2,0)</f>
        <v>CE01 + SE31</v>
      </c>
      <c r="C23" s="107" t="s">
        <v>262</v>
      </c>
      <c r="D23" s="6">
        <v>4</v>
      </c>
      <c r="E23" s="113"/>
      <c r="F23" s="163"/>
      <c r="G23" s="163">
        <v>0</v>
      </c>
      <c r="H23" s="135">
        <f t="shared" si="0"/>
        <v>0</v>
      </c>
      <c r="I23" s="107"/>
    </row>
    <row r="24" spans="1:9">
      <c r="A24" s="134">
        <v>3</v>
      </c>
      <c r="B24" s="5" t="str">
        <f>VLOOKUP(A24,'Overzicht locaties'!B:D,2,0)</f>
        <v>CE01 + SE31</v>
      </c>
      <c r="C24" s="107" t="s">
        <v>263</v>
      </c>
      <c r="D24" s="6">
        <v>1</v>
      </c>
      <c r="E24" s="113"/>
      <c r="F24" s="163"/>
      <c r="G24" s="163">
        <v>0</v>
      </c>
      <c r="H24" s="135">
        <f t="shared" si="0"/>
        <v>0</v>
      </c>
      <c r="I24" s="107"/>
    </row>
    <row r="25" spans="1:9">
      <c r="A25" s="134">
        <v>3</v>
      </c>
      <c r="B25" s="5" t="str">
        <f>VLOOKUP(A25,'Overzicht locaties'!B:D,2,0)</f>
        <v>CE01 + SE31</v>
      </c>
      <c r="C25" s="107" t="s">
        <v>264</v>
      </c>
      <c r="D25" s="6">
        <v>0</v>
      </c>
      <c r="E25" s="113"/>
      <c r="F25" s="163"/>
      <c r="G25" s="163">
        <v>0</v>
      </c>
      <c r="H25" s="135">
        <f t="shared" si="0"/>
        <v>0</v>
      </c>
      <c r="I25" s="107"/>
    </row>
    <row r="26" spans="1:9">
      <c r="A26" s="134">
        <v>3</v>
      </c>
      <c r="B26" s="5" t="str">
        <f>VLOOKUP(A26,'Overzicht locaties'!B:D,2,0)</f>
        <v>CE01 + SE31</v>
      </c>
      <c r="C26" s="107" t="s">
        <v>265</v>
      </c>
      <c r="D26" s="6">
        <v>0</v>
      </c>
      <c r="E26" s="113"/>
      <c r="F26" s="163"/>
      <c r="G26" s="163">
        <v>0</v>
      </c>
      <c r="H26" s="135">
        <f t="shared" si="0"/>
        <v>0</v>
      </c>
      <c r="I26" s="107"/>
    </row>
    <row r="27" spans="1:9">
      <c r="A27" s="134">
        <v>3</v>
      </c>
      <c r="B27" s="5" t="str">
        <f>VLOOKUP(A27,'Overzicht locaties'!B:D,2,0)</f>
        <v>CE01 + SE31</v>
      </c>
      <c r="C27" s="107" t="s">
        <v>266</v>
      </c>
      <c r="D27" s="6">
        <v>0</v>
      </c>
      <c r="E27" s="113"/>
      <c r="F27" s="163"/>
      <c r="G27" s="163">
        <v>0</v>
      </c>
      <c r="H27" s="135">
        <f t="shared" si="0"/>
        <v>0</v>
      </c>
      <c r="I27" s="107"/>
    </row>
    <row r="28" spans="1:9">
      <c r="A28" s="134">
        <v>3</v>
      </c>
      <c r="B28" s="5" t="str">
        <f>VLOOKUP(A28,'Overzicht locaties'!B:D,2,0)</f>
        <v>CE01 + SE31</v>
      </c>
      <c r="C28" s="107" t="s">
        <v>267</v>
      </c>
      <c r="D28" s="6">
        <v>0</v>
      </c>
      <c r="E28" s="113"/>
      <c r="F28" s="163"/>
      <c r="G28" s="163">
        <v>0</v>
      </c>
      <c r="H28" s="135">
        <f t="shared" si="0"/>
        <v>0</v>
      </c>
      <c r="I28" s="107"/>
    </row>
    <row r="29" spans="1:9">
      <c r="A29" s="134">
        <v>3</v>
      </c>
      <c r="B29" s="5" t="str">
        <f>VLOOKUP(A29,'Overzicht locaties'!B:D,2,0)</f>
        <v>CE01 + SE31</v>
      </c>
      <c r="C29" s="107" t="s">
        <v>268</v>
      </c>
      <c r="D29" s="6">
        <v>0</v>
      </c>
      <c r="E29" s="113"/>
      <c r="F29" s="163"/>
      <c r="G29" s="163">
        <v>0</v>
      </c>
      <c r="H29" s="135">
        <f t="shared" si="0"/>
        <v>0</v>
      </c>
      <c r="I29" s="107"/>
    </row>
    <row r="30" spans="1:9">
      <c r="A30" s="134">
        <v>4</v>
      </c>
      <c r="B30" s="5" t="str">
        <f>VLOOKUP(A30,'Overzicht locaties'!B:D,2,0)</f>
        <v>CE03 + SE25</v>
      </c>
      <c r="C30" s="107" t="s">
        <v>261</v>
      </c>
      <c r="D30" s="6">
        <v>5</v>
      </c>
      <c r="E30" s="113"/>
      <c r="F30" s="163"/>
      <c r="G30" s="163">
        <v>0</v>
      </c>
      <c r="H30" s="135">
        <f t="shared" si="0"/>
        <v>0</v>
      </c>
      <c r="I30" s="107"/>
    </row>
    <row r="31" spans="1:9">
      <c r="A31" s="134">
        <v>4</v>
      </c>
      <c r="B31" s="5" t="str">
        <f>VLOOKUP(A31,'Overzicht locaties'!B:D,2,0)</f>
        <v>CE03 + SE25</v>
      </c>
      <c r="C31" s="107" t="s">
        <v>262</v>
      </c>
      <c r="D31" s="6">
        <v>5</v>
      </c>
      <c r="E31" s="113"/>
      <c r="F31" s="163"/>
      <c r="G31" s="163">
        <v>0</v>
      </c>
      <c r="H31" s="135">
        <f t="shared" si="0"/>
        <v>0</v>
      </c>
      <c r="I31" s="107"/>
    </row>
    <row r="32" spans="1:9">
      <c r="A32" s="134">
        <v>4</v>
      </c>
      <c r="B32" s="5" t="str">
        <f>VLOOKUP(A32,'Overzicht locaties'!B:D,2,0)</f>
        <v>CE03 + SE25</v>
      </c>
      <c r="C32" s="107" t="s">
        <v>263</v>
      </c>
      <c r="D32" s="6">
        <v>3</v>
      </c>
      <c r="E32" s="113"/>
      <c r="F32" s="163"/>
      <c r="G32" s="163">
        <v>0</v>
      </c>
      <c r="H32" s="135">
        <f t="shared" si="0"/>
        <v>0</v>
      </c>
      <c r="I32" s="107"/>
    </row>
    <row r="33" spans="1:9">
      <c r="A33" s="134">
        <v>4</v>
      </c>
      <c r="B33" s="5" t="str">
        <f>VLOOKUP(A33,'Overzicht locaties'!B:D,2,0)</f>
        <v>CE03 + SE25</v>
      </c>
      <c r="C33" s="107" t="s">
        <v>264</v>
      </c>
      <c r="D33" s="6">
        <v>8</v>
      </c>
      <c r="E33" s="113"/>
      <c r="F33" s="163"/>
      <c r="G33" s="163">
        <v>0</v>
      </c>
      <c r="H33" s="135">
        <f t="shared" si="0"/>
        <v>0</v>
      </c>
      <c r="I33" s="107"/>
    </row>
    <row r="34" spans="1:9">
      <c r="A34" s="134">
        <v>4</v>
      </c>
      <c r="B34" s="5" t="str">
        <f>VLOOKUP(A34,'Overzicht locaties'!B:D,2,0)</f>
        <v>CE03 + SE25</v>
      </c>
      <c r="C34" s="107" t="s">
        <v>265</v>
      </c>
      <c r="D34" s="6">
        <v>0</v>
      </c>
      <c r="E34" s="113"/>
      <c r="F34" s="163"/>
      <c r="G34" s="163">
        <v>0</v>
      </c>
      <c r="H34" s="135">
        <f t="shared" si="0"/>
        <v>0</v>
      </c>
      <c r="I34" s="107"/>
    </row>
    <row r="35" spans="1:9">
      <c r="A35" s="134">
        <v>4</v>
      </c>
      <c r="B35" s="5" t="str">
        <f>VLOOKUP(A35,'Overzicht locaties'!B:D,2,0)</f>
        <v>CE03 + SE25</v>
      </c>
      <c r="C35" s="107" t="s">
        <v>266</v>
      </c>
      <c r="D35" s="6">
        <v>8</v>
      </c>
      <c r="E35" s="113"/>
      <c r="F35" s="163"/>
      <c r="G35" s="163">
        <v>0</v>
      </c>
      <c r="H35" s="135">
        <f t="shared" si="0"/>
        <v>0</v>
      </c>
      <c r="I35" s="107"/>
    </row>
    <row r="36" spans="1:9">
      <c r="A36" s="134">
        <v>4</v>
      </c>
      <c r="B36" s="5" t="str">
        <f>VLOOKUP(A36,'Overzicht locaties'!B:D,2,0)</f>
        <v>CE03 + SE25</v>
      </c>
      <c r="C36" s="107" t="s">
        <v>267</v>
      </c>
      <c r="D36" s="6">
        <v>4</v>
      </c>
      <c r="E36" s="113"/>
      <c r="F36" s="163"/>
      <c r="G36" s="163">
        <v>0</v>
      </c>
      <c r="H36" s="135">
        <f t="shared" si="0"/>
        <v>0</v>
      </c>
      <c r="I36" s="107"/>
    </row>
    <row r="37" spans="1:9">
      <c r="A37" s="134">
        <v>4</v>
      </c>
      <c r="B37" s="5" t="str">
        <f>VLOOKUP(A37,'Overzicht locaties'!B:D,2,0)</f>
        <v>CE03 + SE25</v>
      </c>
      <c r="C37" s="107" t="s">
        <v>268</v>
      </c>
      <c r="D37" s="6">
        <v>4</v>
      </c>
      <c r="E37" s="113"/>
      <c r="F37" s="163"/>
      <c r="G37" s="163">
        <v>0</v>
      </c>
      <c r="H37" s="135">
        <f t="shared" si="0"/>
        <v>0</v>
      </c>
      <c r="I37" s="107"/>
    </row>
    <row r="38" spans="1:9" ht="11.25" customHeight="1">
      <c r="A38" s="134">
        <v>5</v>
      </c>
      <c r="B38" s="5" t="str">
        <f>VLOOKUP(A38,'Overzicht locaties'!B:D,2,0)</f>
        <v>SE29</v>
      </c>
      <c r="C38" s="107" t="s">
        <v>261</v>
      </c>
      <c r="D38" s="6">
        <v>2</v>
      </c>
      <c r="E38" s="113"/>
      <c r="F38" s="163"/>
      <c r="G38" s="163">
        <v>0</v>
      </c>
      <c r="H38" s="135">
        <f t="shared" si="0"/>
        <v>0</v>
      </c>
      <c r="I38" s="107"/>
    </row>
    <row r="39" spans="1:9">
      <c r="A39" s="134">
        <v>5</v>
      </c>
      <c r="B39" s="5" t="str">
        <f>VLOOKUP(A39,'Overzicht locaties'!B:D,2,0)</f>
        <v>SE29</v>
      </c>
      <c r="C39" s="107" t="s">
        <v>262</v>
      </c>
      <c r="D39" s="6">
        <v>2</v>
      </c>
      <c r="E39" s="113"/>
      <c r="F39" s="163"/>
      <c r="G39" s="163">
        <v>0</v>
      </c>
      <c r="H39" s="135">
        <f t="shared" si="0"/>
        <v>0</v>
      </c>
      <c r="I39" s="107"/>
    </row>
    <row r="40" spans="1:9">
      <c r="A40" s="134">
        <v>5</v>
      </c>
      <c r="B40" s="5" t="str">
        <f>VLOOKUP(A40,'Overzicht locaties'!B:D,2,0)</f>
        <v>SE29</v>
      </c>
      <c r="C40" s="107" t="s">
        <v>263</v>
      </c>
      <c r="D40" s="6">
        <v>1</v>
      </c>
      <c r="E40" s="113"/>
      <c r="F40" s="163"/>
      <c r="G40" s="163">
        <v>0</v>
      </c>
      <c r="H40" s="135">
        <f t="shared" si="0"/>
        <v>0</v>
      </c>
      <c r="I40" s="107"/>
    </row>
    <row r="41" spans="1:9">
      <c r="A41" s="134">
        <v>5</v>
      </c>
      <c r="B41" s="5" t="str">
        <f>VLOOKUP(A41,'Overzicht locaties'!B:D,2,0)</f>
        <v>SE29</v>
      </c>
      <c r="C41" s="107" t="s">
        <v>264</v>
      </c>
      <c r="D41" s="6">
        <v>1</v>
      </c>
      <c r="E41" s="113"/>
      <c r="F41" s="163"/>
      <c r="G41" s="163">
        <v>0</v>
      </c>
      <c r="H41" s="135">
        <f t="shared" si="0"/>
        <v>0</v>
      </c>
      <c r="I41" s="107"/>
    </row>
    <row r="42" spans="1:9">
      <c r="A42" s="134">
        <v>5</v>
      </c>
      <c r="B42" s="5" t="str">
        <f>VLOOKUP(A42,'Overzicht locaties'!B:D,2,0)</f>
        <v>SE29</v>
      </c>
      <c r="C42" s="107" t="s">
        <v>265</v>
      </c>
      <c r="D42" s="6">
        <v>0</v>
      </c>
      <c r="E42" s="113"/>
      <c r="F42" s="163"/>
      <c r="G42" s="163">
        <v>0</v>
      </c>
      <c r="H42" s="135">
        <f t="shared" si="0"/>
        <v>0</v>
      </c>
      <c r="I42" s="107"/>
    </row>
    <row r="43" spans="1:9">
      <c r="A43" s="134">
        <v>5</v>
      </c>
      <c r="B43" s="5" t="str">
        <f>VLOOKUP(A43,'Overzicht locaties'!B:D,2,0)</f>
        <v>SE29</v>
      </c>
      <c r="C43" s="107" t="s">
        <v>266</v>
      </c>
      <c r="D43" s="6">
        <v>1</v>
      </c>
      <c r="E43" s="113"/>
      <c r="F43" s="163"/>
      <c r="G43" s="163">
        <v>0</v>
      </c>
      <c r="H43" s="135">
        <f t="shared" si="0"/>
        <v>0</v>
      </c>
      <c r="I43" s="107"/>
    </row>
    <row r="44" spans="1:9">
      <c r="A44" s="134">
        <v>5</v>
      </c>
      <c r="B44" s="5" t="str">
        <f>VLOOKUP(A44,'Overzicht locaties'!B:D,2,0)</f>
        <v>SE29</v>
      </c>
      <c r="C44" s="107" t="s">
        <v>267</v>
      </c>
      <c r="D44" s="6">
        <v>1</v>
      </c>
      <c r="E44" s="113"/>
      <c r="F44" s="163"/>
      <c r="G44" s="163">
        <v>0</v>
      </c>
      <c r="H44" s="135">
        <f t="shared" si="0"/>
        <v>0</v>
      </c>
      <c r="I44" s="107"/>
    </row>
    <row r="45" spans="1:9">
      <c r="A45" s="134">
        <v>5</v>
      </c>
      <c r="B45" s="5" t="str">
        <f>VLOOKUP(A45,'Overzicht locaties'!B:D,2,0)</f>
        <v>SE29</v>
      </c>
      <c r="C45" s="107" t="s">
        <v>268</v>
      </c>
      <c r="D45" s="6">
        <v>1</v>
      </c>
      <c r="E45" s="113"/>
      <c r="F45" s="163"/>
      <c r="G45" s="163">
        <v>0</v>
      </c>
      <c r="H45" s="135">
        <f t="shared" si="0"/>
        <v>0</v>
      </c>
      <c r="I45" s="107"/>
    </row>
    <row r="46" spans="1:9">
      <c r="A46" s="171">
        <v>6</v>
      </c>
      <c r="B46" s="5" t="str">
        <f>VLOOKUP(A46,'Overzicht locaties'!B:D,2,0)</f>
        <v>SE30</v>
      </c>
      <c r="C46" s="107" t="s">
        <v>261</v>
      </c>
      <c r="D46" s="6">
        <v>2</v>
      </c>
      <c r="E46" s="113"/>
      <c r="F46" s="163"/>
      <c r="G46" s="163">
        <v>0</v>
      </c>
      <c r="H46" s="135">
        <f t="shared" si="0"/>
        <v>0</v>
      </c>
      <c r="I46" s="107"/>
    </row>
    <row r="47" spans="1:9">
      <c r="A47" s="171">
        <v>6</v>
      </c>
      <c r="B47" s="5" t="str">
        <f>VLOOKUP(A47,'Overzicht locaties'!B:D,2,0)</f>
        <v>SE30</v>
      </c>
      <c r="C47" s="107" t="s">
        <v>262</v>
      </c>
      <c r="D47" s="6">
        <v>2</v>
      </c>
      <c r="E47" s="113"/>
      <c r="F47" s="163"/>
      <c r="G47" s="163">
        <v>0</v>
      </c>
      <c r="H47" s="135">
        <f t="shared" si="0"/>
        <v>0</v>
      </c>
      <c r="I47" s="107"/>
    </row>
    <row r="48" spans="1:9">
      <c r="A48" s="171">
        <v>6</v>
      </c>
      <c r="B48" s="5" t="str">
        <f>VLOOKUP(A48,'Overzicht locaties'!B:D,2,0)</f>
        <v>SE30</v>
      </c>
      <c r="C48" s="107" t="s">
        <v>263</v>
      </c>
      <c r="D48" s="6">
        <v>1</v>
      </c>
      <c r="E48" s="113"/>
      <c r="F48" s="163"/>
      <c r="G48" s="163">
        <v>0</v>
      </c>
      <c r="H48" s="135">
        <f t="shared" si="0"/>
        <v>0</v>
      </c>
      <c r="I48" s="107"/>
    </row>
    <row r="49" spans="1:9">
      <c r="A49" s="171">
        <v>6</v>
      </c>
      <c r="B49" s="5" t="str">
        <f>VLOOKUP(A49,'Overzicht locaties'!B:D,2,0)</f>
        <v>SE30</v>
      </c>
      <c r="C49" s="107" t="s">
        <v>264</v>
      </c>
      <c r="D49" s="6">
        <v>1</v>
      </c>
      <c r="E49" s="113"/>
      <c r="F49" s="163"/>
      <c r="G49" s="163">
        <v>0</v>
      </c>
      <c r="H49" s="135">
        <f t="shared" si="0"/>
        <v>0</v>
      </c>
      <c r="I49" s="107"/>
    </row>
    <row r="50" spans="1:9">
      <c r="A50" s="171">
        <v>6</v>
      </c>
      <c r="B50" s="5" t="str">
        <f>VLOOKUP(A50,'Overzicht locaties'!B:D,2,0)</f>
        <v>SE30</v>
      </c>
      <c r="C50" s="107" t="s">
        <v>265</v>
      </c>
      <c r="D50" s="6">
        <v>0</v>
      </c>
      <c r="E50" s="113"/>
      <c r="F50" s="163"/>
      <c r="G50" s="163">
        <v>0</v>
      </c>
      <c r="H50" s="135">
        <f t="shared" si="0"/>
        <v>0</v>
      </c>
      <c r="I50" s="107"/>
    </row>
    <row r="51" spans="1:9">
      <c r="A51" s="171">
        <v>6</v>
      </c>
      <c r="B51" s="5" t="str">
        <f>VLOOKUP(A51,'Overzicht locaties'!B:D,2,0)</f>
        <v>SE30</v>
      </c>
      <c r="C51" s="107" t="s">
        <v>266</v>
      </c>
      <c r="D51" s="6">
        <v>1</v>
      </c>
      <c r="E51" s="113"/>
      <c r="F51" s="163"/>
      <c r="G51" s="163">
        <v>0</v>
      </c>
      <c r="H51" s="135">
        <f t="shared" si="0"/>
        <v>0</v>
      </c>
      <c r="I51" s="107"/>
    </row>
    <row r="52" spans="1:9">
      <c r="A52" s="171">
        <v>6</v>
      </c>
      <c r="B52" s="5" t="str">
        <f>VLOOKUP(A52,'Overzicht locaties'!B:D,2,0)</f>
        <v>SE30</v>
      </c>
      <c r="C52" s="107" t="s">
        <v>267</v>
      </c>
      <c r="D52" s="6">
        <v>1</v>
      </c>
      <c r="E52" s="113"/>
      <c r="F52" s="163"/>
      <c r="G52" s="163">
        <v>0</v>
      </c>
      <c r="H52" s="135">
        <f t="shared" si="0"/>
        <v>0</v>
      </c>
      <c r="I52" s="107"/>
    </row>
    <row r="53" spans="1:9">
      <c r="A53" s="171">
        <v>6</v>
      </c>
      <c r="B53" s="5" t="str">
        <f>VLOOKUP(A53,'Overzicht locaties'!B:D,2,0)</f>
        <v>SE30</v>
      </c>
      <c r="C53" s="107" t="s">
        <v>268</v>
      </c>
      <c r="D53" s="6">
        <v>1</v>
      </c>
      <c r="E53" s="113"/>
      <c r="F53" s="163"/>
      <c r="G53" s="163">
        <v>0</v>
      </c>
      <c r="H53" s="135">
        <f t="shared" si="0"/>
        <v>0</v>
      </c>
      <c r="I53" s="107"/>
    </row>
    <row r="54" spans="1:9">
      <c r="A54" s="171">
        <v>7</v>
      </c>
      <c r="B54" s="5" t="str">
        <f>VLOOKUP(A54,'Overzicht locaties'!B:D,2,0)</f>
        <v>SE32</v>
      </c>
      <c r="C54" s="107" t="s">
        <v>261</v>
      </c>
      <c r="D54" s="6">
        <v>2</v>
      </c>
      <c r="E54" s="113"/>
      <c r="F54" s="163"/>
      <c r="G54" s="163">
        <v>0</v>
      </c>
      <c r="H54" s="135">
        <f t="shared" si="0"/>
        <v>0</v>
      </c>
      <c r="I54" s="107"/>
    </row>
    <row r="55" spans="1:9">
      <c r="A55" s="171">
        <v>7</v>
      </c>
      <c r="B55" s="5" t="str">
        <f>VLOOKUP(A55,'Overzicht locaties'!B:D,2,0)</f>
        <v>SE32</v>
      </c>
      <c r="C55" s="107" t="s">
        <v>262</v>
      </c>
      <c r="D55" s="6">
        <v>2</v>
      </c>
      <c r="E55" s="113"/>
      <c r="F55" s="163"/>
      <c r="G55" s="163">
        <v>0</v>
      </c>
      <c r="H55" s="135">
        <f t="shared" si="0"/>
        <v>0</v>
      </c>
      <c r="I55" s="107"/>
    </row>
    <row r="56" spans="1:9">
      <c r="A56" s="171">
        <v>7</v>
      </c>
      <c r="B56" s="5" t="str">
        <f>VLOOKUP(A56,'Overzicht locaties'!B:D,2,0)</f>
        <v>SE32</v>
      </c>
      <c r="C56" s="107" t="s">
        <v>263</v>
      </c>
      <c r="D56" s="6">
        <v>1</v>
      </c>
      <c r="E56" s="113"/>
      <c r="F56" s="163"/>
      <c r="G56" s="163">
        <v>0</v>
      </c>
      <c r="H56" s="135">
        <f t="shared" si="0"/>
        <v>0</v>
      </c>
      <c r="I56" s="107"/>
    </row>
    <row r="57" spans="1:9">
      <c r="A57" s="171">
        <v>7</v>
      </c>
      <c r="B57" s="5" t="str">
        <f>VLOOKUP(A57,'Overzicht locaties'!B:D,2,0)</f>
        <v>SE32</v>
      </c>
      <c r="C57" s="107" t="s">
        <v>264</v>
      </c>
      <c r="D57" s="6">
        <v>1</v>
      </c>
      <c r="E57" s="113"/>
      <c r="F57" s="163"/>
      <c r="G57" s="163">
        <v>0</v>
      </c>
      <c r="H57" s="135">
        <f t="shared" si="0"/>
        <v>0</v>
      </c>
      <c r="I57" s="107"/>
    </row>
    <row r="58" spans="1:9">
      <c r="A58" s="171">
        <v>7</v>
      </c>
      <c r="B58" s="5" t="str">
        <f>VLOOKUP(A58,'Overzicht locaties'!B:D,2,0)</f>
        <v>SE32</v>
      </c>
      <c r="C58" s="107" t="s">
        <v>265</v>
      </c>
      <c r="D58" s="6">
        <v>0</v>
      </c>
      <c r="E58" s="113"/>
      <c r="F58" s="163"/>
      <c r="G58" s="163">
        <v>0</v>
      </c>
      <c r="H58" s="135">
        <f t="shared" si="0"/>
        <v>0</v>
      </c>
      <c r="I58" s="107"/>
    </row>
    <row r="59" spans="1:9">
      <c r="A59" s="171">
        <v>7</v>
      </c>
      <c r="B59" s="5" t="str">
        <f>VLOOKUP(A59,'Overzicht locaties'!B:D,2,0)</f>
        <v>SE32</v>
      </c>
      <c r="C59" s="107" t="s">
        <v>266</v>
      </c>
      <c r="D59" s="6">
        <v>1</v>
      </c>
      <c r="E59" s="113"/>
      <c r="F59" s="163"/>
      <c r="G59" s="163">
        <v>0</v>
      </c>
      <c r="H59" s="135">
        <f t="shared" si="0"/>
        <v>0</v>
      </c>
      <c r="I59" s="107"/>
    </row>
    <row r="60" spans="1:9">
      <c r="A60" s="171">
        <v>7</v>
      </c>
      <c r="B60" s="5" t="str">
        <f>VLOOKUP(A60,'Overzicht locaties'!B:D,2,0)</f>
        <v>SE32</v>
      </c>
      <c r="C60" s="107" t="s">
        <v>267</v>
      </c>
      <c r="D60" s="6">
        <v>1</v>
      </c>
      <c r="E60" s="113"/>
      <c r="F60" s="163"/>
      <c r="G60" s="163">
        <v>0</v>
      </c>
      <c r="H60" s="135">
        <f t="shared" si="0"/>
        <v>0</v>
      </c>
      <c r="I60" s="107"/>
    </row>
    <row r="61" spans="1:9">
      <c r="A61" s="171">
        <v>7</v>
      </c>
      <c r="B61" s="5" t="str">
        <f>VLOOKUP(A61,'Overzicht locaties'!B:D,2,0)</f>
        <v>SE32</v>
      </c>
      <c r="C61" s="107" t="s">
        <v>268</v>
      </c>
      <c r="D61" s="6">
        <v>1</v>
      </c>
      <c r="E61" s="113"/>
      <c r="F61" s="163"/>
      <c r="G61" s="163">
        <v>0</v>
      </c>
      <c r="H61" s="135">
        <f t="shared" si="0"/>
        <v>0</v>
      </c>
      <c r="I61" s="107"/>
    </row>
    <row r="62" spans="1:9">
      <c r="A62" s="171">
        <v>8</v>
      </c>
      <c r="B62" s="5" t="str">
        <f>VLOOKUP(A62,'Overzicht locaties'!B:D,2,0)</f>
        <v>SE27</v>
      </c>
      <c r="C62" s="107" t="s">
        <v>261</v>
      </c>
      <c r="D62" s="6">
        <v>2</v>
      </c>
      <c r="E62" s="113"/>
      <c r="F62" s="163"/>
      <c r="G62" s="163">
        <v>0</v>
      </c>
      <c r="H62" s="135">
        <f t="shared" si="0"/>
        <v>0</v>
      </c>
      <c r="I62" s="107"/>
    </row>
    <row r="63" spans="1:9">
      <c r="A63" s="171">
        <v>8</v>
      </c>
      <c r="B63" s="5" t="str">
        <f>VLOOKUP(A63,'Overzicht locaties'!B:D,2,0)</f>
        <v>SE27</v>
      </c>
      <c r="C63" s="107" t="s">
        <v>262</v>
      </c>
      <c r="D63" s="6">
        <v>2</v>
      </c>
      <c r="E63" s="113"/>
      <c r="F63" s="163"/>
      <c r="G63" s="163">
        <v>0</v>
      </c>
      <c r="H63" s="135">
        <f t="shared" si="0"/>
        <v>0</v>
      </c>
      <c r="I63" s="107"/>
    </row>
    <row r="64" spans="1:9">
      <c r="A64" s="171">
        <v>8</v>
      </c>
      <c r="B64" s="5" t="str">
        <f>VLOOKUP(A64,'Overzicht locaties'!B:D,2,0)</f>
        <v>SE27</v>
      </c>
      <c r="C64" s="107" t="s">
        <v>263</v>
      </c>
      <c r="D64" s="6">
        <v>1</v>
      </c>
      <c r="E64" s="113"/>
      <c r="F64" s="163"/>
      <c r="G64" s="163">
        <v>0</v>
      </c>
      <c r="H64" s="135">
        <f t="shared" si="0"/>
        <v>0</v>
      </c>
      <c r="I64" s="107"/>
    </row>
    <row r="65" spans="1:9">
      <c r="A65" s="171">
        <v>8</v>
      </c>
      <c r="B65" s="5" t="str">
        <f>VLOOKUP(A65,'Overzicht locaties'!B:D,2,0)</f>
        <v>SE27</v>
      </c>
      <c r="C65" s="107" t="s">
        <v>264</v>
      </c>
      <c r="D65" s="6">
        <v>1</v>
      </c>
      <c r="E65" s="113"/>
      <c r="F65" s="163"/>
      <c r="G65" s="163">
        <v>0</v>
      </c>
      <c r="H65" s="135">
        <f t="shared" si="0"/>
        <v>0</v>
      </c>
      <c r="I65" s="107"/>
    </row>
    <row r="66" spans="1:9">
      <c r="A66" s="171">
        <v>8</v>
      </c>
      <c r="B66" s="5" t="str">
        <f>VLOOKUP(A66,'Overzicht locaties'!B:D,2,0)</f>
        <v>SE27</v>
      </c>
      <c r="C66" s="107" t="s">
        <v>265</v>
      </c>
      <c r="D66" s="6">
        <v>0</v>
      </c>
      <c r="E66" s="113"/>
      <c r="F66" s="163"/>
      <c r="G66" s="163">
        <v>0</v>
      </c>
      <c r="H66" s="135">
        <f t="shared" si="0"/>
        <v>0</v>
      </c>
      <c r="I66" s="107"/>
    </row>
    <row r="67" spans="1:9">
      <c r="A67" s="171">
        <v>8</v>
      </c>
      <c r="B67" s="5" t="str">
        <f>VLOOKUP(A67,'Overzicht locaties'!B:D,2,0)</f>
        <v>SE27</v>
      </c>
      <c r="C67" s="107" t="s">
        <v>266</v>
      </c>
      <c r="D67" s="6">
        <v>1</v>
      </c>
      <c r="E67" s="113"/>
      <c r="F67" s="163"/>
      <c r="G67" s="163">
        <v>0</v>
      </c>
      <c r="H67" s="135">
        <f t="shared" si="0"/>
        <v>0</v>
      </c>
      <c r="I67" s="107"/>
    </row>
    <row r="68" spans="1:9">
      <c r="A68" s="171">
        <v>8</v>
      </c>
      <c r="B68" s="5" t="str">
        <f>VLOOKUP(A68,'Overzicht locaties'!B:D,2,0)</f>
        <v>SE27</v>
      </c>
      <c r="C68" s="107" t="s">
        <v>267</v>
      </c>
      <c r="D68" s="6">
        <v>1</v>
      </c>
      <c r="E68" s="113"/>
      <c r="F68" s="163"/>
      <c r="G68" s="163">
        <v>0</v>
      </c>
      <c r="H68" s="135">
        <f t="shared" si="0"/>
        <v>0</v>
      </c>
      <c r="I68" s="107"/>
    </row>
    <row r="69" spans="1:9">
      <c r="A69" s="171">
        <v>8</v>
      </c>
      <c r="B69" s="5" t="str">
        <f>VLOOKUP(A69,'Overzicht locaties'!B:D,2,0)</f>
        <v>SE27</v>
      </c>
      <c r="C69" s="107" t="s">
        <v>268</v>
      </c>
      <c r="D69" s="6">
        <v>1</v>
      </c>
      <c r="E69" s="113"/>
      <c r="F69" s="163"/>
      <c r="G69" s="163">
        <v>0</v>
      </c>
      <c r="H69" s="135">
        <f t="shared" si="0"/>
        <v>0</v>
      </c>
      <c r="I69" s="107"/>
    </row>
    <row r="70" spans="1:9">
      <c r="A70" s="171">
        <v>9</v>
      </c>
      <c r="B70" s="5" t="str">
        <f>VLOOKUP(A70,'Overzicht locaties'!B:D,2,0)</f>
        <v>SE28</v>
      </c>
      <c r="C70" s="107" t="s">
        <v>261</v>
      </c>
      <c r="D70" s="6">
        <v>2</v>
      </c>
      <c r="E70" s="113"/>
      <c r="F70" s="163"/>
      <c r="G70" s="163">
        <v>0</v>
      </c>
      <c r="H70" s="135">
        <f t="shared" si="0"/>
        <v>0</v>
      </c>
      <c r="I70" s="107"/>
    </row>
    <row r="71" spans="1:9">
      <c r="A71" s="171">
        <v>9</v>
      </c>
      <c r="B71" s="5" t="str">
        <f>VLOOKUP(A71,'Overzicht locaties'!B:D,2,0)</f>
        <v>SE28</v>
      </c>
      <c r="C71" s="107" t="s">
        <v>262</v>
      </c>
      <c r="D71" s="6">
        <v>2</v>
      </c>
      <c r="E71" s="113"/>
      <c r="F71" s="163"/>
      <c r="G71" s="163">
        <v>0</v>
      </c>
      <c r="H71" s="135">
        <f t="shared" ref="H71:H134" si="1">G71*52*D71</f>
        <v>0</v>
      </c>
      <c r="I71" s="107"/>
    </row>
    <row r="72" spans="1:9">
      <c r="A72" s="171">
        <v>9</v>
      </c>
      <c r="B72" s="5" t="str">
        <f>VLOOKUP(A72,'Overzicht locaties'!B:D,2,0)</f>
        <v>SE28</v>
      </c>
      <c r="C72" s="107" t="s">
        <v>263</v>
      </c>
      <c r="D72" s="6">
        <v>1</v>
      </c>
      <c r="E72" s="113"/>
      <c r="F72" s="163"/>
      <c r="G72" s="163">
        <v>0</v>
      </c>
      <c r="H72" s="135">
        <f t="shared" si="1"/>
        <v>0</v>
      </c>
      <c r="I72" s="107"/>
    </row>
    <row r="73" spans="1:9">
      <c r="A73" s="171">
        <v>9</v>
      </c>
      <c r="B73" s="5" t="str">
        <f>VLOOKUP(A73,'Overzicht locaties'!B:D,2,0)</f>
        <v>SE28</v>
      </c>
      <c r="C73" s="107" t="s">
        <v>264</v>
      </c>
      <c r="D73" s="6">
        <v>1</v>
      </c>
      <c r="E73" s="113"/>
      <c r="F73" s="163"/>
      <c r="G73" s="163">
        <v>0</v>
      </c>
      <c r="H73" s="135">
        <f t="shared" si="1"/>
        <v>0</v>
      </c>
      <c r="I73" s="107"/>
    </row>
    <row r="74" spans="1:9">
      <c r="A74" s="171">
        <v>9</v>
      </c>
      <c r="B74" s="5" t="str">
        <f>VLOOKUP(A74,'Overzicht locaties'!B:D,2,0)</f>
        <v>SE28</v>
      </c>
      <c r="C74" s="107" t="s">
        <v>265</v>
      </c>
      <c r="D74" s="6">
        <v>0</v>
      </c>
      <c r="E74" s="113"/>
      <c r="F74" s="163"/>
      <c r="G74" s="163">
        <v>0</v>
      </c>
      <c r="H74" s="135">
        <f t="shared" si="1"/>
        <v>0</v>
      </c>
      <c r="I74" s="107"/>
    </row>
    <row r="75" spans="1:9">
      <c r="A75" s="171">
        <v>9</v>
      </c>
      <c r="B75" s="5" t="str">
        <f>VLOOKUP(A75,'Overzicht locaties'!B:D,2,0)</f>
        <v>SE28</v>
      </c>
      <c r="C75" s="107" t="s">
        <v>266</v>
      </c>
      <c r="D75" s="6">
        <v>1</v>
      </c>
      <c r="E75" s="113"/>
      <c r="F75" s="163"/>
      <c r="G75" s="163">
        <v>0</v>
      </c>
      <c r="H75" s="135">
        <f t="shared" si="1"/>
        <v>0</v>
      </c>
      <c r="I75" s="107"/>
    </row>
    <row r="76" spans="1:9">
      <c r="A76" s="171">
        <v>9</v>
      </c>
      <c r="B76" s="5" t="str">
        <f>VLOOKUP(A76,'Overzicht locaties'!B:D,2,0)</f>
        <v>SE28</v>
      </c>
      <c r="C76" s="107" t="s">
        <v>267</v>
      </c>
      <c r="D76" s="6">
        <v>1</v>
      </c>
      <c r="E76" s="113"/>
      <c r="F76" s="163"/>
      <c r="G76" s="163">
        <v>0</v>
      </c>
      <c r="H76" s="135">
        <f t="shared" si="1"/>
        <v>0</v>
      </c>
      <c r="I76" s="107"/>
    </row>
    <row r="77" spans="1:9">
      <c r="A77" s="171">
        <v>9</v>
      </c>
      <c r="B77" s="5" t="str">
        <f>VLOOKUP(A77,'Overzicht locaties'!B:D,2,0)</f>
        <v>SE28</v>
      </c>
      <c r="C77" s="107" t="s">
        <v>268</v>
      </c>
      <c r="D77" s="6">
        <v>1</v>
      </c>
      <c r="E77" s="113"/>
      <c r="F77" s="163"/>
      <c r="G77" s="163">
        <v>0</v>
      </c>
      <c r="H77" s="135">
        <f t="shared" si="1"/>
        <v>0</v>
      </c>
      <c r="I77" s="107"/>
    </row>
    <row r="78" spans="1:9">
      <c r="A78" s="171">
        <v>10</v>
      </c>
      <c r="B78" s="5" t="str">
        <f>VLOOKUP(A78,'Overzicht locaties'!B:D,2,0)</f>
        <v>SE88</v>
      </c>
      <c r="C78" s="107" t="s">
        <v>261</v>
      </c>
      <c r="D78" s="6">
        <v>2</v>
      </c>
      <c r="E78" s="113"/>
      <c r="F78" s="163"/>
      <c r="G78" s="163">
        <v>0</v>
      </c>
      <c r="H78" s="135">
        <f t="shared" si="1"/>
        <v>0</v>
      </c>
      <c r="I78" s="107"/>
    </row>
    <row r="79" spans="1:9">
      <c r="A79" s="171">
        <v>10</v>
      </c>
      <c r="B79" s="5" t="str">
        <f>VLOOKUP(A79,'Overzicht locaties'!B:D,2,0)</f>
        <v>SE88</v>
      </c>
      <c r="C79" s="107" t="s">
        <v>262</v>
      </c>
      <c r="D79" s="6">
        <v>2</v>
      </c>
      <c r="E79" s="113"/>
      <c r="F79" s="163"/>
      <c r="G79" s="163">
        <v>0</v>
      </c>
      <c r="H79" s="135">
        <f t="shared" si="1"/>
        <v>0</v>
      </c>
      <c r="I79" s="107"/>
    </row>
    <row r="80" spans="1:9">
      <c r="A80" s="171">
        <v>10</v>
      </c>
      <c r="B80" s="5" t="str">
        <f>VLOOKUP(A80,'Overzicht locaties'!B:D,2,0)</f>
        <v>SE88</v>
      </c>
      <c r="C80" s="107" t="s">
        <v>263</v>
      </c>
      <c r="D80" s="6">
        <v>1</v>
      </c>
      <c r="E80" s="113"/>
      <c r="F80" s="163"/>
      <c r="G80" s="163">
        <v>0</v>
      </c>
      <c r="H80" s="135">
        <f t="shared" si="1"/>
        <v>0</v>
      </c>
      <c r="I80" s="107"/>
    </row>
    <row r="81" spans="1:9">
      <c r="A81" s="171">
        <v>10</v>
      </c>
      <c r="B81" s="5" t="str">
        <f>VLOOKUP(A81,'Overzicht locaties'!B:D,2,0)</f>
        <v>SE88</v>
      </c>
      <c r="C81" s="107" t="s">
        <v>264</v>
      </c>
      <c r="D81" s="6">
        <v>1</v>
      </c>
      <c r="E81" s="113"/>
      <c r="F81" s="163"/>
      <c r="G81" s="163">
        <v>0</v>
      </c>
      <c r="H81" s="135">
        <f t="shared" si="1"/>
        <v>0</v>
      </c>
      <c r="I81" s="107"/>
    </row>
    <row r="82" spans="1:9">
      <c r="A82" s="171">
        <v>10</v>
      </c>
      <c r="B82" s="5" t="str">
        <f>VLOOKUP(A82,'Overzicht locaties'!B:D,2,0)</f>
        <v>SE88</v>
      </c>
      <c r="C82" s="107" t="s">
        <v>265</v>
      </c>
      <c r="D82" s="6">
        <v>0</v>
      </c>
      <c r="E82" s="113"/>
      <c r="F82" s="163"/>
      <c r="G82" s="163">
        <v>0</v>
      </c>
      <c r="H82" s="135">
        <f t="shared" si="1"/>
        <v>0</v>
      </c>
      <c r="I82" s="107"/>
    </row>
    <row r="83" spans="1:9">
      <c r="A83" s="171">
        <v>10</v>
      </c>
      <c r="B83" s="5" t="str">
        <f>VLOOKUP(A83,'Overzicht locaties'!B:D,2,0)</f>
        <v>SE88</v>
      </c>
      <c r="C83" s="107" t="s">
        <v>266</v>
      </c>
      <c r="D83" s="6">
        <v>1</v>
      </c>
      <c r="E83" s="113"/>
      <c r="F83" s="163"/>
      <c r="G83" s="163">
        <v>0</v>
      </c>
      <c r="H83" s="135">
        <f t="shared" si="1"/>
        <v>0</v>
      </c>
      <c r="I83" s="107"/>
    </row>
    <row r="84" spans="1:9">
      <c r="A84" s="171">
        <v>10</v>
      </c>
      <c r="B84" s="5" t="str">
        <f>VLOOKUP(A84,'Overzicht locaties'!B:D,2,0)</f>
        <v>SE88</v>
      </c>
      <c r="C84" s="107" t="s">
        <v>267</v>
      </c>
      <c r="D84" s="6">
        <v>1</v>
      </c>
      <c r="E84" s="113"/>
      <c r="F84" s="163"/>
      <c r="G84" s="163">
        <v>0</v>
      </c>
      <c r="H84" s="135">
        <f t="shared" si="1"/>
        <v>0</v>
      </c>
      <c r="I84" s="107"/>
    </row>
    <row r="85" spans="1:9">
      <c r="A85" s="171">
        <v>10</v>
      </c>
      <c r="B85" s="5" t="str">
        <f>VLOOKUP(A85,'Overzicht locaties'!B:D,2,0)</f>
        <v>SE88</v>
      </c>
      <c r="C85" s="107" t="s">
        <v>268</v>
      </c>
      <c r="D85" s="6">
        <v>1</v>
      </c>
      <c r="E85" s="113"/>
      <c r="F85" s="163"/>
      <c r="G85" s="163">
        <v>0</v>
      </c>
      <c r="H85" s="135">
        <f t="shared" si="1"/>
        <v>0</v>
      </c>
      <c r="I85" s="107"/>
    </row>
    <row r="86" spans="1:9">
      <c r="A86" s="171">
        <v>11</v>
      </c>
      <c r="B86" s="5" t="str">
        <f>VLOOKUP(A86,'Overzicht locaties'!B:D,2,0)</f>
        <v>SE26</v>
      </c>
      <c r="C86" s="107" t="s">
        <v>261</v>
      </c>
      <c r="D86" s="6">
        <v>2</v>
      </c>
      <c r="E86" s="113"/>
      <c r="F86" s="163"/>
      <c r="G86" s="163">
        <v>0</v>
      </c>
      <c r="H86" s="135">
        <f t="shared" si="1"/>
        <v>0</v>
      </c>
      <c r="I86" s="107"/>
    </row>
    <row r="87" spans="1:9">
      <c r="A87" s="171">
        <v>11</v>
      </c>
      <c r="B87" s="5" t="str">
        <f>VLOOKUP(A87,'Overzicht locaties'!B:D,2,0)</f>
        <v>SE26</v>
      </c>
      <c r="C87" s="107" t="s">
        <v>262</v>
      </c>
      <c r="D87" s="6">
        <v>2</v>
      </c>
      <c r="E87" s="113"/>
      <c r="F87" s="163"/>
      <c r="G87" s="163">
        <v>0</v>
      </c>
      <c r="H87" s="135">
        <f t="shared" si="1"/>
        <v>0</v>
      </c>
      <c r="I87" s="107"/>
    </row>
    <row r="88" spans="1:9">
      <c r="A88" s="171">
        <v>11</v>
      </c>
      <c r="B88" s="5" t="str">
        <f>VLOOKUP(A88,'Overzicht locaties'!B:D,2,0)</f>
        <v>SE26</v>
      </c>
      <c r="C88" s="107" t="s">
        <v>263</v>
      </c>
      <c r="D88" s="6">
        <v>1</v>
      </c>
      <c r="E88" s="113"/>
      <c r="F88" s="163"/>
      <c r="G88" s="163">
        <v>0</v>
      </c>
      <c r="H88" s="135">
        <f t="shared" si="1"/>
        <v>0</v>
      </c>
      <c r="I88" s="107"/>
    </row>
    <row r="89" spans="1:9">
      <c r="A89" s="171">
        <v>11</v>
      </c>
      <c r="B89" s="5" t="str">
        <f>VLOOKUP(A89,'Overzicht locaties'!B:D,2,0)</f>
        <v>SE26</v>
      </c>
      <c r="C89" s="107" t="s">
        <v>264</v>
      </c>
      <c r="D89" s="6">
        <v>1</v>
      </c>
      <c r="E89" s="113"/>
      <c r="F89" s="163"/>
      <c r="G89" s="163">
        <v>0</v>
      </c>
      <c r="H89" s="135">
        <f t="shared" si="1"/>
        <v>0</v>
      </c>
      <c r="I89" s="107"/>
    </row>
    <row r="90" spans="1:9">
      <c r="A90" s="171">
        <v>11</v>
      </c>
      <c r="B90" s="5" t="str">
        <f>VLOOKUP(A90,'Overzicht locaties'!B:D,2,0)</f>
        <v>SE26</v>
      </c>
      <c r="C90" s="107" t="s">
        <v>265</v>
      </c>
      <c r="D90" s="6">
        <v>0</v>
      </c>
      <c r="E90" s="113"/>
      <c r="F90" s="163"/>
      <c r="G90" s="163">
        <v>0</v>
      </c>
      <c r="H90" s="135">
        <f t="shared" si="1"/>
        <v>0</v>
      </c>
      <c r="I90" s="107"/>
    </row>
    <row r="91" spans="1:9">
      <c r="A91" s="171">
        <v>11</v>
      </c>
      <c r="B91" s="5" t="str">
        <f>VLOOKUP(A91,'Overzicht locaties'!B:D,2,0)</f>
        <v>SE26</v>
      </c>
      <c r="C91" s="107" t="s">
        <v>266</v>
      </c>
      <c r="D91" s="6">
        <v>1</v>
      </c>
      <c r="E91" s="113"/>
      <c r="F91" s="163"/>
      <c r="G91" s="163">
        <v>0</v>
      </c>
      <c r="H91" s="135">
        <f t="shared" si="1"/>
        <v>0</v>
      </c>
      <c r="I91" s="107"/>
    </row>
    <row r="92" spans="1:9">
      <c r="A92" s="171">
        <v>11</v>
      </c>
      <c r="B92" s="5" t="str">
        <f>VLOOKUP(A92,'Overzicht locaties'!B:D,2,0)</f>
        <v>SE26</v>
      </c>
      <c r="C92" s="107" t="s">
        <v>267</v>
      </c>
      <c r="D92" s="6">
        <v>1</v>
      </c>
      <c r="E92" s="113"/>
      <c r="F92" s="163"/>
      <c r="G92" s="163">
        <v>0</v>
      </c>
      <c r="H92" s="135">
        <f t="shared" si="1"/>
        <v>0</v>
      </c>
      <c r="I92" s="107"/>
    </row>
    <row r="93" spans="1:9">
      <c r="A93" s="171">
        <v>11</v>
      </c>
      <c r="B93" s="5" t="str">
        <f>VLOOKUP(A93,'Overzicht locaties'!B:D,2,0)</f>
        <v>SE26</v>
      </c>
      <c r="C93" s="107" t="s">
        <v>268</v>
      </c>
      <c r="D93" s="6">
        <v>1</v>
      </c>
      <c r="E93" s="113"/>
      <c r="F93" s="163"/>
      <c r="G93" s="163">
        <v>0</v>
      </c>
      <c r="H93" s="135">
        <f t="shared" si="1"/>
        <v>0</v>
      </c>
      <c r="I93" s="107"/>
    </row>
    <row r="94" spans="1:9">
      <c r="A94" s="171">
        <v>12</v>
      </c>
      <c r="B94" s="5" t="str">
        <f>VLOOKUP(A94,'Overzicht locaties'!B:D,2,0)</f>
        <v>SE91</v>
      </c>
      <c r="C94" s="107" t="s">
        <v>261</v>
      </c>
      <c r="D94" s="6">
        <v>2</v>
      </c>
      <c r="E94" s="113"/>
      <c r="F94" s="163"/>
      <c r="G94" s="163">
        <v>0</v>
      </c>
      <c r="H94" s="135">
        <f t="shared" si="1"/>
        <v>0</v>
      </c>
      <c r="I94" s="107"/>
    </row>
    <row r="95" spans="1:9">
      <c r="A95" s="171">
        <v>12</v>
      </c>
      <c r="B95" s="5" t="str">
        <f>VLOOKUP(A95,'Overzicht locaties'!B:D,2,0)</f>
        <v>SE91</v>
      </c>
      <c r="C95" s="107" t="s">
        <v>262</v>
      </c>
      <c r="D95" s="6">
        <v>2</v>
      </c>
      <c r="E95" s="113"/>
      <c r="F95" s="163"/>
      <c r="G95" s="163">
        <v>0</v>
      </c>
      <c r="H95" s="135">
        <f t="shared" si="1"/>
        <v>0</v>
      </c>
      <c r="I95" s="107"/>
    </row>
    <row r="96" spans="1:9">
      <c r="A96" s="171">
        <v>12</v>
      </c>
      <c r="B96" s="5" t="str">
        <f>VLOOKUP(A96,'Overzicht locaties'!B:D,2,0)</f>
        <v>SE91</v>
      </c>
      <c r="C96" s="107" t="s">
        <v>263</v>
      </c>
      <c r="D96" s="6">
        <v>1</v>
      </c>
      <c r="E96" s="113"/>
      <c r="F96" s="163"/>
      <c r="G96" s="163">
        <v>0</v>
      </c>
      <c r="H96" s="135">
        <f t="shared" si="1"/>
        <v>0</v>
      </c>
      <c r="I96" s="107"/>
    </row>
    <row r="97" spans="1:9">
      <c r="A97" s="171">
        <v>12</v>
      </c>
      <c r="B97" s="5" t="str">
        <f>VLOOKUP(A97,'Overzicht locaties'!B:D,2,0)</f>
        <v>SE91</v>
      </c>
      <c r="C97" s="107" t="s">
        <v>264</v>
      </c>
      <c r="D97" s="6">
        <v>1</v>
      </c>
      <c r="E97" s="113"/>
      <c r="F97" s="163"/>
      <c r="G97" s="163">
        <v>0</v>
      </c>
      <c r="H97" s="135">
        <f t="shared" si="1"/>
        <v>0</v>
      </c>
      <c r="I97" s="107"/>
    </row>
    <row r="98" spans="1:9">
      <c r="A98" s="171">
        <v>12</v>
      </c>
      <c r="B98" s="5" t="str">
        <f>VLOOKUP(A98,'Overzicht locaties'!B:D,2,0)</f>
        <v>SE91</v>
      </c>
      <c r="C98" s="107" t="s">
        <v>265</v>
      </c>
      <c r="D98" s="6">
        <v>0</v>
      </c>
      <c r="E98" s="113"/>
      <c r="F98" s="163"/>
      <c r="G98" s="163">
        <v>0</v>
      </c>
      <c r="H98" s="135">
        <f t="shared" si="1"/>
        <v>0</v>
      </c>
      <c r="I98" s="107"/>
    </row>
    <row r="99" spans="1:9">
      <c r="A99" s="171">
        <v>12</v>
      </c>
      <c r="B99" s="5" t="str">
        <f>VLOOKUP(A99,'Overzicht locaties'!B:D,2,0)</f>
        <v>SE91</v>
      </c>
      <c r="C99" s="107" t="s">
        <v>266</v>
      </c>
      <c r="D99" s="6">
        <v>1</v>
      </c>
      <c r="E99" s="113"/>
      <c r="F99" s="163"/>
      <c r="G99" s="163">
        <v>0</v>
      </c>
      <c r="H99" s="135">
        <f t="shared" si="1"/>
        <v>0</v>
      </c>
      <c r="I99" s="107"/>
    </row>
    <row r="100" spans="1:9">
      <c r="A100" s="171">
        <v>12</v>
      </c>
      <c r="B100" s="5" t="str">
        <f>VLOOKUP(A100,'Overzicht locaties'!B:D,2,0)</f>
        <v>SE91</v>
      </c>
      <c r="C100" s="107" t="s">
        <v>267</v>
      </c>
      <c r="D100" s="6">
        <v>1</v>
      </c>
      <c r="E100" s="113"/>
      <c r="F100" s="163"/>
      <c r="G100" s="163">
        <v>0</v>
      </c>
      <c r="H100" s="135">
        <f t="shared" si="1"/>
        <v>0</v>
      </c>
      <c r="I100" s="107"/>
    </row>
    <row r="101" spans="1:9">
      <c r="A101" s="171">
        <v>12</v>
      </c>
      <c r="B101" s="5" t="str">
        <f>VLOOKUP(A101,'Overzicht locaties'!B:D,2,0)</f>
        <v>SE91</v>
      </c>
      <c r="C101" s="107" t="s">
        <v>268</v>
      </c>
      <c r="D101" s="6">
        <v>1</v>
      </c>
      <c r="E101" s="113"/>
      <c r="F101" s="163"/>
      <c r="G101" s="163">
        <v>0</v>
      </c>
      <c r="H101" s="135">
        <f t="shared" si="1"/>
        <v>0</v>
      </c>
      <c r="I101" s="107"/>
    </row>
    <row r="102" spans="1:9">
      <c r="A102" s="171">
        <v>13</v>
      </c>
      <c r="B102" s="5" t="str">
        <f>VLOOKUP(A102,'Overzicht locaties'!B:D,2,0)</f>
        <v>SE89</v>
      </c>
      <c r="C102" s="107" t="s">
        <v>261</v>
      </c>
      <c r="D102" s="6">
        <v>2</v>
      </c>
      <c r="E102" s="113"/>
      <c r="F102" s="163"/>
      <c r="G102" s="163">
        <v>0</v>
      </c>
      <c r="H102" s="135">
        <f t="shared" si="1"/>
        <v>0</v>
      </c>
      <c r="I102" s="107"/>
    </row>
    <row r="103" spans="1:9">
      <c r="A103" s="171">
        <v>13</v>
      </c>
      <c r="B103" s="5" t="str">
        <f>VLOOKUP(A103,'Overzicht locaties'!B:D,2,0)</f>
        <v>SE89</v>
      </c>
      <c r="C103" s="107" t="s">
        <v>262</v>
      </c>
      <c r="D103" s="6">
        <v>2</v>
      </c>
      <c r="E103" s="113"/>
      <c r="F103" s="163"/>
      <c r="G103" s="163">
        <v>0</v>
      </c>
      <c r="H103" s="135">
        <f t="shared" si="1"/>
        <v>0</v>
      </c>
      <c r="I103" s="107"/>
    </row>
    <row r="104" spans="1:9">
      <c r="A104" s="171">
        <v>13</v>
      </c>
      <c r="B104" s="5" t="str">
        <f>VLOOKUP(A104,'Overzicht locaties'!B:D,2,0)</f>
        <v>SE89</v>
      </c>
      <c r="C104" s="107" t="s">
        <v>263</v>
      </c>
      <c r="D104" s="6">
        <v>1</v>
      </c>
      <c r="E104" s="113"/>
      <c r="F104" s="163"/>
      <c r="G104" s="163">
        <v>0</v>
      </c>
      <c r="H104" s="135">
        <f t="shared" si="1"/>
        <v>0</v>
      </c>
      <c r="I104" s="107"/>
    </row>
    <row r="105" spans="1:9">
      <c r="A105" s="171">
        <v>13</v>
      </c>
      <c r="B105" s="5" t="str">
        <f>VLOOKUP(A105,'Overzicht locaties'!B:D,2,0)</f>
        <v>SE89</v>
      </c>
      <c r="C105" s="107" t="s">
        <v>264</v>
      </c>
      <c r="D105" s="6">
        <v>1</v>
      </c>
      <c r="E105" s="113"/>
      <c r="F105" s="163"/>
      <c r="G105" s="163">
        <v>0</v>
      </c>
      <c r="H105" s="135">
        <f t="shared" si="1"/>
        <v>0</v>
      </c>
      <c r="I105" s="107"/>
    </row>
    <row r="106" spans="1:9">
      <c r="A106" s="171">
        <v>13</v>
      </c>
      <c r="B106" s="5" t="str">
        <f>VLOOKUP(A106,'Overzicht locaties'!B:D,2,0)</f>
        <v>SE89</v>
      </c>
      <c r="C106" s="107" t="s">
        <v>265</v>
      </c>
      <c r="D106" s="6">
        <v>0</v>
      </c>
      <c r="E106" s="113"/>
      <c r="F106" s="163"/>
      <c r="G106" s="163">
        <v>0</v>
      </c>
      <c r="H106" s="135">
        <f t="shared" si="1"/>
        <v>0</v>
      </c>
      <c r="I106" s="107"/>
    </row>
    <row r="107" spans="1:9">
      <c r="A107" s="171">
        <v>13</v>
      </c>
      <c r="B107" s="5" t="str">
        <f>VLOOKUP(A107,'Overzicht locaties'!B:D,2,0)</f>
        <v>SE89</v>
      </c>
      <c r="C107" s="107" t="s">
        <v>266</v>
      </c>
      <c r="D107" s="6">
        <v>1</v>
      </c>
      <c r="E107" s="113"/>
      <c r="F107" s="163"/>
      <c r="G107" s="163">
        <v>0</v>
      </c>
      <c r="H107" s="135">
        <f t="shared" si="1"/>
        <v>0</v>
      </c>
      <c r="I107" s="107"/>
    </row>
    <row r="108" spans="1:9">
      <c r="A108" s="171">
        <v>13</v>
      </c>
      <c r="B108" s="5" t="str">
        <f>VLOOKUP(A108,'Overzicht locaties'!B:D,2,0)</f>
        <v>SE89</v>
      </c>
      <c r="C108" s="107" t="s">
        <v>267</v>
      </c>
      <c r="D108" s="6">
        <v>1</v>
      </c>
      <c r="E108" s="113"/>
      <c r="F108" s="163"/>
      <c r="G108" s="163">
        <v>0</v>
      </c>
      <c r="H108" s="135">
        <f t="shared" si="1"/>
        <v>0</v>
      </c>
      <c r="I108" s="107"/>
    </row>
    <row r="109" spans="1:9">
      <c r="A109" s="171">
        <v>13</v>
      </c>
      <c r="B109" s="5" t="str">
        <f>VLOOKUP(A109,'Overzicht locaties'!B:D,2,0)</f>
        <v>SE89</v>
      </c>
      <c r="C109" s="107" t="s">
        <v>268</v>
      </c>
      <c r="D109" s="6">
        <v>1</v>
      </c>
      <c r="E109" s="113"/>
      <c r="F109" s="163"/>
      <c r="G109" s="163">
        <v>0</v>
      </c>
      <c r="H109" s="135">
        <f t="shared" si="1"/>
        <v>0</v>
      </c>
      <c r="I109" s="107"/>
    </row>
    <row r="110" spans="1:9">
      <c r="A110" s="171">
        <v>14</v>
      </c>
      <c r="B110" s="5" t="str">
        <f>VLOOKUP(A110,'Overzicht locaties'!B:D,2,0)</f>
        <v>SE71</v>
      </c>
      <c r="C110" s="107" t="s">
        <v>261</v>
      </c>
      <c r="D110" s="6">
        <v>2</v>
      </c>
      <c r="E110" s="113"/>
      <c r="F110" s="163"/>
      <c r="G110" s="163">
        <v>0</v>
      </c>
      <c r="H110" s="135">
        <f t="shared" si="1"/>
        <v>0</v>
      </c>
      <c r="I110" s="107"/>
    </row>
    <row r="111" spans="1:9">
      <c r="A111" s="171">
        <v>14</v>
      </c>
      <c r="B111" s="5" t="str">
        <f>VLOOKUP(A111,'Overzicht locaties'!B:D,2,0)</f>
        <v>SE71</v>
      </c>
      <c r="C111" s="107" t="s">
        <v>262</v>
      </c>
      <c r="D111" s="6">
        <v>2</v>
      </c>
      <c r="E111" s="113"/>
      <c r="F111" s="163"/>
      <c r="G111" s="163">
        <v>0</v>
      </c>
      <c r="H111" s="135">
        <f t="shared" si="1"/>
        <v>0</v>
      </c>
      <c r="I111" s="107"/>
    </row>
    <row r="112" spans="1:9">
      <c r="A112" s="171">
        <v>14</v>
      </c>
      <c r="B112" s="5" t="str">
        <f>VLOOKUP(A112,'Overzicht locaties'!B:D,2,0)</f>
        <v>SE71</v>
      </c>
      <c r="C112" s="107" t="s">
        <v>263</v>
      </c>
      <c r="D112" s="6">
        <v>1</v>
      </c>
      <c r="E112" s="113"/>
      <c r="F112" s="163"/>
      <c r="G112" s="163">
        <v>0</v>
      </c>
      <c r="H112" s="135">
        <f t="shared" si="1"/>
        <v>0</v>
      </c>
      <c r="I112" s="107"/>
    </row>
    <row r="113" spans="1:9">
      <c r="A113" s="171">
        <v>14</v>
      </c>
      <c r="B113" s="5" t="str">
        <f>VLOOKUP(A113,'Overzicht locaties'!B:D,2,0)</f>
        <v>SE71</v>
      </c>
      <c r="C113" s="107" t="s">
        <v>264</v>
      </c>
      <c r="D113" s="6">
        <v>1</v>
      </c>
      <c r="E113" s="113"/>
      <c r="F113" s="163"/>
      <c r="G113" s="163">
        <v>0</v>
      </c>
      <c r="H113" s="135">
        <f t="shared" si="1"/>
        <v>0</v>
      </c>
      <c r="I113" s="107"/>
    </row>
    <row r="114" spans="1:9">
      <c r="A114" s="171">
        <v>14</v>
      </c>
      <c r="B114" s="5" t="str">
        <f>VLOOKUP(A114,'Overzicht locaties'!B:D,2,0)</f>
        <v>SE71</v>
      </c>
      <c r="C114" s="107" t="s">
        <v>265</v>
      </c>
      <c r="D114" s="6">
        <v>0</v>
      </c>
      <c r="E114" s="113"/>
      <c r="F114" s="163"/>
      <c r="G114" s="163">
        <v>0</v>
      </c>
      <c r="H114" s="135">
        <f t="shared" si="1"/>
        <v>0</v>
      </c>
      <c r="I114" s="107"/>
    </row>
    <row r="115" spans="1:9">
      <c r="A115" s="171">
        <v>14</v>
      </c>
      <c r="B115" s="5" t="str">
        <f>VLOOKUP(A115,'Overzicht locaties'!B:D,2,0)</f>
        <v>SE71</v>
      </c>
      <c r="C115" s="107" t="s">
        <v>266</v>
      </c>
      <c r="D115" s="6">
        <v>1</v>
      </c>
      <c r="E115" s="113"/>
      <c r="F115" s="163"/>
      <c r="G115" s="163">
        <v>0</v>
      </c>
      <c r="H115" s="135">
        <f t="shared" si="1"/>
        <v>0</v>
      </c>
      <c r="I115" s="107"/>
    </row>
    <row r="116" spans="1:9">
      <c r="A116" s="171">
        <v>14</v>
      </c>
      <c r="B116" s="5" t="str">
        <f>VLOOKUP(A116,'Overzicht locaties'!B:D,2,0)</f>
        <v>SE71</v>
      </c>
      <c r="C116" s="107" t="s">
        <v>267</v>
      </c>
      <c r="D116" s="6">
        <v>1</v>
      </c>
      <c r="E116" s="113"/>
      <c r="F116" s="163"/>
      <c r="G116" s="163">
        <v>0</v>
      </c>
      <c r="H116" s="135">
        <f t="shared" si="1"/>
        <v>0</v>
      </c>
      <c r="I116" s="107"/>
    </row>
    <row r="117" spans="1:9">
      <c r="A117" s="171">
        <v>14</v>
      </c>
      <c r="B117" s="5" t="str">
        <f>VLOOKUP(A117,'Overzicht locaties'!B:D,2,0)</f>
        <v>SE71</v>
      </c>
      <c r="C117" s="107" t="s">
        <v>268</v>
      </c>
      <c r="D117" s="6">
        <v>1</v>
      </c>
      <c r="E117" s="113"/>
      <c r="F117" s="163"/>
      <c r="G117" s="163">
        <v>0</v>
      </c>
      <c r="H117" s="135">
        <f t="shared" si="1"/>
        <v>0</v>
      </c>
      <c r="I117" s="107"/>
    </row>
    <row r="118" spans="1:9">
      <c r="A118" s="171">
        <v>15</v>
      </c>
      <c r="B118" s="5" t="str">
        <f>VLOOKUP(A118,'Overzicht locaties'!B:D,2,0)</f>
        <v>SE72</v>
      </c>
      <c r="C118" s="107" t="s">
        <v>261</v>
      </c>
      <c r="D118" s="6">
        <v>2</v>
      </c>
      <c r="E118" s="113"/>
      <c r="F118" s="163"/>
      <c r="G118" s="163">
        <v>0</v>
      </c>
      <c r="H118" s="135">
        <f t="shared" si="1"/>
        <v>0</v>
      </c>
      <c r="I118" s="107"/>
    </row>
    <row r="119" spans="1:9">
      <c r="A119" s="171">
        <v>15</v>
      </c>
      <c r="B119" s="5" t="str">
        <f>VLOOKUP(A119,'Overzicht locaties'!B:D,2,0)</f>
        <v>SE72</v>
      </c>
      <c r="C119" s="107" t="s">
        <v>262</v>
      </c>
      <c r="D119" s="6">
        <v>2</v>
      </c>
      <c r="E119" s="113"/>
      <c r="F119" s="163"/>
      <c r="G119" s="163">
        <v>0</v>
      </c>
      <c r="H119" s="135">
        <f t="shared" si="1"/>
        <v>0</v>
      </c>
      <c r="I119" s="107"/>
    </row>
    <row r="120" spans="1:9">
      <c r="A120" s="171">
        <v>15</v>
      </c>
      <c r="B120" s="5" t="str">
        <f>VLOOKUP(A120,'Overzicht locaties'!B:D,2,0)</f>
        <v>SE72</v>
      </c>
      <c r="C120" s="107" t="s">
        <v>263</v>
      </c>
      <c r="D120" s="6">
        <v>1</v>
      </c>
      <c r="E120" s="113"/>
      <c r="F120" s="163"/>
      <c r="G120" s="163">
        <v>0</v>
      </c>
      <c r="H120" s="135">
        <f t="shared" si="1"/>
        <v>0</v>
      </c>
      <c r="I120" s="107"/>
    </row>
    <row r="121" spans="1:9">
      <c r="A121" s="171">
        <v>15</v>
      </c>
      <c r="B121" s="5" t="str">
        <f>VLOOKUP(A121,'Overzicht locaties'!B:D,2,0)</f>
        <v>SE72</v>
      </c>
      <c r="C121" s="107" t="s">
        <v>264</v>
      </c>
      <c r="D121" s="6">
        <v>1</v>
      </c>
      <c r="E121" s="113"/>
      <c r="F121" s="163"/>
      <c r="G121" s="163">
        <v>0</v>
      </c>
      <c r="H121" s="135">
        <f t="shared" si="1"/>
        <v>0</v>
      </c>
      <c r="I121" s="107"/>
    </row>
    <row r="122" spans="1:9">
      <c r="A122" s="171">
        <v>15</v>
      </c>
      <c r="B122" s="5" t="str">
        <f>VLOOKUP(A122,'Overzicht locaties'!B:D,2,0)</f>
        <v>SE72</v>
      </c>
      <c r="C122" s="107" t="s">
        <v>265</v>
      </c>
      <c r="D122" s="6">
        <v>0</v>
      </c>
      <c r="E122" s="113"/>
      <c r="F122" s="163"/>
      <c r="G122" s="163">
        <v>0</v>
      </c>
      <c r="H122" s="135">
        <f t="shared" si="1"/>
        <v>0</v>
      </c>
      <c r="I122" s="107"/>
    </row>
    <row r="123" spans="1:9">
      <c r="A123" s="171">
        <v>15</v>
      </c>
      <c r="B123" s="5" t="str">
        <f>VLOOKUP(A123,'Overzicht locaties'!B:D,2,0)</f>
        <v>SE72</v>
      </c>
      <c r="C123" s="107" t="s">
        <v>266</v>
      </c>
      <c r="D123" s="6">
        <v>1</v>
      </c>
      <c r="E123" s="113"/>
      <c r="F123" s="163"/>
      <c r="G123" s="163">
        <v>0</v>
      </c>
      <c r="H123" s="135">
        <f t="shared" si="1"/>
        <v>0</v>
      </c>
      <c r="I123" s="107"/>
    </row>
    <row r="124" spans="1:9">
      <c r="A124" s="171">
        <v>15</v>
      </c>
      <c r="B124" s="5" t="str">
        <f>VLOOKUP(A124,'Overzicht locaties'!B:D,2,0)</f>
        <v>SE72</v>
      </c>
      <c r="C124" s="107" t="s">
        <v>267</v>
      </c>
      <c r="D124" s="6">
        <v>1</v>
      </c>
      <c r="E124" s="113"/>
      <c r="F124" s="163"/>
      <c r="G124" s="163">
        <v>0</v>
      </c>
      <c r="H124" s="135">
        <f t="shared" si="1"/>
        <v>0</v>
      </c>
      <c r="I124" s="107"/>
    </row>
    <row r="125" spans="1:9">
      <c r="A125" s="171">
        <v>15</v>
      </c>
      <c r="B125" s="5" t="str">
        <f>VLOOKUP(A125,'Overzicht locaties'!B:D,2,0)</f>
        <v>SE72</v>
      </c>
      <c r="C125" s="107" t="s">
        <v>268</v>
      </c>
      <c r="D125" s="6">
        <v>1</v>
      </c>
      <c r="E125" s="113"/>
      <c r="F125" s="163"/>
      <c r="G125" s="163">
        <v>0</v>
      </c>
      <c r="H125" s="135">
        <f t="shared" si="1"/>
        <v>0</v>
      </c>
      <c r="I125" s="107"/>
    </row>
    <row r="126" spans="1:9">
      <c r="A126" s="171">
        <v>16</v>
      </c>
      <c r="B126" s="5" t="str">
        <f>VLOOKUP(A126,'Overzicht locaties'!B:D,2,0)</f>
        <v>SE73</v>
      </c>
      <c r="C126" s="107" t="s">
        <v>261</v>
      </c>
      <c r="D126" s="6">
        <v>2</v>
      </c>
      <c r="E126" s="113"/>
      <c r="F126" s="163"/>
      <c r="G126" s="163">
        <v>0</v>
      </c>
      <c r="H126" s="135">
        <f t="shared" si="1"/>
        <v>0</v>
      </c>
      <c r="I126" s="107"/>
    </row>
    <row r="127" spans="1:9">
      <c r="A127" s="171">
        <v>16</v>
      </c>
      <c r="B127" s="5" t="str">
        <f>VLOOKUP(A127,'Overzicht locaties'!B:D,2,0)</f>
        <v>SE73</v>
      </c>
      <c r="C127" s="107" t="s">
        <v>262</v>
      </c>
      <c r="D127" s="6">
        <v>2</v>
      </c>
      <c r="E127" s="113"/>
      <c r="F127" s="163"/>
      <c r="G127" s="163">
        <v>0</v>
      </c>
      <c r="H127" s="135">
        <f t="shared" si="1"/>
        <v>0</v>
      </c>
      <c r="I127" s="107"/>
    </row>
    <row r="128" spans="1:9">
      <c r="A128" s="171">
        <v>16</v>
      </c>
      <c r="B128" s="5" t="str">
        <f>VLOOKUP(A128,'Overzicht locaties'!B:D,2,0)</f>
        <v>SE73</v>
      </c>
      <c r="C128" s="107" t="s">
        <v>263</v>
      </c>
      <c r="D128" s="6">
        <v>1</v>
      </c>
      <c r="E128" s="113"/>
      <c r="F128" s="163"/>
      <c r="G128" s="163">
        <v>0</v>
      </c>
      <c r="H128" s="135">
        <f t="shared" si="1"/>
        <v>0</v>
      </c>
      <c r="I128" s="107"/>
    </row>
    <row r="129" spans="1:9">
      <c r="A129" s="171">
        <v>16</v>
      </c>
      <c r="B129" s="5" t="str">
        <f>VLOOKUP(A129,'Overzicht locaties'!B:D,2,0)</f>
        <v>SE73</v>
      </c>
      <c r="C129" s="107" t="s">
        <v>264</v>
      </c>
      <c r="D129" s="6">
        <v>1</v>
      </c>
      <c r="E129" s="113"/>
      <c r="F129" s="163"/>
      <c r="G129" s="163">
        <v>0</v>
      </c>
      <c r="H129" s="135">
        <f t="shared" si="1"/>
        <v>0</v>
      </c>
      <c r="I129" s="107"/>
    </row>
    <row r="130" spans="1:9">
      <c r="A130" s="171">
        <v>16</v>
      </c>
      <c r="B130" s="5" t="str">
        <f>VLOOKUP(A130,'Overzicht locaties'!B:D,2,0)</f>
        <v>SE73</v>
      </c>
      <c r="C130" s="107" t="s">
        <v>265</v>
      </c>
      <c r="D130" s="6">
        <v>0</v>
      </c>
      <c r="E130" s="113"/>
      <c r="F130" s="163"/>
      <c r="G130" s="163">
        <v>0</v>
      </c>
      <c r="H130" s="135">
        <f t="shared" si="1"/>
        <v>0</v>
      </c>
      <c r="I130" s="107"/>
    </row>
    <row r="131" spans="1:9">
      <c r="A131" s="171">
        <v>16</v>
      </c>
      <c r="B131" s="5" t="str">
        <f>VLOOKUP(A131,'Overzicht locaties'!B:D,2,0)</f>
        <v>SE73</v>
      </c>
      <c r="C131" s="107" t="s">
        <v>266</v>
      </c>
      <c r="D131" s="6">
        <v>1</v>
      </c>
      <c r="E131" s="113"/>
      <c r="F131" s="163"/>
      <c r="G131" s="163">
        <v>0</v>
      </c>
      <c r="H131" s="135">
        <f t="shared" si="1"/>
        <v>0</v>
      </c>
      <c r="I131" s="107"/>
    </row>
    <row r="132" spans="1:9">
      <c r="A132" s="171">
        <v>16</v>
      </c>
      <c r="B132" s="5" t="str">
        <f>VLOOKUP(A132,'Overzicht locaties'!B:D,2,0)</f>
        <v>SE73</v>
      </c>
      <c r="C132" s="107" t="s">
        <v>267</v>
      </c>
      <c r="D132" s="6">
        <v>1</v>
      </c>
      <c r="E132" s="113"/>
      <c r="F132" s="163"/>
      <c r="G132" s="163">
        <v>0</v>
      </c>
      <c r="H132" s="135">
        <f t="shared" si="1"/>
        <v>0</v>
      </c>
      <c r="I132" s="107"/>
    </row>
    <row r="133" spans="1:9">
      <c r="A133" s="171">
        <v>16</v>
      </c>
      <c r="B133" s="5" t="str">
        <f>VLOOKUP(A133,'Overzicht locaties'!B:D,2,0)</f>
        <v>SE73</v>
      </c>
      <c r="C133" s="107" t="s">
        <v>268</v>
      </c>
      <c r="D133" s="6">
        <v>1</v>
      </c>
      <c r="E133" s="113"/>
      <c r="F133" s="163"/>
      <c r="G133" s="163">
        <v>0</v>
      </c>
      <c r="H133" s="135">
        <f t="shared" si="1"/>
        <v>0</v>
      </c>
      <c r="I133" s="107"/>
    </row>
    <row r="134" spans="1:9">
      <c r="A134" s="171">
        <v>17</v>
      </c>
      <c r="B134" s="5" t="str">
        <f>VLOOKUP(A134,'Overzicht locaties'!B:D,2,0)</f>
        <v>SE81</v>
      </c>
      <c r="C134" s="107" t="s">
        <v>261</v>
      </c>
      <c r="D134" s="6">
        <v>2</v>
      </c>
      <c r="E134" s="113"/>
      <c r="F134" s="163"/>
      <c r="G134" s="163">
        <v>0</v>
      </c>
      <c r="H134" s="135">
        <f t="shared" si="1"/>
        <v>0</v>
      </c>
      <c r="I134" s="107"/>
    </row>
    <row r="135" spans="1:9">
      <c r="A135" s="171">
        <v>17</v>
      </c>
      <c r="B135" s="5" t="str">
        <f>VLOOKUP(A135,'Overzicht locaties'!B:D,2,0)</f>
        <v>SE81</v>
      </c>
      <c r="C135" s="107" t="s">
        <v>262</v>
      </c>
      <c r="D135" s="6">
        <v>2</v>
      </c>
      <c r="E135" s="113"/>
      <c r="F135" s="163"/>
      <c r="G135" s="163">
        <v>0</v>
      </c>
      <c r="H135" s="135">
        <f t="shared" ref="H135:H141" si="2">G135*52*D135</f>
        <v>0</v>
      </c>
      <c r="I135" s="107"/>
    </row>
    <row r="136" spans="1:9">
      <c r="A136" s="171">
        <v>17</v>
      </c>
      <c r="B136" s="5" t="str">
        <f>VLOOKUP(A136,'Overzicht locaties'!B:D,2,0)</f>
        <v>SE81</v>
      </c>
      <c r="C136" s="107" t="s">
        <v>263</v>
      </c>
      <c r="D136" s="6">
        <v>1</v>
      </c>
      <c r="E136" s="113"/>
      <c r="F136" s="163"/>
      <c r="G136" s="163">
        <v>0</v>
      </c>
      <c r="H136" s="135">
        <f t="shared" si="2"/>
        <v>0</v>
      </c>
      <c r="I136" s="107"/>
    </row>
    <row r="137" spans="1:9">
      <c r="A137" s="171">
        <v>17</v>
      </c>
      <c r="B137" s="5" t="str">
        <f>VLOOKUP(A137,'Overzicht locaties'!B:D,2,0)</f>
        <v>SE81</v>
      </c>
      <c r="C137" s="107" t="s">
        <v>264</v>
      </c>
      <c r="D137" s="6">
        <v>1</v>
      </c>
      <c r="E137" s="113"/>
      <c r="F137" s="163"/>
      <c r="G137" s="163">
        <v>0</v>
      </c>
      <c r="H137" s="135">
        <f t="shared" si="2"/>
        <v>0</v>
      </c>
      <c r="I137" s="107"/>
    </row>
    <row r="138" spans="1:9">
      <c r="A138" s="171">
        <v>17</v>
      </c>
      <c r="B138" s="5" t="str">
        <f>VLOOKUP(A138,'Overzicht locaties'!B:D,2,0)</f>
        <v>SE81</v>
      </c>
      <c r="C138" s="107" t="s">
        <v>265</v>
      </c>
      <c r="D138" s="6">
        <v>0</v>
      </c>
      <c r="E138" s="113"/>
      <c r="F138" s="163"/>
      <c r="G138" s="163">
        <v>0</v>
      </c>
      <c r="H138" s="135">
        <f t="shared" si="2"/>
        <v>0</v>
      </c>
      <c r="I138" s="107"/>
    </row>
    <row r="139" spans="1:9">
      <c r="A139" s="171">
        <v>17</v>
      </c>
      <c r="B139" s="5" t="str">
        <f>VLOOKUP(A139,'Overzicht locaties'!B:D,2,0)</f>
        <v>SE81</v>
      </c>
      <c r="C139" s="107" t="s">
        <v>266</v>
      </c>
      <c r="D139" s="6">
        <v>1</v>
      </c>
      <c r="E139" s="113"/>
      <c r="F139" s="163"/>
      <c r="G139" s="163">
        <v>0</v>
      </c>
      <c r="H139" s="135">
        <f t="shared" si="2"/>
        <v>0</v>
      </c>
      <c r="I139" s="107"/>
    </row>
    <row r="140" spans="1:9">
      <c r="A140" s="171">
        <v>17</v>
      </c>
      <c r="B140" s="5" t="str">
        <f>VLOOKUP(A140,'Overzicht locaties'!B:D,2,0)</f>
        <v>SE81</v>
      </c>
      <c r="C140" s="107" t="s">
        <v>267</v>
      </c>
      <c r="D140" s="6">
        <v>1</v>
      </c>
      <c r="E140" s="113"/>
      <c r="F140" s="163"/>
      <c r="G140" s="163">
        <v>0</v>
      </c>
      <c r="H140" s="135">
        <f t="shared" si="2"/>
        <v>0</v>
      </c>
      <c r="I140" s="107"/>
    </row>
    <row r="141" spans="1:9">
      <c r="A141" s="171">
        <v>17</v>
      </c>
      <c r="B141" s="5" t="str">
        <f>VLOOKUP(A141,'Overzicht locaties'!B:D,2,0)</f>
        <v>SE81</v>
      </c>
      <c r="C141" s="107" t="s">
        <v>268</v>
      </c>
      <c r="D141" s="6">
        <v>1</v>
      </c>
      <c r="E141" s="113"/>
      <c r="F141" s="163"/>
      <c r="G141" s="163">
        <v>0</v>
      </c>
      <c r="H141" s="135">
        <f t="shared" si="2"/>
        <v>0</v>
      </c>
      <c r="I141" s="107"/>
    </row>
    <row r="142" spans="1:9">
      <c r="A142" s="171">
        <v>18</v>
      </c>
      <c r="B142" s="5" t="str">
        <f>VLOOKUP(A142,'Overzicht locaties'!B:D,2,0)</f>
        <v>Rott.</v>
      </c>
      <c r="C142" s="107" t="s">
        <v>261</v>
      </c>
      <c r="D142" s="6">
        <v>8</v>
      </c>
      <c r="E142" s="113"/>
      <c r="F142" s="163"/>
      <c r="G142" s="163">
        <v>0</v>
      </c>
      <c r="H142" s="135">
        <f t="shared" ref="H142:H149" si="3">G142*52*D142</f>
        <v>0</v>
      </c>
      <c r="I142" s="107"/>
    </row>
    <row r="143" spans="1:9">
      <c r="A143" s="171">
        <v>18</v>
      </c>
      <c r="B143" s="5" t="str">
        <f>VLOOKUP(A143,'Overzicht locaties'!B:D,2,0)</f>
        <v>Rott.</v>
      </c>
      <c r="C143" s="107" t="s">
        <v>262</v>
      </c>
      <c r="D143" s="6">
        <v>8</v>
      </c>
      <c r="E143" s="113"/>
      <c r="F143" s="163"/>
      <c r="G143" s="163">
        <v>0</v>
      </c>
      <c r="H143" s="135">
        <f t="shared" si="3"/>
        <v>0</v>
      </c>
      <c r="I143" s="107"/>
    </row>
    <row r="144" spans="1:9">
      <c r="A144" s="171">
        <v>18</v>
      </c>
      <c r="B144" s="5" t="str">
        <f>VLOOKUP(A144,'Overzicht locaties'!B:D,2,0)</f>
        <v>Rott.</v>
      </c>
      <c r="C144" s="107" t="s">
        <v>263</v>
      </c>
      <c r="D144" s="6">
        <v>0</v>
      </c>
      <c r="E144" s="113"/>
      <c r="F144" s="163"/>
      <c r="G144" s="163">
        <v>0</v>
      </c>
      <c r="H144" s="135">
        <f t="shared" si="3"/>
        <v>0</v>
      </c>
      <c r="I144" s="107"/>
    </row>
    <row r="145" spans="1:9">
      <c r="A145" s="171">
        <v>18</v>
      </c>
      <c r="B145" s="5" t="str">
        <f>VLOOKUP(A145,'Overzicht locaties'!B:D,2,0)</f>
        <v>Rott.</v>
      </c>
      <c r="C145" s="107" t="s">
        <v>264</v>
      </c>
      <c r="D145" s="6">
        <v>8</v>
      </c>
      <c r="E145" s="113"/>
      <c r="F145" s="163"/>
      <c r="G145" s="163">
        <v>0</v>
      </c>
      <c r="H145" s="135">
        <f t="shared" si="3"/>
        <v>0</v>
      </c>
      <c r="I145" s="107"/>
    </row>
    <row r="146" spans="1:9">
      <c r="A146" s="171">
        <v>18</v>
      </c>
      <c r="B146" s="5" t="str">
        <f>VLOOKUP(A146,'Overzicht locaties'!B:D,2,0)</f>
        <v>Rott.</v>
      </c>
      <c r="C146" s="107" t="s">
        <v>265</v>
      </c>
      <c r="D146" s="6">
        <v>0</v>
      </c>
      <c r="E146" s="113"/>
      <c r="F146" s="163"/>
      <c r="G146" s="163">
        <v>0</v>
      </c>
      <c r="H146" s="135">
        <f t="shared" si="3"/>
        <v>0</v>
      </c>
      <c r="I146" s="107"/>
    </row>
    <row r="147" spans="1:9">
      <c r="A147" s="171">
        <v>18</v>
      </c>
      <c r="B147" s="5" t="str">
        <f>VLOOKUP(A147,'Overzicht locaties'!B:D,2,0)</f>
        <v>Rott.</v>
      </c>
      <c r="C147" s="107" t="s">
        <v>266</v>
      </c>
      <c r="D147" s="6">
        <v>6</v>
      </c>
      <c r="E147" s="113"/>
      <c r="F147" s="163"/>
      <c r="G147" s="163">
        <v>0</v>
      </c>
      <c r="H147" s="135">
        <f t="shared" si="3"/>
        <v>0</v>
      </c>
      <c r="I147" s="107"/>
    </row>
    <row r="148" spans="1:9">
      <c r="A148" s="171">
        <v>18</v>
      </c>
      <c r="B148" s="5" t="str">
        <f>VLOOKUP(A148,'Overzicht locaties'!B:D,2,0)</f>
        <v>Rott.</v>
      </c>
      <c r="C148" s="107" t="s">
        <v>267</v>
      </c>
      <c r="D148" s="6">
        <v>8</v>
      </c>
      <c r="E148" s="113"/>
      <c r="F148" s="163"/>
      <c r="G148" s="163">
        <v>0</v>
      </c>
      <c r="H148" s="135">
        <f t="shared" si="3"/>
        <v>0</v>
      </c>
      <c r="I148" s="107"/>
    </row>
    <row r="149" spans="1:9">
      <c r="A149" s="171">
        <v>18</v>
      </c>
      <c r="B149" s="5" t="str">
        <f>VLOOKUP(A149,'Overzicht locaties'!B:D,2,0)</f>
        <v>Rott.</v>
      </c>
      <c r="C149" s="107" t="s">
        <v>268</v>
      </c>
      <c r="D149" s="6">
        <v>3</v>
      </c>
      <c r="E149" s="113"/>
      <c r="F149" s="163"/>
      <c r="G149" s="163">
        <v>0</v>
      </c>
      <c r="H149" s="135">
        <f t="shared" si="3"/>
        <v>0</v>
      </c>
      <c r="I149" s="107"/>
    </row>
    <row r="150" spans="1:9">
      <c r="A150" s="171">
        <v>19</v>
      </c>
      <c r="B150" s="5" t="str">
        <f>VLOOKUP(A150,'Overzicht locaties'!B:D,2,0)</f>
        <v>SE51</v>
      </c>
      <c r="C150" s="107" t="s">
        <v>261</v>
      </c>
      <c r="D150" s="6">
        <v>3</v>
      </c>
      <c r="E150" s="113"/>
      <c r="F150" s="163"/>
      <c r="G150" s="163">
        <v>0</v>
      </c>
      <c r="H150" s="135">
        <f t="shared" ref="H150:H213" si="4">G150*52*D150</f>
        <v>0</v>
      </c>
      <c r="I150" s="107"/>
    </row>
    <row r="151" spans="1:9">
      <c r="A151" s="171">
        <v>19</v>
      </c>
      <c r="B151" s="5" t="str">
        <f>VLOOKUP(A151,'Overzicht locaties'!B:D,2,0)</f>
        <v>SE51</v>
      </c>
      <c r="C151" s="107" t="s">
        <v>262</v>
      </c>
      <c r="D151" s="6">
        <v>3</v>
      </c>
      <c r="E151" s="113"/>
      <c r="F151" s="163"/>
      <c r="G151" s="163">
        <v>0</v>
      </c>
      <c r="H151" s="135">
        <f t="shared" si="4"/>
        <v>0</v>
      </c>
      <c r="I151" s="107"/>
    </row>
    <row r="152" spans="1:9">
      <c r="A152" s="171">
        <v>19</v>
      </c>
      <c r="B152" s="5" t="str">
        <f>VLOOKUP(A152,'Overzicht locaties'!B:D,2,0)</f>
        <v>SE51</v>
      </c>
      <c r="C152" s="107" t="s">
        <v>263</v>
      </c>
      <c r="D152" s="6">
        <v>1</v>
      </c>
      <c r="E152" s="113"/>
      <c r="F152" s="163"/>
      <c r="G152" s="163">
        <v>0</v>
      </c>
      <c r="H152" s="135">
        <f t="shared" si="4"/>
        <v>0</v>
      </c>
      <c r="I152" s="107"/>
    </row>
    <row r="153" spans="1:9">
      <c r="A153" s="171">
        <v>19</v>
      </c>
      <c r="B153" s="5" t="str">
        <f>VLOOKUP(A153,'Overzicht locaties'!B:D,2,0)</f>
        <v>SE51</v>
      </c>
      <c r="C153" s="107" t="s">
        <v>264</v>
      </c>
      <c r="D153" s="6">
        <v>2</v>
      </c>
      <c r="E153" s="113"/>
      <c r="F153" s="163"/>
      <c r="G153" s="163">
        <v>0</v>
      </c>
      <c r="H153" s="135">
        <f t="shared" si="4"/>
        <v>0</v>
      </c>
      <c r="I153" s="107"/>
    </row>
    <row r="154" spans="1:9">
      <c r="A154" s="171">
        <v>19</v>
      </c>
      <c r="B154" s="5" t="str">
        <f>VLOOKUP(A154,'Overzicht locaties'!B:D,2,0)</f>
        <v>SE51</v>
      </c>
      <c r="C154" s="107" t="s">
        <v>265</v>
      </c>
      <c r="D154" s="6">
        <v>1</v>
      </c>
      <c r="E154" s="113"/>
      <c r="F154" s="163"/>
      <c r="G154" s="163">
        <v>0</v>
      </c>
      <c r="H154" s="135">
        <f t="shared" si="4"/>
        <v>0</v>
      </c>
      <c r="I154" s="107"/>
    </row>
    <row r="155" spans="1:9">
      <c r="A155" s="171">
        <v>19</v>
      </c>
      <c r="B155" s="5" t="str">
        <f>VLOOKUP(A155,'Overzicht locaties'!B:D,2,0)</f>
        <v>SE51</v>
      </c>
      <c r="C155" s="107" t="s">
        <v>266</v>
      </c>
      <c r="D155" s="6">
        <v>0</v>
      </c>
      <c r="E155" s="113"/>
      <c r="F155" s="163"/>
      <c r="G155" s="163">
        <v>0</v>
      </c>
      <c r="H155" s="135">
        <f t="shared" si="4"/>
        <v>0</v>
      </c>
      <c r="I155" s="107"/>
    </row>
    <row r="156" spans="1:9">
      <c r="A156" s="171">
        <v>19</v>
      </c>
      <c r="B156" s="5" t="str">
        <f>VLOOKUP(A156,'Overzicht locaties'!B:D,2,0)</f>
        <v>SE51</v>
      </c>
      <c r="C156" s="107" t="s">
        <v>267</v>
      </c>
      <c r="D156" s="6">
        <v>2</v>
      </c>
      <c r="E156" s="113"/>
      <c r="F156" s="163"/>
      <c r="G156" s="163">
        <v>0</v>
      </c>
      <c r="H156" s="135">
        <f t="shared" si="4"/>
        <v>0</v>
      </c>
      <c r="I156" s="107"/>
    </row>
    <row r="157" spans="1:9">
      <c r="A157" s="171">
        <v>19</v>
      </c>
      <c r="B157" s="5" t="str">
        <f>VLOOKUP(A157,'Overzicht locaties'!B:D,2,0)</f>
        <v>SE51</v>
      </c>
      <c r="C157" s="107" t="s">
        <v>268</v>
      </c>
      <c r="D157" s="6">
        <v>2</v>
      </c>
      <c r="E157" s="113"/>
      <c r="F157" s="163"/>
      <c r="G157" s="163">
        <v>0</v>
      </c>
      <c r="H157" s="135">
        <f t="shared" si="4"/>
        <v>0</v>
      </c>
      <c r="I157" s="107"/>
    </row>
    <row r="158" spans="1:9">
      <c r="A158" s="171">
        <v>20</v>
      </c>
      <c r="B158" s="5" t="str">
        <f>VLOOKUP(A158,'Overzicht locaties'!B:D,2,0)</f>
        <v>SE52</v>
      </c>
      <c r="C158" s="107" t="s">
        <v>261</v>
      </c>
      <c r="D158" s="6">
        <v>3</v>
      </c>
      <c r="E158" s="113"/>
      <c r="F158" s="163"/>
      <c r="G158" s="163">
        <v>0</v>
      </c>
      <c r="H158" s="135">
        <f t="shared" si="4"/>
        <v>0</v>
      </c>
      <c r="I158" s="107"/>
    </row>
    <row r="159" spans="1:9">
      <c r="A159" s="171">
        <v>20</v>
      </c>
      <c r="B159" s="5" t="str">
        <f>VLOOKUP(A159,'Overzicht locaties'!B:D,2,0)</f>
        <v>SE52</v>
      </c>
      <c r="C159" s="107" t="s">
        <v>262</v>
      </c>
      <c r="D159" s="6">
        <v>3</v>
      </c>
      <c r="E159" s="113"/>
      <c r="F159" s="163"/>
      <c r="G159" s="163">
        <v>0</v>
      </c>
      <c r="H159" s="135">
        <f t="shared" si="4"/>
        <v>0</v>
      </c>
      <c r="I159" s="107"/>
    </row>
    <row r="160" spans="1:9">
      <c r="A160" s="171">
        <v>20</v>
      </c>
      <c r="B160" s="5" t="str">
        <f>VLOOKUP(A160,'Overzicht locaties'!B:D,2,0)</f>
        <v>SE52</v>
      </c>
      <c r="C160" s="107" t="s">
        <v>263</v>
      </c>
      <c r="D160" s="6">
        <v>1</v>
      </c>
      <c r="E160" s="113"/>
      <c r="F160" s="163"/>
      <c r="G160" s="163">
        <v>0</v>
      </c>
      <c r="H160" s="135">
        <f t="shared" si="4"/>
        <v>0</v>
      </c>
      <c r="I160" s="107"/>
    </row>
    <row r="161" spans="1:9">
      <c r="A161" s="171">
        <v>20</v>
      </c>
      <c r="B161" s="5" t="str">
        <f>VLOOKUP(A161,'Overzicht locaties'!B:D,2,0)</f>
        <v>SE52</v>
      </c>
      <c r="C161" s="107" t="s">
        <v>264</v>
      </c>
      <c r="D161" s="6">
        <v>2</v>
      </c>
      <c r="E161" s="113"/>
      <c r="F161" s="163"/>
      <c r="G161" s="163">
        <v>0</v>
      </c>
      <c r="H161" s="135">
        <f t="shared" si="4"/>
        <v>0</v>
      </c>
      <c r="I161" s="107"/>
    </row>
    <row r="162" spans="1:9">
      <c r="A162" s="171">
        <v>20</v>
      </c>
      <c r="B162" s="5" t="str">
        <f>VLOOKUP(A162,'Overzicht locaties'!B:D,2,0)</f>
        <v>SE52</v>
      </c>
      <c r="C162" s="107" t="s">
        <v>265</v>
      </c>
      <c r="D162" s="6">
        <v>0</v>
      </c>
      <c r="E162" s="113"/>
      <c r="F162" s="163"/>
      <c r="G162" s="163">
        <v>0</v>
      </c>
      <c r="H162" s="135">
        <f t="shared" si="4"/>
        <v>0</v>
      </c>
      <c r="I162" s="107"/>
    </row>
    <row r="163" spans="1:9">
      <c r="A163" s="171">
        <v>20</v>
      </c>
      <c r="B163" s="5" t="str">
        <f>VLOOKUP(A163,'Overzicht locaties'!B:D,2,0)</f>
        <v>SE52</v>
      </c>
      <c r="C163" s="107" t="s">
        <v>266</v>
      </c>
      <c r="D163" s="6">
        <v>2</v>
      </c>
      <c r="E163" s="113"/>
      <c r="F163" s="163"/>
      <c r="G163" s="163">
        <v>0</v>
      </c>
      <c r="H163" s="135">
        <f t="shared" si="4"/>
        <v>0</v>
      </c>
      <c r="I163" s="107"/>
    </row>
    <row r="164" spans="1:9">
      <c r="A164" s="171">
        <v>20</v>
      </c>
      <c r="B164" s="5" t="str">
        <f>VLOOKUP(A164,'Overzicht locaties'!B:D,2,0)</f>
        <v>SE52</v>
      </c>
      <c r="C164" s="107" t="s">
        <v>267</v>
      </c>
      <c r="D164" s="6">
        <v>2</v>
      </c>
      <c r="E164" s="113"/>
      <c r="F164" s="163"/>
      <c r="G164" s="163">
        <v>0</v>
      </c>
      <c r="H164" s="135">
        <f t="shared" si="4"/>
        <v>0</v>
      </c>
      <c r="I164" s="107"/>
    </row>
    <row r="165" spans="1:9">
      <c r="A165" s="171">
        <v>20</v>
      </c>
      <c r="B165" s="5" t="str">
        <f>VLOOKUP(A165,'Overzicht locaties'!B:D,2,0)</f>
        <v>SE52</v>
      </c>
      <c r="C165" s="107" t="s">
        <v>268</v>
      </c>
      <c r="D165" s="6">
        <v>2</v>
      </c>
      <c r="E165" s="113"/>
      <c r="F165" s="163"/>
      <c r="G165" s="163">
        <v>0</v>
      </c>
      <c r="H165" s="135">
        <f t="shared" si="4"/>
        <v>0</v>
      </c>
      <c r="I165" s="107"/>
    </row>
    <row r="166" spans="1:9">
      <c r="A166" s="171">
        <v>21</v>
      </c>
      <c r="B166" s="5" t="str">
        <f>VLOOKUP(A166,'Overzicht locaties'!B:D,2,0)</f>
        <v>SE65</v>
      </c>
      <c r="C166" s="107" t="s">
        <v>261</v>
      </c>
      <c r="D166" s="6">
        <v>2</v>
      </c>
      <c r="E166" s="113"/>
      <c r="F166" s="163"/>
      <c r="G166" s="163">
        <v>0</v>
      </c>
      <c r="H166" s="135">
        <f t="shared" si="4"/>
        <v>0</v>
      </c>
      <c r="I166" s="107"/>
    </row>
    <row r="167" spans="1:9">
      <c r="A167" s="171">
        <v>21</v>
      </c>
      <c r="B167" s="5" t="str">
        <f>VLOOKUP(A167,'Overzicht locaties'!B:D,2,0)</f>
        <v>SE65</v>
      </c>
      <c r="C167" s="107" t="s">
        <v>262</v>
      </c>
      <c r="D167" s="6">
        <v>2</v>
      </c>
      <c r="E167" s="113"/>
      <c r="F167" s="163"/>
      <c r="G167" s="163">
        <v>0</v>
      </c>
      <c r="H167" s="135">
        <f t="shared" si="4"/>
        <v>0</v>
      </c>
      <c r="I167" s="107"/>
    </row>
    <row r="168" spans="1:9">
      <c r="A168" s="171">
        <v>21</v>
      </c>
      <c r="B168" s="5" t="str">
        <f>VLOOKUP(A168,'Overzicht locaties'!B:D,2,0)</f>
        <v>SE65</v>
      </c>
      <c r="C168" s="107" t="s">
        <v>263</v>
      </c>
      <c r="D168" s="6">
        <v>1</v>
      </c>
      <c r="E168" s="113"/>
      <c r="F168" s="163"/>
      <c r="G168" s="163">
        <v>0</v>
      </c>
      <c r="H168" s="135">
        <f t="shared" si="4"/>
        <v>0</v>
      </c>
      <c r="I168" s="107"/>
    </row>
    <row r="169" spans="1:9">
      <c r="A169" s="171">
        <v>21</v>
      </c>
      <c r="B169" s="5" t="str">
        <f>VLOOKUP(A169,'Overzicht locaties'!B:D,2,0)</f>
        <v>SE65</v>
      </c>
      <c r="C169" s="107" t="s">
        <v>264</v>
      </c>
      <c r="D169" s="6">
        <v>1</v>
      </c>
      <c r="E169" s="113"/>
      <c r="F169" s="163"/>
      <c r="G169" s="163">
        <v>0</v>
      </c>
      <c r="H169" s="135">
        <f t="shared" si="4"/>
        <v>0</v>
      </c>
      <c r="I169" s="107"/>
    </row>
    <row r="170" spans="1:9">
      <c r="A170" s="171">
        <v>21</v>
      </c>
      <c r="B170" s="5" t="str">
        <f>VLOOKUP(A170,'Overzicht locaties'!B:D,2,0)</f>
        <v>SE65</v>
      </c>
      <c r="C170" s="107" t="s">
        <v>265</v>
      </c>
      <c r="D170" s="6">
        <v>0</v>
      </c>
      <c r="E170" s="113"/>
      <c r="F170" s="163"/>
      <c r="G170" s="163">
        <v>0</v>
      </c>
      <c r="H170" s="135">
        <f t="shared" si="4"/>
        <v>0</v>
      </c>
      <c r="I170" s="107"/>
    </row>
    <row r="171" spans="1:9">
      <c r="A171" s="171">
        <v>21</v>
      </c>
      <c r="B171" s="5" t="str">
        <f>VLOOKUP(A171,'Overzicht locaties'!B:D,2,0)</f>
        <v>SE65</v>
      </c>
      <c r="C171" s="107" t="s">
        <v>266</v>
      </c>
      <c r="D171" s="6">
        <v>1</v>
      </c>
      <c r="E171" s="113"/>
      <c r="F171" s="163"/>
      <c r="G171" s="163">
        <v>0</v>
      </c>
      <c r="H171" s="135">
        <f t="shared" si="4"/>
        <v>0</v>
      </c>
      <c r="I171" s="107"/>
    </row>
    <row r="172" spans="1:9">
      <c r="A172" s="171">
        <v>21</v>
      </c>
      <c r="B172" s="5" t="str">
        <f>VLOOKUP(A172,'Overzicht locaties'!B:D,2,0)</f>
        <v>SE65</v>
      </c>
      <c r="C172" s="107" t="s">
        <v>267</v>
      </c>
      <c r="D172" s="6">
        <v>1</v>
      </c>
      <c r="E172" s="113"/>
      <c r="F172" s="163"/>
      <c r="G172" s="163">
        <v>0</v>
      </c>
      <c r="H172" s="135">
        <f t="shared" si="4"/>
        <v>0</v>
      </c>
      <c r="I172" s="107"/>
    </row>
    <row r="173" spans="1:9">
      <c r="A173" s="171">
        <v>21</v>
      </c>
      <c r="B173" s="5" t="str">
        <f>VLOOKUP(A173,'Overzicht locaties'!B:D,2,0)</f>
        <v>SE65</v>
      </c>
      <c r="C173" s="107" t="s">
        <v>268</v>
      </c>
      <c r="D173" s="6">
        <v>1</v>
      </c>
      <c r="E173" s="113"/>
      <c r="F173" s="163"/>
      <c r="G173" s="163">
        <v>0</v>
      </c>
      <c r="H173" s="135">
        <f t="shared" si="4"/>
        <v>0</v>
      </c>
      <c r="I173" s="107"/>
    </row>
    <row r="174" spans="1:9">
      <c r="A174" s="171">
        <v>22</v>
      </c>
      <c r="B174" s="5" t="str">
        <f>VLOOKUP(A174,'Overzicht locaties'!B:D,2,0)</f>
        <v>SE55</v>
      </c>
      <c r="C174" s="107" t="s">
        <v>261</v>
      </c>
      <c r="D174" s="6">
        <v>2</v>
      </c>
      <c r="E174" s="113"/>
      <c r="F174" s="163"/>
      <c r="G174" s="163">
        <v>0</v>
      </c>
      <c r="H174" s="135">
        <f t="shared" si="4"/>
        <v>0</v>
      </c>
      <c r="I174" s="107"/>
    </row>
    <row r="175" spans="1:9">
      <c r="A175" s="171">
        <v>22</v>
      </c>
      <c r="B175" s="5" t="str">
        <f>VLOOKUP(A175,'Overzicht locaties'!B:D,2,0)</f>
        <v>SE55</v>
      </c>
      <c r="C175" s="107" t="s">
        <v>262</v>
      </c>
      <c r="D175" s="6">
        <v>0</v>
      </c>
      <c r="E175" s="113"/>
      <c r="F175" s="163"/>
      <c r="G175" s="163">
        <v>0</v>
      </c>
      <c r="H175" s="135">
        <f t="shared" si="4"/>
        <v>0</v>
      </c>
      <c r="I175" s="107"/>
    </row>
    <row r="176" spans="1:9">
      <c r="A176" s="171">
        <v>22</v>
      </c>
      <c r="B176" s="5" t="str">
        <f>VLOOKUP(A176,'Overzicht locaties'!B:D,2,0)</f>
        <v>SE55</v>
      </c>
      <c r="C176" s="107" t="s">
        <v>263</v>
      </c>
      <c r="D176" s="6">
        <v>1</v>
      </c>
      <c r="E176" s="113"/>
      <c r="F176" s="163"/>
      <c r="G176" s="163">
        <v>0</v>
      </c>
      <c r="H176" s="135">
        <f t="shared" si="4"/>
        <v>0</v>
      </c>
      <c r="I176" s="107"/>
    </row>
    <row r="177" spans="1:9">
      <c r="A177" s="171">
        <v>22</v>
      </c>
      <c r="B177" s="5" t="str">
        <f>VLOOKUP(A177,'Overzicht locaties'!B:D,2,0)</f>
        <v>SE55</v>
      </c>
      <c r="C177" s="107" t="s">
        <v>264</v>
      </c>
      <c r="D177" s="6">
        <v>1</v>
      </c>
      <c r="E177" s="113"/>
      <c r="F177" s="163"/>
      <c r="G177" s="163">
        <v>0</v>
      </c>
      <c r="H177" s="135">
        <f t="shared" si="4"/>
        <v>0</v>
      </c>
      <c r="I177" s="107"/>
    </row>
    <row r="178" spans="1:9">
      <c r="A178" s="171">
        <v>22</v>
      </c>
      <c r="B178" s="5" t="str">
        <f>VLOOKUP(A178,'Overzicht locaties'!B:D,2,0)</f>
        <v>SE55</v>
      </c>
      <c r="C178" s="107" t="s">
        <v>265</v>
      </c>
      <c r="D178" s="6">
        <v>0</v>
      </c>
      <c r="E178" s="113"/>
      <c r="F178" s="163"/>
      <c r="G178" s="163">
        <v>0</v>
      </c>
      <c r="H178" s="135">
        <f t="shared" si="4"/>
        <v>0</v>
      </c>
      <c r="I178" s="107"/>
    </row>
    <row r="179" spans="1:9">
      <c r="A179" s="171">
        <v>22</v>
      </c>
      <c r="B179" s="5" t="str">
        <f>VLOOKUP(A179,'Overzicht locaties'!B:D,2,0)</f>
        <v>SE55</v>
      </c>
      <c r="C179" s="107" t="s">
        <v>266</v>
      </c>
      <c r="D179" s="6">
        <v>1</v>
      </c>
      <c r="E179" s="113"/>
      <c r="F179" s="163"/>
      <c r="G179" s="163">
        <v>0</v>
      </c>
      <c r="H179" s="135">
        <f t="shared" si="4"/>
        <v>0</v>
      </c>
      <c r="I179" s="107"/>
    </row>
    <row r="180" spans="1:9">
      <c r="A180" s="171">
        <v>22</v>
      </c>
      <c r="B180" s="5" t="str">
        <f>VLOOKUP(A180,'Overzicht locaties'!B:D,2,0)</f>
        <v>SE55</v>
      </c>
      <c r="C180" s="107" t="s">
        <v>267</v>
      </c>
      <c r="D180" s="6">
        <v>2</v>
      </c>
      <c r="E180" s="113"/>
      <c r="F180" s="163"/>
      <c r="G180" s="163">
        <v>0</v>
      </c>
      <c r="H180" s="135">
        <f t="shared" si="4"/>
        <v>0</v>
      </c>
      <c r="I180" s="107"/>
    </row>
    <row r="181" spans="1:9">
      <c r="A181" s="171">
        <v>22</v>
      </c>
      <c r="B181" s="5" t="str">
        <f>VLOOKUP(A181,'Overzicht locaties'!B:D,2,0)</f>
        <v>SE55</v>
      </c>
      <c r="C181" s="107" t="s">
        <v>268</v>
      </c>
      <c r="D181" s="6">
        <v>0</v>
      </c>
      <c r="E181" s="113"/>
      <c r="F181" s="163"/>
      <c r="G181" s="163">
        <v>0</v>
      </c>
      <c r="H181" s="135">
        <f t="shared" si="4"/>
        <v>0</v>
      </c>
      <c r="I181" s="107"/>
    </row>
    <row r="182" spans="1:9">
      <c r="A182" s="171">
        <v>23</v>
      </c>
      <c r="B182" s="5" t="str">
        <f>VLOOKUP(A182,'Overzicht locaties'!B:D,2,0)</f>
        <v>SE66</v>
      </c>
      <c r="C182" s="107" t="s">
        <v>261</v>
      </c>
      <c r="D182" s="6">
        <v>0</v>
      </c>
      <c r="E182" s="113"/>
      <c r="F182" s="163"/>
      <c r="G182" s="163">
        <v>0</v>
      </c>
      <c r="H182" s="135">
        <f t="shared" si="4"/>
        <v>0</v>
      </c>
      <c r="I182" s="107"/>
    </row>
    <row r="183" spans="1:9">
      <c r="A183" s="171">
        <v>23</v>
      </c>
      <c r="B183" s="5" t="str">
        <f>VLOOKUP(A183,'Overzicht locaties'!B:D,2,0)</f>
        <v>SE66</v>
      </c>
      <c r="C183" s="107" t="s">
        <v>262</v>
      </c>
      <c r="D183" s="6">
        <v>0</v>
      </c>
      <c r="E183" s="113"/>
      <c r="F183" s="163"/>
      <c r="G183" s="163">
        <v>0</v>
      </c>
      <c r="H183" s="135">
        <f t="shared" si="4"/>
        <v>0</v>
      </c>
      <c r="I183" s="107"/>
    </row>
    <row r="184" spans="1:9">
      <c r="A184" s="171">
        <v>23</v>
      </c>
      <c r="B184" s="5" t="str">
        <f>VLOOKUP(A184,'Overzicht locaties'!B:D,2,0)</f>
        <v>SE66</v>
      </c>
      <c r="C184" s="107" t="s">
        <v>263</v>
      </c>
      <c r="D184" s="6">
        <v>1</v>
      </c>
      <c r="E184" s="113"/>
      <c r="F184" s="163"/>
      <c r="G184" s="163">
        <v>0</v>
      </c>
      <c r="H184" s="135">
        <f t="shared" si="4"/>
        <v>0</v>
      </c>
      <c r="I184" s="107"/>
    </row>
    <row r="185" spans="1:9">
      <c r="A185" s="171">
        <v>23</v>
      </c>
      <c r="B185" s="5" t="str">
        <f>VLOOKUP(A185,'Overzicht locaties'!B:D,2,0)</f>
        <v>SE66</v>
      </c>
      <c r="C185" s="107" t="s">
        <v>264</v>
      </c>
      <c r="D185" s="6">
        <v>1</v>
      </c>
      <c r="E185" s="113"/>
      <c r="F185" s="163"/>
      <c r="G185" s="163">
        <v>0</v>
      </c>
      <c r="H185" s="135">
        <f t="shared" si="4"/>
        <v>0</v>
      </c>
      <c r="I185" s="107"/>
    </row>
    <row r="186" spans="1:9">
      <c r="A186" s="171">
        <v>23</v>
      </c>
      <c r="B186" s="5" t="str">
        <f>VLOOKUP(A186,'Overzicht locaties'!B:D,2,0)</f>
        <v>SE66</v>
      </c>
      <c r="C186" s="107" t="s">
        <v>265</v>
      </c>
      <c r="D186" s="6">
        <v>0</v>
      </c>
      <c r="E186" s="113"/>
      <c r="F186" s="163"/>
      <c r="G186" s="163">
        <v>0</v>
      </c>
      <c r="H186" s="135">
        <f t="shared" si="4"/>
        <v>0</v>
      </c>
      <c r="I186" s="107"/>
    </row>
    <row r="187" spans="1:9">
      <c r="A187" s="171">
        <v>23</v>
      </c>
      <c r="B187" s="5" t="str">
        <f>VLOOKUP(A187,'Overzicht locaties'!B:D,2,0)</f>
        <v>SE66</v>
      </c>
      <c r="C187" s="107" t="s">
        <v>266</v>
      </c>
      <c r="D187" s="6">
        <v>1</v>
      </c>
      <c r="E187" s="113"/>
      <c r="F187" s="163"/>
      <c r="G187" s="163">
        <v>0</v>
      </c>
      <c r="H187" s="135">
        <f t="shared" si="4"/>
        <v>0</v>
      </c>
      <c r="I187" s="107"/>
    </row>
    <row r="188" spans="1:9">
      <c r="A188" s="171">
        <v>23</v>
      </c>
      <c r="B188" s="5" t="str">
        <f>VLOOKUP(A188,'Overzicht locaties'!B:D,2,0)</f>
        <v>SE66</v>
      </c>
      <c r="C188" s="107" t="s">
        <v>267</v>
      </c>
      <c r="D188" s="6">
        <v>1</v>
      </c>
      <c r="E188" s="113"/>
      <c r="F188" s="163"/>
      <c r="G188" s="163">
        <v>0</v>
      </c>
      <c r="H188" s="135">
        <f t="shared" si="4"/>
        <v>0</v>
      </c>
      <c r="I188" s="107"/>
    </row>
    <row r="189" spans="1:9">
      <c r="A189" s="171">
        <v>23</v>
      </c>
      <c r="B189" s="5" t="str">
        <f>VLOOKUP(A189,'Overzicht locaties'!B:D,2,0)</f>
        <v>SE66</v>
      </c>
      <c r="C189" s="107" t="s">
        <v>268</v>
      </c>
      <c r="D189" s="6">
        <v>0</v>
      </c>
      <c r="E189" s="113"/>
      <c r="F189" s="163"/>
      <c r="G189" s="163">
        <v>0</v>
      </c>
      <c r="H189" s="135">
        <f t="shared" si="4"/>
        <v>0</v>
      </c>
      <c r="I189" s="107"/>
    </row>
    <row r="190" spans="1:9">
      <c r="A190" s="171">
        <v>24</v>
      </c>
      <c r="B190" s="5" t="str">
        <f>VLOOKUP(A190,'Overzicht locaties'!B:D,2,0)</f>
        <v>Type A</v>
      </c>
      <c r="C190" s="107" t="s">
        <v>261</v>
      </c>
      <c r="D190" s="6">
        <v>1</v>
      </c>
      <c r="E190" s="113"/>
      <c r="F190" s="163"/>
      <c r="G190" s="163">
        <v>0</v>
      </c>
      <c r="H190" s="135">
        <f t="shared" si="4"/>
        <v>0</v>
      </c>
      <c r="I190" s="107"/>
    </row>
    <row r="191" spans="1:9">
      <c r="A191" s="171">
        <v>24</v>
      </c>
      <c r="B191" s="5" t="str">
        <f>VLOOKUP(A191,'Overzicht locaties'!B:D,2,0)</f>
        <v>Type A</v>
      </c>
      <c r="C191" s="107" t="s">
        <v>262</v>
      </c>
      <c r="D191" s="6">
        <v>0</v>
      </c>
      <c r="E191" s="113"/>
      <c r="F191" s="163"/>
      <c r="G191" s="163">
        <v>0</v>
      </c>
      <c r="H191" s="135">
        <f t="shared" si="4"/>
        <v>0</v>
      </c>
      <c r="I191" s="107"/>
    </row>
    <row r="192" spans="1:9">
      <c r="A192" s="171">
        <v>24</v>
      </c>
      <c r="B192" s="5" t="str">
        <f>VLOOKUP(A192,'Overzicht locaties'!B:D,2,0)</f>
        <v>Type A</v>
      </c>
      <c r="C192" s="107" t="s">
        <v>263</v>
      </c>
      <c r="D192" s="6">
        <v>1</v>
      </c>
      <c r="E192" s="113"/>
      <c r="F192" s="163"/>
      <c r="G192" s="163">
        <v>0</v>
      </c>
      <c r="H192" s="135">
        <f t="shared" si="4"/>
        <v>0</v>
      </c>
      <c r="I192" s="107"/>
    </row>
    <row r="193" spans="1:9">
      <c r="A193" s="171">
        <v>24</v>
      </c>
      <c r="B193" s="5" t="str">
        <f>VLOOKUP(A193,'Overzicht locaties'!B:D,2,0)</f>
        <v>Type A</v>
      </c>
      <c r="C193" s="107" t="s">
        <v>264</v>
      </c>
      <c r="D193" s="6">
        <v>0</v>
      </c>
      <c r="E193" s="113"/>
      <c r="F193" s="163"/>
      <c r="G193" s="163">
        <v>0</v>
      </c>
      <c r="H193" s="135">
        <f t="shared" si="4"/>
        <v>0</v>
      </c>
      <c r="I193" s="107"/>
    </row>
    <row r="194" spans="1:9">
      <c r="A194" s="171">
        <v>24</v>
      </c>
      <c r="B194" s="5" t="str">
        <f>VLOOKUP(A194,'Overzicht locaties'!B:D,2,0)</f>
        <v>Type A</v>
      </c>
      <c r="C194" s="107" t="s">
        <v>265</v>
      </c>
      <c r="D194" s="6">
        <v>0</v>
      </c>
      <c r="E194" s="113"/>
      <c r="F194" s="163"/>
      <c r="G194" s="163">
        <v>0</v>
      </c>
      <c r="H194" s="135">
        <f t="shared" si="4"/>
        <v>0</v>
      </c>
      <c r="I194" s="107"/>
    </row>
    <row r="195" spans="1:9">
      <c r="A195" s="171">
        <v>24</v>
      </c>
      <c r="B195" s="5" t="str">
        <f>VLOOKUP(A195,'Overzicht locaties'!B:D,2,0)</f>
        <v>Type A</v>
      </c>
      <c r="C195" s="107" t="s">
        <v>266</v>
      </c>
      <c r="D195" s="6">
        <v>1</v>
      </c>
      <c r="E195" s="113"/>
      <c r="F195" s="163"/>
      <c r="G195" s="163">
        <v>0</v>
      </c>
      <c r="H195" s="135">
        <f t="shared" si="4"/>
        <v>0</v>
      </c>
      <c r="I195" s="107"/>
    </row>
    <row r="196" spans="1:9">
      <c r="A196" s="171">
        <v>24</v>
      </c>
      <c r="B196" s="5" t="str">
        <f>VLOOKUP(A196,'Overzicht locaties'!B:D,2,0)</f>
        <v>Type A</v>
      </c>
      <c r="C196" s="107" t="s">
        <v>267</v>
      </c>
      <c r="D196" s="6">
        <v>1</v>
      </c>
      <c r="E196" s="113"/>
      <c r="F196" s="163"/>
      <c r="G196" s="163">
        <v>0</v>
      </c>
      <c r="H196" s="135">
        <f t="shared" si="4"/>
        <v>0</v>
      </c>
      <c r="I196" s="107"/>
    </row>
    <row r="197" spans="1:9">
      <c r="A197" s="171">
        <v>24</v>
      </c>
      <c r="B197" s="5" t="str">
        <f>VLOOKUP(A197,'Overzicht locaties'!B:D,2,0)</f>
        <v>Type A</v>
      </c>
      <c r="C197" s="107" t="s">
        <v>268</v>
      </c>
      <c r="D197" s="6">
        <v>0</v>
      </c>
      <c r="E197" s="113"/>
      <c r="F197" s="163"/>
      <c r="G197" s="163">
        <v>0</v>
      </c>
      <c r="H197" s="135">
        <f t="shared" si="4"/>
        <v>0</v>
      </c>
      <c r="I197" s="107"/>
    </row>
    <row r="198" spans="1:9">
      <c r="A198" s="171">
        <v>25</v>
      </c>
      <c r="B198" s="5" t="str">
        <f>VLOOKUP(A198,'Overzicht locaties'!B:D,2,0)</f>
        <v>Type B</v>
      </c>
      <c r="C198" s="107" t="s">
        <v>261</v>
      </c>
      <c r="D198" s="6">
        <v>2</v>
      </c>
      <c r="E198" s="113"/>
      <c r="F198" s="163"/>
      <c r="G198" s="163">
        <v>0</v>
      </c>
      <c r="H198" s="135">
        <f t="shared" si="4"/>
        <v>0</v>
      </c>
      <c r="I198" s="107"/>
    </row>
    <row r="199" spans="1:9">
      <c r="A199" s="171">
        <v>25</v>
      </c>
      <c r="B199" s="5" t="str">
        <f>VLOOKUP(A199,'Overzicht locaties'!B:D,2,0)</f>
        <v>Type B</v>
      </c>
      <c r="C199" s="107" t="s">
        <v>262</v>
      </c>
      <c r="D199" s="6">
        <v>0</v>
      </c>
      <c r="E199" s="113"/>
      <c r="F199" s="163"/>
      <c r="G199" s="163">
        <v>0</v>
      </c>
      <c r="H199" s="135">
        <f t="shared" si="4"/>
        <v>0</v>
      </c>
      <c r="I199" s="107"/>
    </row>
    <row r="200" spans="1:9">
      <c r="A200" s="171">
        <v>25</v>
      </c>
      <c r="B200" s="5" t="str">
        <f>VLOOKUP(A200,'Overzicht locaties'!B:D,2,0)</f>
        <v>Type B</v>
      </c>
      <c r="C200" s="107" t="s">
        <v>263</v>
      </c>
      <c r="D200" s="6">
        <v>1</v>
      </c>
      <c r="E200" s="113"/>
      <c r="F200" s="163"/>
      <c r="G200" s="163">
        <v>0</v>
      </c>
      <c r="H200" s="135">
        <f t="shared" si="4"/>
        <v>0</v>
      </c>
      <c r="I200" s="107"/>
    </row>
    <row r="201" spans="1:9">
      <c r="A201" s="171">
        <v>25</v>
      </c>
      <c r="B201" s="5" t="str">
        <f>VLOOKUP(A201,'Overzicht locaties'!B:D,2,0)</f>
        <v>Type B</v>
      </c>
      <c r="C201" s="107" t="s">
        <v>264</v>
      </c>
      <c r="D201" s="6">
        <v>1</v>
      </c>
      <c r="E201" s="113"/>
      <c r="F201" s="163"/>
      <c r="G201" s="163">
        <v>0</v>
      </c>
      <c r="H201" s="135">
        <f t="shared" si="4"/>
        <v>0</v>
      </c>
      <c r="I201" s="107"/>
    </row>
    <row r="202" spans="1:9">
      <c r="A202" s="171">
        <v>25</v>
      </c>
      <c r="B202" s="5" t="str">
        <f>VLOOKUP(A202,'Overzicht locaties'!B:D,2,0)</f>
        <v>Type B</v>
      </c>
      <c r="C202" s="107" t="s">
        <v>265</v>
      </c>
      <c r="D202" s="6">
        <v>0</v>
      </c>
      <c r="E202" s="113"/>
      <c r="F202" s="163"/>
      <c r="G202" s="163">
        <v>0</v>
      </c>
      <c r="H202" s="135">
        <f t="shared" si="4"/>
        <v>0</v>
      </c>
      <c r="I202" s="107"/>
    </row>
    <row r="203" spans="1:9">
      <c r="A203" s="171">
        <v>25</v>
      </c>
      <c r="B203" s="5" t="str">
        <f>VLOOKUP(A203,'Overzicht locaties'!B:D,2,0)</f>
        <v>Type B</v>
      </c>
      <c r="C203" s="107" t="s">
        <v>266</v>
      </c>
      <c r="D203" s="6">
        <v>1</v>
      </c>
      <c r="E203" s="113"/>
      <c r="F203" s="163"/>
      <c r="G203" s="163">
        <v>0</v>
      </c>
      <c r="H203" s="135">
        <f t="shared" si="4"/>
        <v>0</v>
      </c>
      <c r="I203" s="107"/>
    </row>
    <row r="204" spans="1:9">
      <c r="A204" s="171">
        <v>25</v>
      </c>
      <c r="B204" s="5" t="str">
        <f>VLOOKUP(A204,'Overzicht locaties'!B:D,2,0)</f>
        <v>Type B</v>
      </c>
      <c r="C204" s="107" t="s">
        <v>267</v>
      </c>
      <c r="D204" s="6">
        <v>2</v>
      </c>
      <c r="E204" s="113"/>
      <c r="F204" s="163"/>
      <c r="G204" s="163">
        <v>0</v>
      </c>
      <c r="H204" s="135">
        <f t="shared" si="4"/>
        <v>0</v>
      </c>
      <c r="I204" s="107"/>
    </row>
    <row r="205" spans="1:9">
      <c r="A205" s="171">
        <v>25</v>
      </c>
      <c r="B205" s="5" t="str">
        <f>VLOOKUP(A205,'Overzicht locaties'!B:D,2,0)</f>
        <v>Type B</v>
      </c>
      <c r="C205" s="107" t="s">
        <v>268</v>
      </c>
      <c r="D205" s="6">
        <v>0</v>
      </c>
      <c r="E205" s="113"/>
      <c r="F205" s="163"/>
      <c r="G205" s="163">
        <v>0</v>
      </c>
      <c r="H205" s="135">
        <f t="shared" si="4"/>
        <v>0</v>
      </c>
      <c r="I205" s="107"/>
    </row>
    <row r="206" spans="1:9">
      <c r="A206" s="171">
        <v>26</v>
      </c>
      <c r="B206" s="5" t="str">
        <f>VLOOKUP(A206,'Overzicht locaties'!B:D,2,0)</f>
        <v>Type B</v>
      </c>
      <c r="C206" s="107" t="s">
        <v>261</v>
      </c>
      <c r="D206" s="6">
        <v>2</v>
      </c>
      <c r="E206" s="113"/>
      <c r="F206" s="163"/>
      <c r="G206" s="163">
        <v>0</v>
      </c>
      <c r="H206" s="135">
        <f t="shared" si="4"/>
        <v>0</v>
      </c>
      <c r="I206" s="107"/>
    </row>
    <row r="207" spans="1:9">
      <c r="A207" s="171">
        <v>26</v>
      </c>
      <c r="B207" s="5" t="str">
        <f>VLOOKUP(A207,'Overzicht locaties'!B:D,2,0)</f>
        <v>Type B</v>
      </c>
      <c r="C207" s="107" t="s">
        <v>262</v>
      </c>
      <c r="D207" s="6">
        <v>0</v>
      </c>
      <c r="E207" s="113"/>
      <c r="F207" s="163"/>
      <c r="G207" s="163">
        <v>0</v>
      </c>
      <c r="H207" s="135">
        <f t="shared" si="4"/>
        <v>0</v>
      </c>
      <c r="I207" s="107"/>
    </row>
    <row r="208" spans="1:9">
      <c r="A208" s="171">
        <v>26</v>
      </c>
      <c r="B208" s="5" t="str">
        <f>VLOOKUP(A208,'Overzicht locaties'!B:D,2,0)</f>
        <v>Type B</v>
      </c>
      <c r="C208" s="107" t="s">
        <v>263</v>
      </c>
      <c r="D208" s="6">
        <v>1</v>
      </c>
      <c r="E208" s="113"/>
      <c r="F208" s="163"/>
      <c r="G208" s="163">
        <v>0</v>
      </c>
      <c r="H208" s="135">
        <f t="shared" si="4"/>
        <v>0</v>
      </c>
      <c r="I208" s="107"/>
    </row>
    <row r="209" spans="1:9">
      <c r="A209" s="171">
        <v>26</v>
      </c>
      <c r="B209" s="5" t="str">
        <f>VLOOKUP(A209,'Overzicht locaties'!B:D,2,0)</f>
        <v>Type B</v>
      </c>
      <c r="C209" s="107" t="s">
        <v>264</v>
      </c>
      <c r="D209" s="6">
        <v>1</v>
      </c>
      <c r="E209" s="113"/>
      <c r="F209" s="163"/>
      <c r="G209" s="163">
        <v>0</v>
      </c>
      <c r="H209" s="135">
        <f t="shared" si="4"/>
        <v>0</v>
      </c>
      <c r="I209" s="107"/>
    </row>
    <row r="210" spans="1:9">
      <c r="A210" s="171">
        <v>26</v>
      </c>
      <c r="B210" s="5" t="str">
        <f>VLOOKUP(A210,'Overzicht locaties'!B:D,2,0)</f>
        <v>Type B</v>
      </c>
      <c r="C210" s="107" t="s">
        <v>265</v>
      </c>
      <c r="D210" s="6">
        <v>0</v>
      </c>
      <c r="E210" s="113"/>
      <c r="F210" s="163"/>
      <c r="G210" s="163">
        <v>0</v>
      </c>
      <c r="H210" s="135">
        <f t="shared" si="4"/>
        <v>0</v>
      </c>
      <c r="I210" s="107"/>
    </row>
    <row r="211" spans="1:9">
      <c r="A211" s="171">
        <v>26</v>
      </c>
      <c r="B211" s="5" t="str">
        <f>VLOOKUP(A211,'Overzicht locaties'!B:D,2,0)</f>
        <v>Type B</v>
      </c>
      <c r="C211" s="107" t="s">
        <v>266</v>
      </c>
      <c r="D211" s="6">
        <v>1</v>
      </c>
      <c r="E211" s="113"/>
      <c r="F211" s="163"/>
      <c r="G211" s="163">
        <v>0</v>
      </c>
      <c r="H211" s="135">
        <f t="shared" si="4"/>
        <v>0</v>
      </c>
      <c r="I211" s="107"/>
    </row>
    <row r="212" spans="1:9">
      <c r="A212" s="171">
        <v>26</v>
      </c>
      <c r="B212" s="5" t="str">
        <f>VLOOKUP(A212,'Overzicht locaties'!B:D,2,0)</f>
        <v>Type B</v>
      </c>
      <c r="C212" s="107" t="s">
        <v>267</v>
      </c>
      <c r="D212" s="6">
        <v>2</v>
      </c>
      <c r="E212" s="113"/>
      <c r="F212" s="163"/>
      <c r="G212" s="163">
        <v>0</v>
      </c>
      <c r="H212" s="135">
        <f t="shared" si="4"/>
        <v>0</v>
      </c>
      <c r="I212" s="107"/>
    </row>
    <row r="213" spans="1:9">
      <c r="A213" s="171">
        <v>26</v>
      </c>
      <c r="B213" s="5" t="str">
        <f>VLOOKUP(A213,'Overzicht locaties'!B:D,2,0)</f>
        <v>Type B</v>
      </c>
      <c r="C213" s="107" t="s">
        <v>268</v>
      </c>
      <c r="D213" s="6">
        <v>0</v>
      </c>
      <c r="E213" s="113"/>
      <c r="F213" s="163"/>
      <c r="G213" s="163">
        <v>0</v>
      </c>
      <c r="H213" s="135">
        <f t="shared" si="4"/>
        <v>0</v>
      </c>
      <c r="I213" s="107"/>
    </row>
    <row r="214" spans="1:9">
      <c r="A214" s="171">
        <v>27</v>
      </c>
      <c r="B214" s="5" t="str">
        <f>VLOOKUP(A214,'Overzicht locaties'!B:D,2,0)</f>
        <v>Type B</v>
      </c>
      <c r="C214" s="107" t="s">
        <v>261</v>
      </c>
      <c r="D214" s="6">
        <v>2</v>
      </c>
      <c r="E214" s="113"/>
      <c r="F214" s="163"/>
      <c r="G214" s="163">
        <v>0</v>
      </c>
      <c r="H214" s="135">
        <f t="shared" ref="H214:H277" si="5">G214*52*D214</f>
        <v>0</v>
      </c>
      <c r="I214" s="107"/>
    </row>
    <row r="215" spans="1:9">
      <c r="A215" s="171">
        <v>27</v>
      </c>
      <c r="B215" s="5" t="str">
        <f>VLOOKUP(A215,'Overzicht locaties'!B:D,2,0)</f>
        <v>Type B</v>
      </c>
      <c r="C215" s="107" t="s">
        <v>262</v>
      </c>
      <c r="D215" s="6">
        <v>0</v>
      </c>
      <c r="E215" s="113"/>
      <c r="F215" s="163"/>
      <c r="G215" s="163">
        <v>0</v>
      </c>
      <c r="H215" s="135">
        <f t="shared" si="5"/>
        <v>0</v>
      </c>
      <c r="I215" s="107"/>
    </row>
    <row r="216" spans="1:9">
      <c r="A216" s="171">
        <v>27</v>
      </c>
      <c r="B216" s="5" t="str">
        <f>VLOOKUP(A216,'Overzicht locaties'!B:D,2,0)</f>
        <v>Type B</v>
      </c>
      <c r="C216" s="107" t="s">
        <v>263</v>
      </c>
      <c r="D216" s="6">
        <v>1</v>
      </c>
      <c r="E216" s="113"/>
      <c r="F216" s="163"/>
      <c r="G216" s="163">
        <v>0</v>
      </c>
      <c r="H216" s="135">
        <f t="shared" si="5"/>
        <v>0</v>
      </c>
      <c r="I216" s="107"/>
    </row>
    <row r="217" spans="1:9">
      <c r="A217" s="171">
        <v>27</v>
      </c>
      <c r="B217" s="5" t="str">
        <f>VLOOKUP(A217,'Overzicht locaties'!B:D,2,0)</f>
        <v>Type B</v>
      </c>
      <c r="C217" s="107" t="s">
        <v>264</v>
      </c>
      <c r="D217" s="6">
        <v>1</v>
      </c>
      <c r="E217" s="113"/>
      <c r="F217" s="163"/>
      <c r="G217" s="163">
        <v>0</v>
      </c>
      <c r="H217" s="135">
        <f t="shared" si="5"/>
        <v>0</v>
      </c>
      <c r="I217" s="107"/>
    </row>
    <row r="218" spans="1:9">
      <c r="A218" s="171">
        <v>27</v>
      </c>
      <c r="B218" s="5" t="str">
        <f>VLOOKUP(A218,'Overzicht locaties'!B:D,2,0)</f>
        <v>Type B</v>
      </c>
      <c r="C218" s="107" t="s">
        <v>265</v>
      </c>
      <c r="D218" s="6">
        <v>0</v>
      </c>
      <c r="E218" s="113"/>
      <c r="F218" s="163"/>
      <c r="G218" s="163">
        <v>0</v>
      </c>
      <c r="H218" s="135">
        <f t="shared" si="5"/>
        <v>0</v>
      </c>
      <c r="I218" s="107"/>
    </row>
    <row r="219" spans="1:9">
      <c r="A219" s="171">
        <v>27</v>
      </c>
      <c r="B219" s="5" t="str">
        <f>VLOOKUP(A219,'Overzicht locaties'!B:D,2,0)</f>
        <v>Type B</v>
      </c>
      <c r="C219" s="107" t="s">
        <v>266</v>
      </c>
      <c r="D219" s="6">
        <v>1</v>
      </c>
      <c r="E219" s="113"/>
      <c r="F219" s="163"/>
      <c r="G219" s="163">
        <v>0</v>
      </c>
      <c r="H219" s="135">
        <f t="shared" si="5"/>
        <v>0</v>
      </c>
      <c r="I219" s="107"/>
    </row>
    <row r="220" spans="1:9">
      <c r="A220" s="171">
        <v>27</v>
      </c>
      <c r="B220" s="5" t="str">
        <f>VLOOKUP(A220,'Overzicht locaties'!B:D,2,0)</f>
        <v>Type B</v>
      </c>
      <c r="C220" s="107" t="s">
        <v>267</v>
      </c>
      <c r="D220" s="6">
        <v>2</v>
      </c>
      <c r="E220" s="113"/>
      <c r="F220" s="163"/>
      <c r="G220" s="163">
        <v>0</v>
      </c>
      <c r="H220" s="135">
        <f t="shared" si="5"/>
        <v>0</v>
      </c>
      <c r="I220" s="107"/>
    </row>
    <row r="221" spans="1:9">
      <c r="A221" s="171">
        <v>27</v>
      </c>
      <c r="B221" s="5" t="str">
        <f>VLOOKUP(A221,'Overzicht locaties'!B:D,2,0)</f>
        <v>Type B</v>
      </c>
      <c r="C221" s="107" t="s">
        <v>268</v>
      </c>
      <c r="D221" s="6">
        <v>0</v>
      </c>
      <c r="E221" s="113"/>
      <c r="F221" s="163"/>
      <c r="G221" s="163">
        <v>0</v>
      </c>
      <c r="H221" s="135">
        <f t="shared" si="5"/>
        <v>0</v>
      </c>
      <c r="I221" s="107"/>
    </row>
    <row r="222" spans="1:9">
      <c r="A222" s="171">
        <v>28</v>
      </c>
      <c r="B222" s="5" t="str">
        <f>VLOOKUP(A222,'Overzicht locaties'!B:D,2,0)</f>
        <v>Type B</v>
      </c>
      <c r="C222" s="107" t="s">
        <v>261</v>
      </c>
      <c r="D222" s="6">
        <v>2</v>
      </c>
      <c r="E222" s="113"/>
      <c r="F222" s="163"/>
      <c r="G222" s="163">
        <v>0</v>
      </c>
      <c r="H222" s="135">
        <f t="shared" si="5"/>
        <v>0</v>
      </c>
      <c r="I222" s="107"/>
    </row>
    <row r="223" spans="1:9">
      <c r="A223" s="171">
        <v>28</v>
      </c>
      <c r="B223" s="5" t="str">
        <f>VLOOKUP(A223,'Overzicht locaties'!B:D,2,0)</f>
        <v>Type B</v>
      </c>
      <c r="C223" s="107" t="s">
        <v>262</v>
      </c>
      <c r="D223" s="6">
        <v>0</v>
      </c>
      <c r="E223" s="113"/>
      <c r="F223" s="163"/>
      <c r="G223" s="163">
        <v>0</v>
      </c>
      <c r="H223" s="135">
        <f t="shared" si="5"/>
        <v>0</v>
      </c>
      <c r="I223" s="107"/>
    </row>
    <row r="224" spans="1:9">
      <c r="A224" s="171">
        <v>28</v>
      </c>
      <c r="B224" s="5" t="str">
        <f>VLOOKUP(A224,'Overzicht locaties'!B:D,2,0)</f>
        <v>Type B</v>
      </c>
      <c r="C224" s="107" t="s">
        <v>263</v>
      </c>
      <c r="D224" s="6">
        <v>1</v>
      </c>
      <c r="E224" s="113"/>
      <c r="F224" s="163"/>
      <c r="G224" s="163">
        <v>0</v>
      </c>
      <c r="H224" s="135">
        <f t="shared" si="5"/>
        <v>0</v>
      </c>
      <c r="I224" s="107"/>
    </row>
    <row r="225" spans="1:9">
      <c r="A225" s="171">
        <v>28</v>
      </c>
      <c r="B225" s="5" t="str">
        <f>VLOOKUP(A225,'Overzicht locaties'!B:D,2,0)</f>
        <v>Type B</v>
      </c>
      <c r="C225" s="107" t="s">
        <v>264</v>
      </c>
      <c r="D225" s="6">
        <v>1</v>
      </c>
      <c r="E225" s="113"/>
      <c r="F225" s="163"/>
      <c r="G225" s="163">
        <v>0</v>
      </c>
      <c r="H225" s="135">
        <f t="shared" si="5"/>
        <v>0</v>
      </c>
      <c r="I225" s="107"/>
    </row>
    <row r="226" spans="1:9">
      <c r="A226" s="171">
        <v>28</v>
      </c>
      <c r="B226" s="5" t="str">
        <f>VLOOKUP(A226,'Overzicht locaties'!B:D,2,0)</f>
        <v>Type B</v>
      </c>
      <c r="C226" s="107" t="s">
        <v>265</v>
      </c>
      <c r="D226" s="6">
        <v>0</v>
      </c>
      <c r="E226" s="113"/>
      <c r="F226" s="163"/>
      <c r="G226" s="163">
        <v>0</v>
      </c>
      <c r="H226" s="135">
        <f t="shared" si="5"/>
        <v>0</v>
      </c>
      <c r="I226" s="107"/>
    </row>
    <row r="227" spans="1:9">
      <c r="A227" s="171">
        <v>28</v>
      </c>
      <c r="B227" s="5" t="str">
        <f>VLOOKUP(A227,'Overzicht locaties'!B:D,2,0)</f>
        <v>Type B</v>
      </c>
      <c r="C227" s="107" t="s">
        <v>266</v>
      </c>
      <c r="D227" s="6">
        <v>1</v>
      </c>
      <c r="E227" s="113"/>
      <c r="F227" s="163"/>
      <c r="G227" s="163">
        <v>0</v>
      </c>
      <c r="H227" s="135">
        <f t="shared" si="5"/>
        <v>0</v>
      </c>
      <c r="I227" s="107"/>
    </row>
    <row r="228" spans="1:9">
      <c r="A228" s="171">
        <v>28</v>
      </c>
      <c r="B228" s="5" t="str">
        <f>VLOOKUP(A228,'Overzicht locaties'!B:D,2,0)</f>
        <v>Type B</v>
      </c>
      <c r="C228" s="107" t="s">
        <v>267</v>
      </c>
      <c r="D228" s="6">
        <v>2</v>
      </c>
      <c r="E228" s="113"/>
      <c r="F228" s="163"/>
      <c r="G228" s="163">
        <v>0</v>
      </c>
      <c r="H228" s="135">
        <f t="shared" si="5"/>
        <v>0</v>
      </c>
      <c r="I228" s="107"/>
    </row>
    <row r="229" spans="1:9">
      <c r="A229" s="171">
        <v>28</v>
      </c>
      <c r="B229" s="5" t="str">
        <f>VLOOKUP(A229,'Overzicht locaties'!B:D,2,0)</f>
        <v>Type B</v>
      </c>
      <c r="C229" s="107" t="s">
        <v>268</v>
      </c>
      <c r="D229" s="6">
        <v>0</v>
      </c>
      <c r="E229" s="113"/>
      <c r="F229" s="163"/>
      <c r="G229" s="163">
        <v>0</v>
      </c>
      <c r="H229" s="135">
        <f t="shared" si="5"/>
        <v>0</v>
      </c>
      <c r="I229" s="107"/>
    </row>
    <row r="230" spans="1:9">
      <c r="A230" s="171">
        <v>29</v>
      </c>
      <c r="B230" s="5" t="str">
        <f>VLOOKUP(A230,'Overzicht locaties'!B:D,2,0)</f>
        <v>Type B</v>
      </c>
      <c r="C230" s="107" t="s">
        <v>261</v>
      </c>
      <c r="D230" s="6">
        <v>2</v>
      </c>
      <c r="E230" s="113"/>
      <c r="F230" s="163"/>
      <c r="G230" s="163">
        <v>0</v>
      </c>
      <c r="H230" s="135">
        <f t="shared" si="5"/>
        <v>0</v>
      </c>
      <c r="I230" s="107"/>
    </row>
    <row r="231" spans="1:9">
      <c r="A231" s="171">
        <v>29</v>
      </c>
      <c r="B231" s="5" t="str">
        <f>VLOOKUP(A231,'Overzicht locaties'!B:D,2,0)</f>
        <v>Type B</v>
      </c>
      <c r="C231" s="107" t="s">
        <v>262</v>
      </c>
      <c r="D231" s="6">
        <v>0</v>
      </c>
      <c r="E231" s="113"/>
      <c r="F231" s="163"/>
      <c r="G231" s="163">
        <v>0</v>
      </c>
      <c r="H231" s="135">
        <f t="shared" si="5"/>
        <v>0</v>
      </c>
      <c r="I231" s="107"/>
    </row>
    <row r="232" spans="1:9">
      <c r="A232" s="171">
        <v>29</v>
      </c>
      <c r="B232" s="5" t="str">
        <f>VLOOKUP(A232,'Overzicht locaties'!B:D,2,0)</f>
        <v>Type B</v>
      </c>
      <c r="C232" s="107" t="s">
        <v>263</v>
      </c>
      <c r="D232" s="6">
        <v>1</v>
      </c>
      <c r="E232" s="113"/>
      <c r="F232" s="163"/>
      <c r="G232" s="163">
        <v>0</v>
      </c>
      <c r="H232" s="135">
        <f t="shared" si="5"/>
        <v>0</v>
      </c>
      <c r="I232" s="107"/>
    </row>
    <row r="233" spans="1:9">
      <c r="A233" s="171">
        <v>29</v>
      </c>
      <c r="B233" s="5" t="str">
        <f>VLOOKUP(A233,'Overzicht locaties'!B:D,2,0)</f>
        <v>Type B</v>
      </c>
      <c r="C233" s="107" t="s">
        <v>264</v>
      </c>
      <c r="D233" s="6">
        <v>1</v>
      </c>
      <c r="E233" s="113"/>
      <c r="F233" s="163"/>
      <c r="G233" s="163">
        <v>0</v>
      </c>
      <c r="H233" s="135">
        <f t="shared" si="5"/>
        <v>0</v>
      </c>
      <c r="I233" s="107"/>
    </row>
    <row r="234" spans="1:9">
      <c r="A234" s="171">
        <v>29</v>
      </c>
      <c r="B234" s="5" t="str">
        <f>VLOOKUP(A234,'Overzicht locaties'!B:D,2,0)</f>
        <v>Type B</v>
      </c>
      <c r="C234" s="107" t="s">
        <v>265</v>
      </c>
      <c r="D234" s="6">
        <v>0</v>
      </c>
      <c r="E234" s="113"/>
      <c r="F234" s="163"/>
      <c r="G234" s="163">
        <v>0</v>
      </c>
      <c r="H234" s="135">
        <f t="shared" si="5"/>
        <v>0</v>
      </c>
      <c r="I234" s="107"/>
    </row>
    <row r="235" spans="1:9">
      <c r="A235" s="171">
        <v>29</v>
      </c>
      <c r="B235" s="5" t="str">
        <f>VLOOKUP(A235,'Overzicht locaties'!B:D,2,0)</f>
        <v>Type B</v>
      </c>
      <c r="C235" s="107" t="s">
        <v>266</v>
      </c>
      <c r="D235" s="6">
        <v>1</v>
      </c>
      <c r="E235" s="113"/>
      <c r="F235" s="163"/>
      <c r="G235" s="163">
        <v>0</v>
      </c>
      <c r="H235" s="135">
        <f t="shared" si="5"/>
        <v>0</v>
      </c>
      <c r="I235" s="107"/>
    </row>
    <row r="236" spans="1:9">
      <c r="A236" s="171">
        <v>29</v>
      </c>
      <c r="B236" s="5" t="str">
        <f>VLOOKUP(A236,'Overzicht locaties'!B:D,2,0)</f>
        <v>Type B</v>
      </c>
      <c r="C236" s="107" t="s">
        <v>267</v>
      </c>
      <c r="D236" s="6">
        <v>2</v>
      </c>
      <c r="E236" s="113"/>
      <c r="F236" s="163"/>
      <c r="G236" s="163">
        <v>0</v>
      </c>
      <c r="H236" s="135">
        <f t="shared" si="5"/>
        <v>0</v>
      </c>
      <c r="I236" s="107"/>
    </row>
    <row r="237" spans="1:9">
      <c r="A237" s="171">
        <v>29</v>
      </c>
      <c r="B237" s="5" t="str">
        <f>VLOOKUP(A237,'Overzicht locaties'!B:D,2,0)</f>
        <v>Type B</v>
      </c>
      <c r="C237" s="107" t="s">
        <v>268</v>
      </c>
      <c r="D237" s="6">
        <v>0</v>
      </c>
      <c r="E237" s="113"/>
      <c r="F237" s="163"/>
      <c r="G237" s="163">
        <v>0</v>
      </c>
      <c r="H237" s="135">
        <f t="shared" si="5"/>
        <v>0</v>
      </c>
      <c r="I237" s="107"/>
    </row>
    <row r="238" spans="1:9">
      <c r="A238" s="171">
        <v>30</v>
      </c>
      <c r="B238" s="5" t="str">
        <f>VLOOKUP(A238,'Overzicht locaties'!B:D,2,0)</f>
        <v>Type B</v>
      </c>
      <c r="C238" s="107" t="s">
        <v>261</v>
      </c>
      <c r="D238" s="6">
        <v>2</v>
      </c>
      <c r="E238" s="113"/>
      <c r="F238" s="163"/>
      <c r="G238" s="163">
        <v>0</v>
      </c>
      <c r="H238" s="135">
        <f t="shared" si="5"/>
        <v>0</v>
      </c>
      <c r="I238" s="107"/>
    </row>
    <row r="239" spans="1:9">
      <c r="A239" s="171">
        <v>30</v>
      </c>
      <c r="B239" s="5" t="str">
        <f>VLOOKUP(A239,'Overzicht locaties'!B:D,2,0)</f>
        <v>Type B</v>
      </c>
      <c r="C239" s="107" t="s">
        <v>262</v>
      </c>
      <c r="D239" s="6">
        <v>0</v>
      </c>
      <c r="E239" s="113"/>
      <c r="F239" s="163"/>
      <c r="G239" s="163">
        <v>0</v>
      </c>
      <c r="H239" s="135">
        <f t="shared" si="5"/>
        <v>0</v>
      </c>
      <c r="I239" s="107"/>
    </row>
    <row r="240" spans="1:9">
      <c r="A240" s="171">
        <v>30</v>
      </c>
      <c r="B240" s="5" t="str">
        <f>VLOOKUP(A240,'Overzicht locaties'!B:D,2,0)</f>
        <v>Type B</v>
      </c>
      <c r="C240" s="107" t="s">
        <v>263</v>
      </c>
      <c r="D240" s="6">
        <v>1</v>
      </c>
      <c r="E240" s="113"/>
      <c r="F240" s="163"/>
      <c r="G240" s="163">
        <v>0</v>
      </c>
      <c r="H240" s="135">
        <f t="shared" si="5"/>
        <v>0</v>
      </c>
      <c r="I240" s="107"/>
    </row>
    <row r="241" spans="1:9">
      <c r="A241" s="171">
        <v>30</v>
      </c>
      <c r="B241" s="5" t="str">
        <f>VLOOKUP(A241,'Overzicht locaties'!B:D,2,0)</f>
        <v>Type B</v>
      </c>
      <c r="C241" s="107" t="s">
        <v>264</v>
      </c>
      <c r="D241" s="6">
        <v>1</v>
      </c>
      <c r="E241" s="113"/>
      <c r="F241" s="163"/>
      <c r="G241" s="163">
        <v>0</v>
      </c>
      <c r="H241" s="135">
        <f t="shared" si="5"/>
        <v>0</v>
      </c>
      <c r="I241" s="107"/>
    </row>
    <row r="242" spans="1:9">
      <c r="A242" s="171">
        <v>30</v>
      </c>
      <c r="B242" s="5" t="str">
        <f>VLOOKUP(A242,'Overzicht locaties'!B:D,2,0)</f>
        <v>Type B</v>
      </c>
      <c r="C242" s="107" t="s">
        <v>265</v>
      </c>
      <c r="D242" s="6">
        <v>0</v>
      </c>
      <c r="E242" s="113"/>
      <c r="F242" s="163"/>
      <c r="G242" s="163">
        <v>0</v>
      </c>
      <c r="H242" s="135">
        <f t="shared" si="5"/>
        <v>0</v>
      </c>
      <c r="I242" s="107"/>
    </row>
    <row r="243" spans="1:9">
      <c r="A243" s="171">
        <v>30</v>
      </c>
      <c r="B243" s="5" t="str">
        <f>VLOOKUP(A243,'Overzicht locaties'!B:D,2,0)</f>
        <v>Type B</v>
      </c>
      <c r="C243" s="107" t="s">
        <v>266</v>
      </c>
      <c r="D243" s="6">
        <v>1</v>
      </c>
      <c r="E243" s="113"/>
      <c r="F243" s="163"/>
      <c r="G243" s="163">
        <v>0</v>
      </c>
      <c r="H243" s="135">
        <f t="shared" si="5"/>
        <v>0</v>
      </c>
      <c r="I243" s="107"/>
    </row>
    <row r="244" spans="1:9">
      <c r="A244" s="171">
        <v>30</v>
      </c>
      <c r="B244" s="5" t="str">
        <f>VLOOKUP(A244,'Overzicht locaties'!B:D,2,0)</f>
        <v>Type B</v>
      </c>
      <c r="C244" s="107" t="s">
        <v>267</v>
      </c>
      <c r="D244" s="6">
        <v>2</v>
      </c>
      <c r="E244" s="113"/>
      <c r="F244" s="163"/>
      <c r="G244" s="163">
        <v>0</v>
      </c>
      <c r="H244" s="135">
        <f t="shared" si="5"/>
        <v>0</v>
      </c>
      <c r="I244" s="107"/>
    </row>
    <row r="245" spans="1:9">
      <c r="A245" s="171">
        <v>30</v>
      </c>
      <c r="B245" s="5" t="str">
        <f>VLOOKUP(A245,'Overzicht locaties'!B:D,2,0)</f>
        <v>Type B</v>
      </c>
      <c r="C245" s="107" t="s">
        <v>268</v>
      </c>
      <c r="D245" s="6">
        <v>0</v>
      </c>
      <c r="E245" s="113"/>
      <c r="F245" s="163"/>
      <c r="G245" s="163">
        <v>0</v>
      </c>
      <c r="H245" s="135">
        <f t="shared" si="5"/>
        <v>0</v>
      </c>
      <c r="I245" s="107"/>
    </row>
    <row r="246" spans="1:9">
      <c r="A246" s="171">
        <v>31</v>
      </c>
      <c r="B246" s="5" t="str">
        <f>VLOOKUP(A246,'Overzicht locaties'!B:D,2,0)</f>
        <v>Type B</v>
      </c>
      <c r="C246" s="107" t="s">
        <v>261</v>
      </c>
      <c r="D246" s="6">
        <v>2</v>
      </c>
      <c r="E246" s="113"/>
      <c r="F246" s="163"/>
      <c r="G246" s="163">
        <v>0</v>
      </c>
      <c r="H246" s="135">
        <f t="shared" si="5"/>
        <v>0</v>
      </c>
      <c r="I246" s="107"/>
    </row>
    <row r="247" spans="1:9">
      <c r="A247" s="171">
        <v>31</v>
      </c>
      <c r="B247" s="5" t="str">
        <f>VLOOKUP(A247,'Overzicht locaties'!B:D,2,0)</f>
        <v>Type B</v>
      </c>
      <c r="C247" s="107" t="s">
        <v>262</v>
      </c>
      <c r="D247" s="6">
        <v>0</v>
      </c>
      <c r="E247" s="113"/>
      <c r="F247" s="163"/>
      <c r="G247" s="163">
        <v>0</v>
      </c>
      <c r="H247" s="135">
        <f t="shared" si="5"/>
        <v>0</v>
      </c>
      <c r="I247" s="107"/>
    </row>
    <row r="248" spans="1:9">
      <c r="A248" s="171">
        <v>31</v>
      </c>
      <c r="B248" s="5" t="str">
        <f>VLOOKUP(A248,'Overzicht locaties'!B:D,2,0)</f>
        <v>Type B</v>
      </c>
      <c r="C248" s="107" t="s">
        <v>263</v>
      </c>
      <c r="D248" s="6">
        <v>1</v>
      </c>
      <c r="E248" s="113"/>
      <c r="F248" s="163"/>
      <c r="G248" s="163">
        <v>0</v>
      </c>
      <c r="H248" s="135">
        <f t="shared" si="5"/>
        <v>0</v>
      </c>
      <c r="I248" s="107"/>
    </row>
    <row r="249" spans="1:9">
      <c r="A249" s="171">
        <v>31</v>
      </c>
      <c r="B249" s="5" t="str">
        <f>VLOOKUP(A249,'Overzicht locaties'!B:D,2,0)</f>
        <v>Type B</v>
      </c>
      <c r="C249" s="107" t="s">
        <v>264</v>
      </c>
      <c r="D249" s="6">
        <v>1</v>
      </c>
      <c r="E249" s="113"/>
      <c r="F249" s="163"/>
      <c r="G249" s="163">
        <v>0</v>
      </c>
      <c r="H249" s="135">
        <f t="shared" si="5"/>
        <v>0</v>
      </c>
      <c r="I249" s="107"/>
    </row>
    <row r="250" spans="1:9">
      <c r="A250" s="171">
        <v>31</v>
      </c>
      <c r="B250" s="5" t="str">
        <f>VLOOKUP(A250,'Overzicht locaties'!B:D,2,0)</f>
        <v>Type B</v>
      </c>
      <c r="C250" s="107" t="s">
        <v>265</v>
      </c>
      <c r="D250" s="6">
        <v>0</v>
      </c>
      <c r="E250" s="113"/>
      <c r="F250" s="163"/>
      <c r="G250" s="163">
        <v>0</v>
      </c>
      <c r="H250" s="135">
        <f t="shared" si="5"/>
        <v>0</v>
      </c>
      <c r="I250" s="107"/>
    </row>
    <row r="251" spans="1:9">
      <c r="A251" s="171">
        <v>31</v>
      </c>
      <c r="B251" s="5" t="str">
        <f>VLOOKUP(A251,'Overzicht locaties'!B:D,2,0)</f>
        <v>Type B</v>
      </c>
      <c r="C251" s="107" t="s">
        <v>266</v>
      </c>
      <c r="D251" s="6">
        <v>1</v>
      </c>
      <c r="E251" s="113"/>
      <c r="F251" s="163"/>
      <c r="G251" s="163">
        <v>0</v>
      </c>
      <c r="H251" s="135">
        <f t="shared" si="5"/>
        <v>0</v>
      </c>
      <c r="I251" s="107"/>
    </row>
    <row r="252" spans="1:9">
      <c r="A252" s="171">
        <v>31</v>
      </c>
      <c r="B252" s="5" t="str">
        <f>VLOOKUP(A252,'Overzicht locaties'!B:D,2,0)</f>
        <v>Type B</v>
      </c>
      <c r="C252" s="107" t="s">
        <v>267</v>
      </c>
      <c r="D252" s="6">
        <v>2</v>
      </c>
      <c r="E252" s="113"/>
      <c r="F252" s="163"/>
      <c r="G252" s="163">
        <v>0</v>
      </c>
      <c r="H252" s="135">
        <f t="shared" si="5"/>
        <v>0</v>
      </c>
      <c r="I252" s="107"/>
    </row>
    <row r="253" spans="1:9">
      <c r="A253" s="171">
        <v>31</v>
      </c>
      <c r="B253" s="5" t="str">
        <f>VLOOKUP(A253,'Overzicht locaties'!B:D,2,0)</f>
        <v>Type B</v>
      </c>
      <c r="C253" s="107" t="s">
        <v>268</v>
      </c>
      <c r="D253" s="6">
        <v>0</v>
      </c>
      <c r="E253" s="113"/>
      <c r="F253" s="163"/>
      <c r="G253" s="163">
        <v>0</v>
      </c>
      <c r="H253" s="135">
        <f t="shared" si="5"/>
        <v>0</v>
      </c>
      <c r="I253" s="107"/>
    </row>
    <row r="254" spans="1:9">
      <c r="A254" s="171">
        <v>32</v>
      </c>
      <c r="B254" s="5" t="str">
        <f>VLOOKUP(A254,'Overzicht locaties'!B:D,2,0)</f>
        <v>Type B</v>
      </c>
      <c r="C254" s="107" t="s">
        <v>261</v>
      </c>
      <c r="D254" s="6">
        <v>2</v>
      </c>
      <c r="E254" s="113"/>
      <c r="F254" s="163"/>
      <c r="G254" s="163">
        <v>0</v>
      </c>
      <c r="H254" s="135">
        <f t="shared" si="5"/>
        <v>0</v>
      </c>
      <c r="I254" s="107"/>
    </row>
    <row r="255" spans="1:9">
      <c r="A255" s="171">
        <v>32</v>
      </c>
      <c r="B255" s="5" t="str">
        <f>VLOOKUP(A255,'Overzicht locaties'!B:D,2,0)</f>
        <v>Type B</v>
      </c>
      <c r="C255" s="107" t="s">
        <v>262</v>
      </c>
      <c r="D255" s="6">
        <v>0</v>
      </c>
      <c r="E255" s="113"/>
      <c r="F255" s="163"/>
      <c r="G255" s="163">
        <v>0</v>
      </c>
      <c r="H255" s="135">
        <f t="shared" si="5"/>
        <v>0</v>
      </c>
      <c r="I255" s="107"/>
    </row>
    <row r="256" spans="1:9">
      <c r="A256" s="171">
        <v>32</v>
      </c>
      <c r="B256" s="5" t="str">
        <f>VLOOKUP(A256,'Overzicht locaties'!B:D,2,0)</f>
        <v>Type B</v>
      </c>
      <c r="C256" s="107" t="s">
        <v>263</v>
      </c>
      <c r="D256" s="6">
        <v>1</v>
      </c>
      <c r="E256" s="113"/>
      <c r="F256" s="163"/>
      <c r="G256" s="163">
        <v>0</v>
      </c>
      <c r="H256" s="135">
        <f t="shared" si="5"/>
        <v>0</v>
      </c>
      <c r="I256" s="107"/>
    </row>
    <row r="257" spans="1:9">
      <c r="A257" s="171">
        <v>32</v>
      </c>
      <c r="B257" s="5" t="str">
        <f>VLOOKUP(A257,'Overzicht locaties'!B:D,2,0)</f>
        <v>Type B</v>
      </c>
      <c r="C257" s="107" t="s">
        <v>264</v>
      </c>
      <c r="D257" s="6">
        <v>1</v>
      </c>
      <c r="E257" s="113"/>
      <c r="F257" s="163"/>
      <c r="G257" s="163">
        <v>0</v>
      </c>
      <c r="H257" s="135">
        <f t="shared" si="5"/>
        <v>0</v>
      </c>
      <c r="I257" s="107"/>
    </row>
    <row r="258" spans="1:9">
      <c r="A258" s="171">
        <v>32</v>
      </c>
      <c r="B258" s="5" t="str">
        <f>VLOOKUP(A258,'Overzicht locaties'!B:D,2,0)</f>
        <v>Type B</v>
      </c>
      <c r="C258" s="107" t="s">
        <v>265</v>
      </c>
      <c r="D258" s="6">
        <v>0</v>
      </c>
      <c r="E258" s="113"/>
      <c r="F258" s="163"/>
      <c r="G258" s="163">
        <v>0</v>
      </c>
      <c r="H258" s="135">
        <f t="shared" si="5"/>
        <v>0</v>
      </c>
      <c r="I258" s="107"/>
    </row>
    <row r="259" spans="1:9">
      <c r="A259" s="171">
        <v>32</v>
      </c>
      <c r="B259" s="5" t="str">
        <f>VLOOKUP(A259,'Overzicht locaties'!B:D,2,0)</f>
        <v>Type B</v>
      </c>
      <c r="C259" s="107" t="s">
        <v>266</v>
      </c>
      <c r="D259" s="6">
        <v>1</v>
      </c>
      <c r="E259" s="113"/>
      <c r="F259" s="163"/>
      <c r="G259" s="163">
        <v>0</v>
      </c>
      <c r="H259" s="135">
        <f t="shared" si="5"/>
        <v>0</v>
      </c>
      <c r="I259" s="107"/>
    </row>
    <row r="260" spans="1:9">
      <c r="A260" s="171">
        <v>32</v>
      </c>
      <c r="B260" s="5" t="str">
        <f>VLOOKUP(A260,'Overzicht locaties'!B:D,2,0)</f>
        <v>Type B</v>
      </c>
      <c r="C260" s="107" t="s">
        <v>267</v>
      </c>
      <c r="D260" s="6">
        <v>2</v>
      </c>
      <c r="E260" s="113"/>
      <c r="F260" s="163"/>
      <c r="G260" s="163">
        <v>0</v>
      </c>
      <c r="H260" s="135">
        <f t="shared" si="5"/>
        <v>0</v>
      </c>
      <c r="I260" s="107"/>
    </row>
    <row r="261" spans="1:9">
      <c r="A261" s="171">
        <v>32</v>
      </c>
      <c r="B261" s="5" t="str">
        <f>VLOOKUP(A261,'Overzicht locaties'!B:D,2,0)</f>
        <v>Type B</v>
      </c>
      <c r="C261" s="107" t="s">
        <v>268</v>
      </c>
      <c r="D261" s="6">
        <v>0</v>
      </c>
      <c r="E261" s="113"/>
      <c r="F261" s="163"/>
      <c r="G261" s="163">
        <v>0</v>
      </c>
      <c r="H261" s="135">
        <f t="shared" si="5"/>
        <v>0</v>
      </c>
      <c r="I261" s="107"/>
    </row>
    <row r="262" spans="1:9">
      <c r="A262" s="171">
        <v>33</v>
      </c>
      <c r="B262" s="5" t="str">
        <f>VLOOKUP(A262,'Overzicht locaties'!B:D,2,0)</f>
        <v>Type B</v>
      </c>
      <c r="C262" s="107" t="s">
        <v>261</v>
      </c>
      <c r="D262" s="6">
        <v>2</v>
      </c>
      <c r="E262" s="113"/>
      <c r="F262" s="163"/>
      <c r="G262" s="163">
        <v>0</v>
      </c>
      <c r="H262" s="135">
        <f t="shared" si="5"/>
        <v>0</v>
      </c>
      <c r="I262" s="107"/>
    </row>
    <row r="263" spans="1:9">
      <c r="A263" s="171">
        <v>33</v>
      </c>
      <c r="B263" s="5" t="str">
        <f>VLOOKUP(A263,'Overzicht locaties'!B:D,2,0)</f>
        <v>Type B</v>
      </c>
      <c r="C263" s="107" t="s">
        <v>262</v>
      </c>
      <c r="D263" s="6">
        <v>0</v>
      </c>
      <c r="E263" s="113"/>
      <c r="F263" s="163"/>
      <c r="G263" s="163">
        <v>0</v>
      </c>
      <c r="H263" s="135">
        <f t="shared" si="5"/>
        <v>0</v>
      </c>
      <c r="I263" s="107"/>
    </row>
    <row r="264" spans="1:9">
      <c r="A264" s="171">
        <v>33</v>
      </c>
      <c r="B264" s="5" t="str">
        <f>VLOOKUP(A264,'Overzicht locaties'!B:D,2,0)</f>
        <v>Type B</v>
      </c>
      <c r="C264" s="107" t="s">
        <v>263</v>
      </c>
      <c r="D264" s="6">
        <v>1</v>
      </c>
      <c r="E264" s="113"/>
      <c r="F264" s="163"/>
      <c r="G264" s="163">
        <v>0</v>
      </c>
      <c r="H264" s="135">
        <f t="shared" si="5"/>
        <v>0</v>
      </c>
      <c r="I264" s="107"/>
    </row>
    <row r="265" spans="1:9">
      <c r="A265" s="171">
        <v>33</v>
      </c>
      <c r="B265" s="5" t="str">
        <f>VLOOKUP(A265,'Overzicht locaties'!B:D,2,0)</f>
        <v>Type B</v>
      </c>
      <c r="C265" s="107" t="s">
        <v>264</v>
      </c>
      <c r="D265" s="6">
        <v>1</v>
      </c>
      <c r="E265" s="113"/>
      <c r="F265" s="163"/>
      <c r="G265" s="163">
        <v>0</v>
      </c>
      <c r="H265" s="135">
        <f t="shared" si="5"/>
        <v>0</v>
      </c>
      <c r="I265" s="107"/>
    </row>
    <row r="266" spans="1:9">
      <c r="A266" s="171">
        <v>33</v>
      </c>
      <c r="B266" s="5" t="str">
        <f>VLOOKUP(A266,'Overzicht locaties'!B:D,2,0)</f>
        <v>Type B</v>
      </c>
      <c r="C266" s="107" t="s">
        <v>265</v>
      </c>
      <c r="D266" s="6">
        <v>0</v>
      </c>
      <c r="E266" s="113"/>
      <c r="F266" s="163"/>
      <c r="G266" s="163">
        <v>0</v>
      </c>
      <c r="H266" s="135">
        <f t="shared" si="5"/>
        <v>0</v>
      </c>
      <c r="I266" s="107"/>
    </row>
    <row r="267" spans="1:9">
      <c r="A267" s="171">
        <v>33</v>
      </c>
      <c r="B267" s="5" t="str">
        <f>VLOOKUP(A267,'Overzicht locaties'!B:D,2,0)</f>
        <v>Type B</v>
      </c>
      <c r="C267" s="107" t="s">
        <v>266</v>
      </c>
      <c r="D267" s="6">
        <v>1</v>
      </c>
      <c r="E267" s="113"/>
      <c r="F267" s="163"/>
      <c r="G267" s="163">
        <v>0</v>
      </c>
      <c r="H267" s="135">
        <f t="shared" si="5"/>
        <v>0</v>
      </c>
      <c r="I267" s="107"/>
    </row>
    <row r="268" spans="1:9">
      <c r="A268" s="171">
        <v>33</v>
      </c>
      <c r="B268" s="5" t="str">
        <f>VLOOKUP(A268,'Overzicht locaties'!B:D,2,0)</f>
        <v>Type B</v>
      </c>
      <c r="C268" s="107" t="s">
        <v>267</v>
      </c>
      <c r="D268" s="6">
        <v>2</v>
      </c>
      <c r="E268" s="113"/>
      <c r="F268" s="163"/>
      <c r="G268" s="163">
        <v>0</v>
      </c>
      <c r="H268" s="135">
        <f t="shared" si="5"/>
        <v>0</v>
      </c>
      <c r="I268" s="107"/>
    </row>
    <row r="269" spans="1:9">
      <c r="A269" s="171">
        <v>33</v>
      </c>
      <c r="B269" s="5" t="str">
        <f>VLOOKUP(A269,'Overzicht locaties'!B:D,2,0)</f>
        <v>Type B</v>
      </c>
      <c r="C269" s="107" t="s">
        <v>268</v>
      </c>
      <c r="D269" s="6">
        <v>0</v>
      </c>
      <c r="E269" s="113"/>
      <c r="F269" s="163"/>
      <c r="G269" s="163">
        <v>0</v>
      </c>
      <c r="H269" s="135">
        <f t="shared" si="5"/>
        <v>0</v>
      </c>
      <c r="I269" s="107"/>
    </row>
    <row r="270" spans="1:9">
      <c r="A270" s="171">
        <v>34</v>
      </c>
      <c r="B270" s="5" t="str">
        <f>VLOOKUP(A270,'Overzicht locaties'!B:D,2,0)</f>
        <v>Type B</v>
      </c>
      <c r="C270" s="107" t="s">
        <v>261</v>
      </c>
      <c r="D270" s="6">
        <v>2</v>
      </c>
      <c r="E270" s="113"/>
      <c r="F270" s="163"/>
      <c r="G270" s="163">
        <v>0</v>
      </c>
      <c r="H270" s="135">
        <f t="shared" si="5"/>
        <v>0</v>
      </c>
      <c r="I270" s="107"/>
    </row>
    <row r="271" spans="1:9">
      <c r="A271" s="171">
        <v>34</v>
      </c>
      <c r="B271" s="5" t="str">
        <f>VLOOKUP(A271,'Overzicht locaties'!B:D,2,0)</f>
        <v>Type B</v>
      </c>
      <c r="C271" s="107" t="s">
        <v>262</v>
      </c>
      <c r="D271" s="6">
        <v>0</v>
      </c>
      <c r="E271" s="113"/>
      <c r="F271" s="163"/>
      <c r="G271" s="163">
        <v>0</v>
      </c>
      <c r="H271" s="135">
        <f t="shared" si="5"/>
        <v>0</v>
      </c>
      <c r="I271" s="107"/>
    </row>
    <row r="272" spans="1:9">
      <c r="A272" s="171">
        <v>34</v>
      </c>
      <c r="B272" s="5" t="str">
        <f>VLOOKUP(A272,'Overzicht locaties'!B:D,2,0)</f>
        <v>Type B</v>
      </c>
      <c r="C272" s="107" t="s">
        <v>263</v>
      </c>
      <c r="D272" s="6">
        <v>1</v>
      </c>
      <c r="E272" s="113"/>
      <c r="F272" s="163"/>
      <c r="G272" s="163">
        <v>0</v>
      </c>
      <c r="H272" s="135">
        <f t="shared" si="5"/>
        <v>0</v>
      </c>
      <c r="I272" s="107"/>
    </row>
    <row r="273" spans="1:9">
      <c r="A273" s="171">
        <v>34</v>
      </c>
      <c r="B273" s="5" t="str">
        <f>VLOOKUP(A273,'Overzicht locaties'!B:D,2,0)</f>
        <v>Type B</v>
      </c>
      <c r="C273" s="107" t="s">
        <v>264</v>
      </c>
      <c r="D273" s="6">
        <v>1</v>
      </c>
      <c r="E273" s="113"/>
      <c r="F273" s="163"/>
      <c r="G273" s="163">
        <v>0</v>
      </c>
      <c r="H273" s="135">
        <f t="shared" si="5"/>
        <v>0</v>
      </c>
      <c r="I273" s="107"/>
    </row>
    <row r="274" spans="1:9">
      <c r="A274" s="171">
        <v>34</v>
      </c>
      <c r="B274" s="5" t="str">
        <f>VLOOKUP(A274,'Overzicht locaties'!B:D,2,0)</f>
        <v>Type B</v>
      </c>
      <c r="C274" s="107" t="s">
        <v>265</v>
      </c>
      <c r="D274" s="6">
        <v>0</v>
      </c>
      <c r="E274" s="113"/>
      <c r="F274" s="163"/>
      <c r="G274" s="163">
        <v>0</v>
      </c>
      <c r="H274" s="135">
        <f t="shared" si="5"/>
        <v>0</v>
      </c>
      <c r="I274" s="107"/>
    </row>
    <row r="275" spans="1:9">
      <c r="A275" s="171">
        <v>34</v>
      </c>
      <c r="B275" s="5" t="str">
        <f>VLOOKUP(A275,'Overzicht locaties'!B:D,2,0)</f>
        <v>Type B</v>
      </c>
      <c r="C275" s="107" t="s">
        <v>266</v>
      </c>
      <c r="D275" s="6">
        <v>1</v>
      </c>
      <c r="E275" s="113"/>
      <c r="F275" s="163"/>
      <c r="G275" s="163">
        <v>0</v>
      </c>
      <c r="H275" s="135">
        <f t="shared" si="5"/>
        <v>0</v>
      </c>
      <c r="I275" s="107"/>
    </row>
    <row r="276" spans="1:9">
      <c r="A276" s="171">
        <v>34</v>
      </c>
      <c r="B276" s="5" t="str">
        <f>VLOOKUP(A276,'Overzicht locaties'!B:D,2,0)</f>
        <v>Type B</v>
      </c>
      <c r="C276" s="107" t="s">
        <v>267</v>
      </c>
      <c r="D276" s="6">
        <v>2</v>
      </c>
      <c r="E276" s="113"/>
      <c r="F276" s="163"/>
      <c r="G276" s="163">
        <v>0</v>
      </c>
      <c r="H276" s="135">
        <f t="shared" si="5"/>
        <v>0</v>
      </c>
      <c r="I276" s="107"/>
    </row>
    <row r="277" spans="1:9">
      <c r="A277" s="171">
        <v>34</v>
      </c>
      <c r="B277" s="5" t="str">
        <f>VLOOKUP(A277,'Overzicht locaties'!B:D,2,0)</f>
        <v>Type B</v>
      </c>
      <c r="C277" s="107" t="s">
        <v>268</v>
      </c>
      <c r="D277" s="6">
        <v>0</v>
      </c>
      <c r="E277" s="113"/>
      <c r="F277" s="163"/>
      <c r="G277" s="163">
        <v>0</v>
      </c>
      <c r="H277" s="135">
        <f t="shared" si="5"/>
        <v>0</v>
      </c>
      <c r="I277" s="107"/>
    </row>
    <row r="278" spans="1:9">
      <c r="A278" s="171">
        <v>35</v>
      </c>
      <c r="B278" s="5" t="str">
        <f>VLOOKUP(A278,'Overzicht locaties'!B:D,2,0)</f>
        <v>CE XX</v>
      </c>
      <c r="C278" s="107" t="s">
        <v>261</v>
      </c>
      <c r="D278" s="6">
        <v>2</v>
      </c>
      <c r="E278" s="113"/>
      <c r="F278" s="163"/>
      <c r="G278" s="163">
        <v>0</v>
      </c>
      <c r="H278" s="135">
        <f t="shared" ref="H278:H341" si="6">G278*52*D278</f>
        <v>0</v>
      </c>
      <c r="I278" s="107"/>
    </row>
    <row r="279" spans="1:9">
      <c r="A279" s="171">
        <v>35</v>
      </c>
      <c r="B279" s="5" t="str">
        <f>VLOOKUP(A279,'Overzicht locaties'!B:D,2,0)</f>
        <v>CE XX</v>
      </c>
      <c r="C279" s="107" t="s">
        <v>262</v>
      </c>
      <c r="D279" s="6">
        <v>2</v>
      </c>
      <c r="E279" s="113"/>
      <c r="F279" s="163"/>
      <c r="G279" s="163">
        <v>0</v>
      </c>
      <c r="H279" s="135">
        <f t="shared" si="6"/>
        <v>0</v>
      </c>
      <c r="I279" s="107"/>
    </row>
    <row r="280" spans="1:9">
      <c r="A280" s="171">
        <v>35</v>
      </c>
      <c r="B280" s="5" t="str">
        <f>VLOOKUP(A280,'Overzicht locaties'!B:D,2,0)</f>
        <v>CE XX</v>
      </c>
      <c r="C280" s="107" t="s">
        <v>263</v>
      </c>
      <c r="D280" s="6">
        <v>0</v>
      </c>
      <c r="E280" s="113"/>
      <c r="F280" s="163"/>
      <c r="G280" s="163">
        <v>0</v>
      </c>
      <c r="H280" s="135">
        <f t="shared" si="6"/>
        <v>0</v>
      </c>
      <c r="I280" s="107"/>
    </row>
    <row r="281" spans="1:9">
      <c r="A281" s="171">
        <v>35</v>
      </c>
      <c r="B281" s="5" t="str">
        <f>VLOOKUP(A281,'Overzicht locaties'!B:D,2,0)</f>
        <v>CE XX</v>
      </c>
      <c r="C281" s="107" t="s">
        <v>264</v>
      </c>
      <c r="D281" s="6">
        <v>4</v>
      </c>
      <c r="E281" s="113"/>
      <c r="F281" s="163"/>
      <c r="G281" s="163">
        <v>0</v>
      </c>
      <c r="H281" s="135">
        <f t="shared" si="6"/>
        <v>0</v>
      </c>
      <c r="I281" s="107"/>
    </row>
    <row r="282" spans="1:9">
      <c r="A282" s="171">
        <v>35</v>
      </c>
      <c r="B282" s="5" t="str">
        <f>VLOOKUP(A282,'Overzicht locaties'!B:D,2,0)</f>
        <v>CE XX</v>
      </c>
      <c r="C282" s="107" t="s">
        <v>265</v>
      </c>
      <c r="D282" s="6">
        <v>4</v>
      </c>
      <c r="E282" s="113"/>
      <c r="F282" s="163"/>
      <c r="G282" s="163">
        <v>0</v>
      </c>
      <c r="H282" s="135">
        <f t="shared" si="6"/>
        <v>0</v>
      </c>
      <c r="I282" s="107"/>
    </row>
    <row r="283" spans="1:9">
      <c r="A283" s="171">
        <v>35</v>
      </c>
      <c r="B283" s="5" t="str">
        <f>VLOOKUP(A283,'Overzicht locaties'!B:D,2,0)</f>
        <v>CE XX</v>
      </c>
      <c r="C283" s="107" t="s">
        <v>266</v>
      </c>
      <c r="D283" s="6">
        <v>4</v>
      </c>
      <c r="E283" s="113"/>
      <c r="F283" s="163"/>
      <c r="G283" s="163">
        <v>0</v>
      </c>
      <c r="H283" s="135">
        <f t="shared" si="6"/>
        <v>0</v>
      </c>
      <c r="I283" s="107"/>
    </row>
    <row r="284" spans="1:9">
      <c r="A284" s="171">
        <v>35</v>
      </c>
      <c r="B284" s="5" t="str">
        <f>VLOOKUP(A284,'Overzicht locaties'!B:D,2,0)</f>
        <v>CE XX</v>
      </c>
      <c r="C284" s="107" t="s">
        <v>267</v>
      </c>
      <c r="D284" s="6">
        <v>2</v>
      </c>
      <c r="E284" s="113"/>
      <c r="F284" s="163"/>
      <c r="G284" s="163">
        <v>0</v>
      </c>
      <c r="H284" s="135">
        <f t="shared" si="6"/>
        <v>0</v>
      </c>
      <c r="I284" s="107"/>
    </row>
    <row r="285" spans="1:9">
      <c r="A285" s="171">
        <v>35</v>
      </c>
      <c r="B285" s="5" t="str">
        <f>VLOOKUP(A285,'Overzicht locaties'!B:D,2,0)</f>
        <v>CE XX</v>
      </c>
      <c r="C285" s="107" t="s">
        <v>268</v>
      </c>
      <c r="D285" s="6">
        <v>2</v>
      </c>
      <c r="E285" s="113"/>
      <c r="F285" s="163"/>
      <c r="G285" s="163">
        <v>0</v>
      </c>
      <c r="H285" s="135">
        <f t="shared" si="6"/>
        <v>0</v>
      </c>
      <c r="I285" s="107"/>
    </row>
    <row r="286" spans="1:9">
      <c r="A286" s="171">
        <v>36</v>
      </c>
      <c r="B286" s="5" t="str">
        <f>VLOOKUP(A286,'Overzicht locaties'!B:D,2,0)</f>
        <v>Utr.</v>
      </c>
      <c r="C286" s="107" t="s">
        <v>261</v>
      </c>
      <c r="D286" s="6">
        <v>4</v>
      </c>
      <c r="E286" s="113"/>
      <c r="F286" s="163"/>
      <c r="G286" s="163">
        <v>0</v>
      </c>
      <c r="H286" s="135">
        <f t="shared" si="6"/>
        <v>0</v>
      </c>
      <c r="I286" s="107"/>
    </row>
    <row r="287" spans="1:9">
      <c r="A287" s="171">
        <v>36</v>
      </c>
      <c r="B287" s="5" t="str">
        <f>VLOOKUP(A287,'Overzicht locaties'!B:D,2,0)</f>
        <v>Utr.</v>
      </c>
      <c r="C287" s="107" t="s">
        <v>262</v>
      </c>
      <c r="D287" s="6">
        <v>4</v>
      </c>
      <c r="E287" s="113"/>
      <c r="F287" s="163"/>
      <c r="G287" s="163">
        <v>0</v>
      </c>
      <c r="H287" s="135">
        <f t="shared" si="6"/>
        <v>0</v>
      </c>
      <c r="I287" s="107"/>
    </row>
    <row r="288" spans="1:9">
      <c r="A288" s="171">
        <v>36</v>
      </c>
      <c r="B288" s="5" t="str">
        <f>VLOOKUP(A288,'Overzicht locaties'!B:D,2,0)</f>
        <v>Utr.</v>
      </c>
      <c r="C288" s="107" t="s">
        <v>263</v>
      </c>
      <c r="D288" s="6">
        <v>4</v>
      </c>
      <c r="E288" s="113"/>
      <c r="F288" s="163"/>
      <c r="G288" s="163">
        <v>0</v>
      </c>
      <c r="H288" s="135">
        <f t="shared" si="6"/>
        <v>0</v>
      </c>
      <c r="I288" s="107"/>
    </row>
    <row r="289" spans="1:9">
      <c r="A289" s="171">
        <v>36</v>
      </c>
      <c r="B289" s="5" t="str">
        <f>VLOOKUP(A289,'Overzicht locaties'!B:D,2,0)</f>
        <v>Utr.</v>
      </c>
      <c r="C289" s="107" t="s">
        <v>264</v>
      </c>
      <c r="D289" s="6">
        <v>6</v>
      </c>
      <c r="E289" s="113"/>
      <c r="F289" s="163"/>
      <c r="G289" s="163">
        <v>0</v>
      </c>
      <c r="H289" s="135">
        <f t="shared" si="6"/>
        <v>0</v>
      </c>
      <c r="I289" s="107"/>
    </row>
    <row r="290" spans="1:9">
      <c r="A290" s="171">
        <v>36</v>
      </c>
      <c r="B290" s="5" t="str">
        <f>VLOOKUP(A290,'Overzicht locaties'!B:D,2,0)</f>
        <v>Utr.</v>
      </c>
      <c r="C290" s="107" t="s">
        <v>265</v>
      </c>
      <c r="D290" s="6">
        <v>6</v>
      </c>
      <c r="E290" s="113"/>
      <c r="F290" s="163"/>
      <c r="G290" s="163">
        <v>0</v>
      </c>
      <c r="H290" s="135">
        <f t="shared" si="6"/>
        <v>0</v>
      </c>
      <c r="I290" s="107"/>
    </row>
    <row r="291" spans="1:9">
      <c r="A291" s="171">
        <v>36</v>
      </c>
      <c r="B291" s="5" t="str">
        <f>VLOOKUP(A291,'Overzicht locaties'!B:D,2,0)</f>
        <v>Utr.</v>
      </c>
      <c r="C291" s="107" t="s">
        <v>266</v>
      </c>
      <c r="D291" s="6">
        <v>6</v>
      </c>
      <c r="E291" s="113"/>
      <c r="F291" s="163"/>
      <c r="G291" s="163">
        <v>0</v>
      </c>
      <c r="H291" s="135">
        <f t="shared" si="6"/>
        <v>0</v>
      </c>
      <c r="I291" s="107"/>
    </row>
    <row r="292" spans="1:9">
      <c r="A292" s="171">
        <v>36</v>
      </c>
      <c r="B292" s="5" t="str">
        <f>VLOOKUP(A292,'Overzicht locaties'!B:D,2,0)</f>
        <v>Utr.</v>
      </c>
      <c r="C292" s="107" t="s">
        <v>267</v>
      </c>
      <c r="D292" s="6">
        <v>6</v>
      </c>
      <c r="E292" s="113"/>
      <c r="F292" s="163"/>
      <c r="G292" s="163">
        <v>0</v>
      </c>
      <c r="H292" s="135">
        <f t="shared" si="6"/>
        <v>0</v>
      </c>
      <c r="I292" s="107"/>
    </row>
    <row r="293" spans="1:9">
      <c r="A293" s="171">
        <v>36</v>
      </c>
      <c r="B293" s="5" t="str">
        <f>VLOOKUP(A293,'Overzicht locaties'!B:D,2,0)</f>
        <v>Utr.</v>
      </c>
      <c r="C293" s="107" t="s">
        <v>268</v>
      </c>
      <c r="D293" s="6">
        <v>3</v>
      </c>
      <c r="E293" s="113"/>
      <c r="F293" s="163"/>
      <c r="G293" s="163">
        <v>0</v>
      </c>
      <c r="H293" s="135">
        <f t="shared" si="6"/>
        <v>0</v>
      </c>
      <c r="I293" s="107"/>
    </row>
    <row r="294" spans="1:9">
      <c r="A294" s="171">
        <v>37</v>
      </c>
      <c r="B294" s="5" t="str">
        <f>VLOOKUP(A294,'Overzicht locaties'!B:D,2,0)</f>
        <v>SE33</v>
      </c>
      <c r="C294" s="107" t="s">
        <v>261</v>
      </c>
      <c r="D294" s="6">
        <v>6</v>
      </c>
      <c r="E294" s="113"/>
      <c r="F294" s="163"/>
      <c r="G294" s="163">
        <v>0</v>
      </c>
      <c r="H294" s="135">
        <f t="shared" si="6"/>
        <v>0</v>
      </c>
      <c r="I294" s="107"/>
    </row>
    <row r="295" spans="1:9">
      <c r="A295" s="171">
        <v>37</v>
      </c>
      <c r="B295" s="5" t="str">
        <f>VLOOKUP(A295,'Overzicht locaties'!B:D,2,0)</f>
        <v>SE33</v>
      </c>
      <c r="C295" s="107" t="s">
        <v>262</v>
      </c>
      <c r="D295" s="6">
        <v>5</v>
      </c>
      <c r="E295" s="113"/>
      <c r="F295" s="163"/>
      <c r="G295" s="163">
        <v>0</v>
      </c>
      <c r="H295" s="135">
        <f t="shared" si="6"/>
        <v>0</v>
      </c>
      <c r="I295" s="107"/>
    </row>
    <row r="296" spans="1:9">
      <c r="A296" s="171">
        <v>37</v>
      </c>
      <c r="B296" s="5" t="str">
        <f>VLOOKUP(A296,'Overzicht locaties'!B:D,2,0)</f>
        <v>SE33</v>
      </c>
      <c r="C296" s="107" t="s">
        <v>263</v>
      </c>
      <c r="D296" s="6">
        <v>3</v>
      </c>
      <c r="E296" s="113"/>
      <c r="F296" s="163"/>
      <c r="G296" s="163">
        <v>0</v>
      </c>
      <c r="H296" s="135">
        <f t="shared" si="6"/>
        <v>0</v>
      </c>
      <c r="I296" s="107"/>
    </row>
    <row r="297" spans="1:9">
      <c r="A297" s="171">
        <v>37</v>
      </c>
      <c r="B297" s="5" t="str">
        <f>VLOOKUP(A297,'Overzicht locaties'!B:D,2,0)</f>
        <v>SE33</v>
      </c>
      <c r="C297" s="107" t="s">
        <v>264</v>
      </c>
      <c r="D297" s="6">
        <v>2</v>
      </c>
      <c r="E297" s="113"/>
      <c r="F297" s="163"/>
      <c r="G297" s="163">
        <v>0</v>
      </c>
      <c r="H297" s="135">
        <f t="shared" si="6"/>
        <v>0</v>
      </c>
      <c r="I297" s="107"/>
    </row>
    <row r="298" spans="1:9">
      <c r="A298" s="171">
        <v>37</v>
      </c>
      <c r="B298" s="5" t="str">
        <f>VLOOKUP(A298,'Overzicht locaties'!B:D,2,0)</f>
        <v>SE33</v>
      </c>
      <c r="C298" s="107" t="s">
        <v>265</v>
      </c>
      <c r="D298" s="6">
        <v>0</v>
      </c>
      <c r="E298" s="113"/>
      <c r="F298" s="163"/>
      <c r="G298" s="163">
        <v>0</v>
      </c>
      <c r="H298" s="135">
        <f t="shared" si="6"/>
        <v>0</v>
      </c>
      <c r="I298" s="107"/>
    </row>
    <row r="299" spans="1:9">
      <c r="A299" s="171">
        <v>37</v>
      </c>
      <c r="B299" s="5" t="str">
        <f>VLOOKUP(A299,'Overzicht locaties'!B:D,2,0)</f>
        <v>SE33</v>
      </c>
      <c r="C299" s="107" t="s">
        <v>266</v>
      </c>
      <c r="D299" s="6">
        <v>2</v>
      </c>
      <c r="E299" s="113"/>
      <c r="F299" s="163"/>
      <c r="G299" s="163">
        <v>0</v>
      </c>
      <c r="H299" s="135">
        <f t="shared" si="6"/>
        <v>0</v>
      </c>
      <c r="I299" s="107"/>
    </row>
    <row r="300" spans="1:9">
      <c r="A300" s="171">
        <v>37</v>
      </c>
      <c r="B300" s="5" t="str">
        <f>VLOOKUP(A300,'Overzicht locaties'!B:D,2,0)</f>
        <v>SE33</v>
      </c>
      <c r="C300" s="107" t="s">
        <v>267</v>
      </c>
      <c r="D300" s="6">
        <v>0</v>
      </c>
      <c r="E300" s="113"/>
      <c r="F300" s="163"/>
      <c r="G300" s="163">
        <v>0</v>
      </c>
      <c r="H300" s="135">
        <f t="shared" si="6"/>
        <v>0</v>
      </c>
      <c r="I300" s="107"/>
    </row>
    <row r="301" spans="1:9">
      <c r="A301" s="171">
        <v>37</v>
      </c>
      <c r="B301" s="5" t="str">
        <f>VLOOKUP(A301,'Overzicht locaties'!B:D,2,0)</f>
        <v>SE33</v>
      </c>
      <c r="C301" s="107" t="s">
        <v>268</v>
      </c>
      <c r="D301" s="6">
        <v>1</v>
      </c>
      <c r="E301" s="113"/>
      <c r="F301" s="163"/>
      <c r="G301" s="163">
        <v>0</v>
      </c>
      <c r="H301" s="135">
        <f t="shared" si="6"/>
        <v>0</v>
      </c>
      <c r="I301" s="107"/>
    </row>
    <row r="302" spans="1:9">
      <c r="A302" s="171">
        <v>38</v>
      </c>
      <c r="B302" s="5" t="str">
        <f>VLOOKUP(A302,'Overzicht locaties'!B:D,2,0)</f>
        <v>SE19</v>
      </c>
      <c r="C302" s="107" t="s">
        <v>261</v>
      </c>
      <c r="D302" s="6">
        <v>8</v>
      </c>
      <c r="E302" s="113"/>
      <c r="F302" s="163"/>
      <c r="G302" s="163">
        <v>0</v>
      </c>
      <c r="H302" s="135">
        <f t="shared" si="6"/>
        <v>0</v>
      </c>
      <c r="I302" s="107"/>
    </row>
    <row r="303" spans="1:9">
      <c r="A303" s="171">
        <v>38</v>
      </c>
      <c r="B303" s="5" t="str">
        <f>VLOOKUP(A303,'Overzicht locaties'!B:D,2,0)</f>
        <v>SE19</v>
      </c>
      <c r="C303" s="107" t="s">
        <v>262</v>
      </c>
      <c r="D303" s="6">
        <v>8</v>
      </c>
      <c r="E303" s="113"/>
      <c r="F303" s="163"/>
      <c r="G303" s="163">
        <v>0</v>
      </c>
      <c r="H303" s="135">
        <f t="shared" si="6"/>
        <v>0</v>
      </c>
      <c r="I303" s="107"/>
    </row>
    <row r="304" spans="1:9">
      <c r="A304" s="171">
        <v>38</v>
      </c>
      <c r="B304" s="5" t="str">
        <f>VLOOKUP(A304,'Overzicht locaties'!B:D,2,0)</f>
        <v>SE19</v>
      </c>
      <c r="C304" s="107" t="s">
        <v>263</v>
      </c>
      <c r="D304" s="6">
        <v>5</v>
      </c>
      <c r="E304" s="113"/>
      <c r="F304" s="163"/>
      <c r="G304" s="163">
        <v>0</v>
      </c>
      <c r="H304" s="135">
        <f t="shared" si="6"/>
        <v>0</v>
      </c>
      <c r="I304" s="107"/>
    </row>
    <row r="305" spans="1:9">
      <c r="A305" s="171">
        <v>38</v>
      </c>
      <c r="B305" s="5" t="str">
        <f>VLOOKUP(A305,'Overzicht locaties'!B:D,2,0)</f>
        <v>SE19</v>
      </c>
      <c r="C305" s="107" t="s">
        <v>264</v>
      </c>
      <c r="D305" s="6">
        <v>2</v>
      </c>
      <c r="E305" s="113"/>
      <c r="F305" s="163"/>
      <c r="G305" s="163">
        <v>0</v>
      </c>
      <c r="H305" s="135">
        <f t="shared" si="6"/>
        <v>0</v>
      </c>
      <c r="I305" s="107"/>
    </row>
    <row r="306" spans="1:9">
      <c r="A306" s="171">
        <v>38</v>
      </c>
      <c r="B306" s="5" t="str">
        <f>VLOOKUP(A306,'Overzicht locaties'!B:D,2,0)</f>
        <v>SE19</v>
      </c>
      <c r="C306" s="107" t="s">
        <v>265</v>
      </c>
      <c r="D306" s="6">
        <v>0</v>
      </c>
      <c r="E306" s="113"/>
      <c r="F306" s="163"/>
      <c r="G306" s="163">
        <v>0</v>
      </c>
      <c r="H306" s="135">
        <f t="shared" si="6"/>
        <v>0</v>
      </c>
      <c r="I306" s="107"/>
    </row>
    <row r="307" spans="1:9">
      <c r="A307" s="171">
        <v>38</v>
      </c>
      <c r="B307" s="5" t="str">
        <f>VLOOKUP(A307,'Overzicht locaties'!B:D,2,0)</f>
        <v>SE19</v>
      </c>
      <c r="C307" s="107" t="s">
        <v>266</v>
      </c>
      <c r="D307" s="6">
        <v>2</v>
      </c>
      <c r="E307" s="113"/>
      <c r="F307" s="163"/>
      <c r="G307" s="163">
        <v>0</v>
      </c>
      <c r="H307" s="135">
        <f t="shared" si="6"/>
        <v>0</v>
      </c>
      <c r="I307" s="107"/>
    </row>
    <row r="308" spans="1:9">
      <c r="A308" s="171">
        <v>38</v>
      </c>
      <c r="B308" s="5" t="str">
        <f>VLOOKUP(A308,'Overzicht locaties'!B:D,2,0)</f>
        <v>SE19</v>
      </c>
      <c r="C308" s="107" t="s">
        <v>267</v>
      </c>
      <c r="D308" s="6">
        <v>2</v>
      </c>
      <c r="E308" s="113"/>
      <c r="F308" s="163"/>
      <c r="G308" s="163">
        <v>0</v>
      </c>
      <c r="H308" s="135">
        <f t="shared" si="6"/>
        <v>0</v>
      </c>
      <c r="I308" s="107"/>
    </row>
    <row r="309" spans="1:9">
      <c r="A309" s="171">
        <v>38</v>
      </c>
      <c r="B309" s="5" t="str">
        <f>VLOOKUP(A309,'Overzicht locaties'!B:D,2,0)</f>
        <v>SE19</v>
      </c>
      <c r="C309" s="107" t="s">
        <v>268</v>
      </c>
      <c r="D309" s="6">
        <v>1</v>
      </c>
      <c r="E309" s="113"/>
      <c r="F309" s="163"/>
      <c r="G309" s="163">
        <v>0</v>
      </c>
      <c r="H309" s="135">
        <f t="shared" si="6"/>
        <v>0</v>
      </c>
      <c r="I309" s="107"/>
    </row>
    <row r="310" spans="1:9">
      <c r="A310" s="171">
        <v>39</v>
      </c>
      <c r="B310" s="5" t="str">
        <f>VLOOKUP(A310,'Overzicht locaties'!B:D,2,0)</f>
        <v>Type B</v>
      </c>
      <c r="C310" s="107" t="s">
        <v>261</v>
      </c>
      <c r="D310" s="6">
        <v>2</v>
      </c>
      <c r="E310" s="113"/>
      <c r="F310" s="163"/>
      <c r="G310" s="163">
        <v>0</v>
      </c>
      <c r="H310" s="135">
        <f t="shared" si="6"/>
        <v>0</v>
      </c>
      <c r="I310" s="107"/>
    </row>
    <row r="311" spans="1:9">
      <c r="A311" s="171">
        <v>39</v>
      </c>
      <c r="B311" s="5" t="str">
        <f>VLOOKUP(A311,'Overzicht locaties'!B:D,2,0)</f>
        <v>Type B</v>
      </c>
      <c r="C311" s="107" t="s">
        <v>262</v>
      </c>
      <c r="D311" s="6">
        <v>2</v>
      </c>
      <c r="E311" s="113"/>
      <c r="F311" s="163"/>
      <c r="G311" s="163">
        <v>0</v>
      </c>
      <c r="H311" s="135">
        <f t="shared" si="6"/>
        <v>0</v>
      </c>
      <c r="I311" s="107"/>
    </row>
    <row r="312" spans="1:9">
      <c r="A312" s="171">
        <v>39</v>
      </c>
      <c r="B312" s="5" t="str">
        <f>VLOOKUP(A312,'Overzicht locaties'!B:D,2,0)</f>
        <v>Type B</v>
      </c>
      <c r="C312" s="107" t="s">
        <v>263</v>
      </c>
      <c r="D312" s="6">
        <v>0</v>
      </c>
      <c r="E312" s="113"/>
      <c r="F312" s="163"/>
      <c r="G312" s="163">
        <v>0</v>
      </c>
      <c r="H312" s="135">
        <f t="shared" si="6"/>
        <v>0</v>
      </c>
      <c r="I312" s="107"/>
    </row>
    <row r="313" spans="1:9">
      <c r="A313" s="171">
        <v>39</v>
      </c>
      <c r="B313" s="5" t="str">
        <f>VLOOKUP(A313,'Overzicht locaties'!B:D,2,0)</f>
        <v>Type B</v>
      </c>
      <c r="C313" s="107" t="s">
        <v>264</v>
      </c>
      <c r="D313" s="6">
        <v>1</v>
      </c>
      <c r="E313" s="113"/>
      <c r="F313" s="163"/>
      <c r="G313" s="163">
        <v>0</v>
      </c>
      <c r="H313" s="135">
        <f t="shared" si="6"/>
        <v>0</v>
      </c>
      <c r="I313" s="107"/>
    </row>
    <row r="314" spans="1:9">
      <c r="A314" s="171">
        <v>39</v>
      </c>
      <c r="B314" s="5" t="str">
        <f>VLOOKUP(A314,'Overzicht locaties'!B:D,2,0)</f>
        <v>Type B</v>
      </c>
      <c r="C314" s="107" t="s">
        <v>265</v>
      </c>
      <c r="D314" s="6">
        <v>0</v>
      </c>
      <c r="E314" s="113"/>
      <c r="F314" s="163"/>
      <c r="G314" s="163">
        <v>0</v>
      </c>
      <c r="H314" s="135">
        <f t="shared" si="6"/>
        <v>0</v>
      </c>
      <c r="I314" s="107"/>
    </row>
    <row r="315" spans="1:9">
      <c r="A315" s="171">
        <v>39</v>
      </c>
      <c r="B315" s="5" t="str">
        <f>VLOOKUP(A315,'Overzicht locaties'!B:D,2,0)</f>
        <v>Type B</v>
      </c>
      <c r="C315" s="107" t="s">
        <v>266</v>
      </c>
      <c r="D315" s="6">
        <v>1</v>
      </c>
      <c r="E315" s="113"/>
      <c r="F315" s="163"/>
      <c r="G315" s="163">
        <v>0</v>
      </c>
      <c r="H315" s="135">
        <f t="shared" si="6"/>
        <v>0</v>
      </c>
      <c r="I315" s="107"/>
    </row>
    <row r="316" spans="1:9">
      <c r="A316" s="171">
        <v>39</v>
      </c>
      <c r="B316" s="5" t="str">
        <f>VLOOKUP(A316,'Overzicht locaties'!B:D,2,0)</f>
        <v>Type B</v>
      </c>
      <c r="C316" s="107" t="s">
        <v>267</v>
      </c>
      <c r="D316" s="6">
        <v>0</v>
      </c>
      <c r="E316" s="113"/>
      <c r="F316" s="163"/>
      <c r="G316" s="163">
        <v>0</v>
      </c>
      <c r="H316" s="135">
        <f t="shared" si="6"/>
        <v>0</v>
      </c>
      <c r="I316" s="107"/>
    </row>
    <row r="317" spans="1:9">
      <c r="A317" s="171">
        <v>39</v>
      </c>
      <c r="B317" s="5" t="str">
        <f>VLOOKUP(A317,'Overzicht locaties'!B:D,2,0)</f>
        <v>Type B</v>
      </c>
      <c r="C317" s="107" t="s">
        <v>268</v>
      </c>
      <c r="D317" s="6">
        <v>0</v>
      </c>
      <c r="E317" s="113"/>
      <c r="F317" s="163"/>
      <c r="G317" s="163">
        <v>0</v>
      </c>
      <c r="H317" s="135">
        <f t="shared" si="6"/>
        <v>0</v>
      </c>
      <c r="I317" s="107"/>
    </row>
    <row r="318" spans="1:9">
      <c r="A318" s="171">
        <v>39</v>
      </c>
      <c r="B318" s="5" t="str">
        <f>VLOOKUP(A318,'Overzicht locaties'!B:D,2,0)</f>
        <v>Type B</v>
      </c>
      <c r="C318" s="107" t="s">
        <v>261</v>
      </c>
      <c r="D318" s="6">
        <v>2</v>
      </c>
      <c r="E318" s="113"/>
      <c r="F318" s="163"/>
      <c r="G318" s="163">
        <v>0</v>
      </c>
      <c r="H318" s="135">
        <f t="shared" si="6"/>
        <v>0</v>
      </c>
      <c r="I318" s="107"/>
    </row>
    <row r="319" spans="1:9">
      <c r="A319" s="171">
        <v>40</v>
      </c>
      <c r="B319" s="5" t="str">
        <f>VLOOKUP(A319,'Overzicht locaties'!B:D,2,0)</f>
        <v>Type B</v>
      </c>
      <c r="C319" s="107" t="s">
        <v>262</v>
      </c>
      <c r="D319" s="6">
        <v>2</v>
      </c>
      <c r="E319" s="113"/>
      <c r="F319" s="163"/>
      <c r="G319" s="163">
        <v>0</v>
      </c>
      <c r="H319" s="135">
        <f t="shared" si="6"/>
        <v>0</v>
      </c>
      <c r="I319" s="107"/>
    </row>
    <row r="320" spans="1:9">
      <c r="A320" s="171">
        <v>40</v>
      </c>
      <c r="B320" s="5" t="str">
        <f>VLOOKUP(A320,'Overzicht locaties'!B:D,2,0)</f>
        <v>Type B</v>
      </c>
      <c r="C320" s="107" t="s">
        <v>263</v>
      </c>
      <c r="D320" s="6">
        <v>0</v>
      </c>
      <c r="E320" s="113"/>
      <c r="F320" s="163"/>
      <c r="G320" s="163">
        <v>0</v>
      </c>
      <c r="H320" s="135">
        <f t="shared" si="6"/>
        <v>0</v>
      </c>
      <c r="I320" s="107"/>
    </row>
    <row r="321" spans="1:9">
      <c r="A321" s="171">
        <v>40</v>
      </c>
      <c r="B321" s="5" t="str">
        <f>VLOOKUP(A321,'Overzicht locaties'!B:D,2,0)</f>
        <v>Type B</v>
      </c>
      <c r="C321" s="107" t="s">
        <v>264</v>
      </c>
      <c r="D321" s="6">
        <v>1</v>
      </c>
      <c r="E321" s="113"/>
      <c r="F321" s="163"/>
      <c r="G321" s="163">
        <v>0</v>
      </c>
      <c r="H321" s="135">
        <f t="shared" si="6"/>
        <v>0</v>
      </c>
      <c r="I321" s="107"/>
    </row>
    <row r="322" spans="1:9">
      <c r="A322" s="171">
        <v>40</v>
      </c>
      <c r="B322" s="5" t="str">
        <f>VLOOKUP(A322,'Overzicht locaties'!B:D,2,0)</f>
        <v>Type B</v>
      </c>
      <c r="C322" s="107" t="s">
        <v>265</v>
      </c>
      <c r="D322" s="6">
        <v>0</v>
      </c>
      <c r="E322" s="113"/>
      <c r="F322" s="163"/>
      <c r="G322" s="163">
        <v>0</v>
      </c>
      <c r="H322" s="135">
        <f t="shared" si="6"/>
        <v>0</v>
      </c>
      <c r="I322" s="107"/>
    </row>
    <row r="323" spans="1:9">
      <c r="A323" s="171">
        <v>40</v>
      </c>
      <c r="B323" s="5" t="str">
        <f>VLOOKUP(A323,'Overzicht locaties'!B:D,2,0)</f>
        <v>Type B</v>
      </c>
      <c r="C323" s="107" t="s">
        <v>266</v>
      </c>
      <c r="D323" s="6">
        <v>1</v>
      </c>
      <c r="E323" s="113"/>
      <c r="F323" s="163"/>
      <c r="G323" s="163">
        <v>0</v>
      </c>
      <c r="H323" s="135">
        <f t="shared" si="6"/>
        <v>0</v>
      </c>
      <c r="I323" s="107"/>
    </row>
    <row r="324" spans="1:9">
      <c r="A324" s="171">
        <v>40</v>
      </c>
      <c r="B324" s="5" t="str">
        <f>VLOOKUP(A324,'Overzicht locaties'!B:D,2,0)</f>
        <v>Type B</v>
      </c>
      <c r="C324" s="107" t="s">
        <v>267</v>
      </c>
      <c r="D324" s="6">
        <v>0</v>
      </c>
      <c r="E324" s="113"/>
      <c r="F324" s="163"/>
      <c r="G324" s="163">
        <v>0</v>
      </c>
      <c r="H324" s="135">
        <f t="shared" si="6"/>
        <v>0</v>
      </c>
      <c r="I324" s="107"/>
    </row>
    <row r="325" spans="1:9">
      <c r="A325" s="171">
        <v>40</v>
      </c>
      <c r="B325" s="5" t="str">
        <f>VLOOKUP(A325,'Overzicht locaties'!B:D,2,0)</f>
        <v>Type B</v>
      </c>
      <c r="C325" s="107" t="s">
        <v>268</v>
      </c>
      <c r="D325" s="6">
        <v>0</v>
      </c>
      <c r="E325" s="113"/>
      <c r="F325" s="163"/>
      <c r="G325" s="163">
        <v>0</v>
      </c>
      <c r="H325" s="135">
        <f t="shared" si="6"/>
        <v>0</v>
      </c>
      <c r="I325" s="107"/>
    </row>
    <row r="326" spans="1:9">
      <c r="A326" s="171">
        <v>41</v>
      </c>
      <c r="B326" s="5" t="str">
        <f>VLOOKUP(A326,'Overzicht locaties'!B:D,2,0)</f>
        <v>Type B</v>
      </c>
      <c r="C326" s="107" t="s">
        <v>261</v>
      </c>
      <c r="D326" s="6">
        <v>2</v>
      </c>
      <c r="E326" s="113"/>
      <c r="F326" s="163"/>
      <c r="G326" s="163">
        <v>0</v>
      </c>
      <c r="H326" s="135">
        <f t="shared" si="6"/>
        <v>0</v>
      </c>
      <c r="I326" s="107"/>
    </row>
    <row r="327" spans="1:9">
      <c r="A327" s="171">
        <v>41</v>
      </c>
      <c r="B327" s="5" t="str">
        <f>VLOOKUP(A327,'Overzicht locaties'!B:D,2,0)</f>
        <v>Type B</v>
      </c>
      <c r="C327" s="107" t="s">
        <v>262</v>
      </c>
      <c r="D327" s="6">
        <v>2</v>
      </c>
      <c r="E327" s="113"/>
      <c r="F327" s="163"/>
      <c r="G327" s="163">
        <v>0</v>
      </c>
      <c r="H327" s="135">
        <f t="shared" si="6"/>
        <v>0</v>
      </c>
      <c r="I327" s="107"/>
    </row>
    <row r="328" spans="1:9">
      <c r="A328" s="171">
        <v>41</v>
      </c>
      <c r="B328" s="5" t="str">
        <f>VLOOKUP(A328,'Overzicht locaties'!B:D,2,0)</f>
        <v>Type B</v>
      </c>
      <c r="C328" s="107" t="s">
        <v>263</v>
      </c>
      <c r="D328" s="6">
        <v>0</v>
      </c>
      <c r="E328" s="113"/>
      <c r="F328" s="163"/>
      <c r="G328" s="163">
        <v>0</v>
      </c>
      <c r="H328" s="135">
        <f t="shared" si="6"/>
        <v>0</v>
      </c>
      <c r="I328" s="107"/>
    </row>
    <row r="329" spans="1:9">
      <c r="A329" s="171">
        <v>41</v>
      </c>
      <c r="B329" s="5" t="str">
        <f>VLOOKUP(A329,'Overzicht locaties'!B:D,2,0)</f>
        <v>Type B</v>
      </c>
      <c r="C329" s="107" t="s">
        <v>264</v>
      </c>
      <c r="D329" s="6">
        <v>1</v>
      </c>
      <c r="E329" s="113"/>
      <c r="F329" s="163"/>
      <c r="G329" s="163">
        <v>0</v>
      </c>
      <c r="H329" s="135">
        <f t="shared" si="6"/>
        <v>0</v>
      </c>
      <c r="I329" s="107"/>
    </row>
    <row r="330" spans="1:9">
      <c r="A330" s="171">
        <v>41</v>
      </c>
      <c r="B330" s="5" t="str">
        <f>VLOOKUP(A330,'Overzicht locaties'!B:D,2,0)</f>
        <v>Type B</v>
      </c>
      <c r="C330" s="107" t="s">
        <v>265</v>
      </c>
      <c r="D330" s="6">
        <v>0</v>
      </c>
      <c r="E330" s="113"/>
      <c r="F330" s="163"/>
      <c r="G330" s="163">
        <v>0</v>
      </c>
      <c r="H330" s="135">
        <f t="shared" si="6"/>
        <v>0</v>
      </c>
      <c r="I330" s="107"/>
    </row>
    <row r="331" spans="1:9">
      <c r="A331" s="171">
        <v>41</v>
      </c>
      <c r="B331" s="5" t="str">
        <f>VLOOKUP(A331,'Overzicht locaties'!B:D,2,0)</f>
        <v>Type B</v>
      </c>
      <c r="C331" s="107" t="s">
        <v>266</v>
      </c>
      <c r="D331" s="6">
        <v>1</v>
      </c>
      <c r="E331" s="113"/>
      <c r="F331" s="163"/>
      <c r="G331" s="163">
        <v>0</v>
      </c>
      <c r="H331" s="135">
        <f t="shared" si="6"/>
        <v>0</v>
      </c>
      <c r="I331" s="107"/>
    </row>
    <row r="332" spans="1:9">
      <c r="A332" s="171">
        <v>41</v>
      </c>
      <c r="B332" s="5" t="str">
        <f>VLOOKUP(A332,'Overzicht locaties'!B:D,2,0)</f>
        <v>Type B</v>
      </c>
      <c r="C332" s="107" t="s">
        <v>267</v>
      </c>
      <c r="D332" s="6">
        <v>0</v>
      </c>
      <c r="E332" s="113"/>
      <c r="F332" s="163"/>
      <c r="G332" s="163">
        <v>0</v>
      </c>
      <c r="H332" s="135">
        <f t="shared" si="6"/>
        <v>0</v>
      </c>
      <c r="I332" s="107"/>
    </row>
    <row r="333" spans="1:9">
      <c r="A333" s="171">
        <v>41</v>
      </c>
      <c r="B333" s="5" t="str">
        <f>VLOOKUP(A333,'Overzicht locaties'!B:D,2,0)</f>
        <v>Type B</v>
      </c>
      <c r="C333" s="107" t="s">
        <v>268</v>
      </c>
      <c r="D333" s="6">
        <v>0</v>
      </c>
      <c r="E333" s="113"/>
      <c r="F333" s="163"/>
      <c r="G333" s="163">
        <v>0</v>
      </c>
      <c r="H333" s="135">
        <f t="shared" si="6"/>
        <v>0</v>
      </c>
      <c r="I333" s="107"/>
    </row>
    <row r="334" spans="1:9">
      <c r="A334" s="171">
        <v>42</v>
      </c>
      <c r="B334" s="5" t="str">
        <f>VLOOKUP(A334,'Overzicht locaties'!B:D,2,0)</f>
        <v>Type B</v>
      </c>
      <c r="C334" s="107" t="s">
        <v>261</v>
      </c>
      <c r="D334" s="6">
        <v>2</v>
      </c>
      <c r="E334" s="113"/>
      <c r="F334" s="163"/>
      <c r="G334" s="163">
        <v>0</v>
      </c>
      <c r="H334" s="135">
        <f t="shared" si="6"/>
        <v>0</v>
      </c>
      <c r="I334" s="107"/>
    </row>
    <row r="335" spans="1:9">
      <c r="A335" s="171">
        <v>42</v>
      </c>
      <c r="B335" s="5" t="str">
        <f>VLOOKUP(A335,'Overzicht locaties'!B:D,2,0)</f>
        <v>Type B</v>
      </c>
      <c r="C335" s="107" t="s">
        <v>262</v>
      </c>
      <c r="D335" s="6">
        <v>2</v>
      </c>
      <c r="E335" s="113"/>
      <c r="F335" s="163"/>
      <c r="G335" s="163">
        <v>0</v>
      </c>
      <c r="H335" s="135">
        <f t="shared" si="6"/>
        <v>0</v>
      </c>
      <c r="I335" s="107"/>
    </row>
    <row r="336" spans="1:9">
      <c r="A336" s="171">
        <v>42</v>
      </c>
      <c r="B336" s="5" t="str">
        <f>VLOOKUP(A336,'Overzicht locaties'!B:D,2,0)</f>
        <v>Type B</v>
      </c>
      <c r="C336" s="107" t="s">
        <v>263</v>
      </c>
      <c r="D336" s="6">
        <v>0</v>
      </c>
      <c r="E336" s="113"/>
      <c r="F336" s="163"/>
      <c r="G336" s="163">
        <v>0</v>
      </c>
      <c r="H336" s="135">
        <f t="shared" si="6"/>
        <v>0</v>
      </c>
      <c r="I336" s="107"/>
    </row>
    <row r="337" spans="1:9">
      <c r="A337" s="171">
        <v>42</v>
      </c>
      <c r="B337" s="5" t="str">
        <f>VLOOKUP(A337,'Overzicht locaties'!B:D,2,0)</f>
        <v>Type B</v>
      </c>
      <c r="C337" s="107" t="s">
        <v>264</v>
      </c>
      <c r="D337" s="6">
        <v>1</v>
      </c>
      <c r="E337" s="113"/>
      <c r="F337" s="163"/>
      <c r="G337" s="163">
        <v>0</v>
      </c>
      <c r="H337" s="135">
        <f t="shared" si="6"/>
        <v>0</v>
      </c>
      <c r="I337" s="107"/>
    </row>
    <row r="338" spans="1:9">
      <c r="A338" s="171">
        <v>42</v>
      </c>
      <c r="B338" s="5" t="str">
        <f>VLOOKUP(A338,'Overzicht locaties'!B:D,2,0)</f>
        <v>Type B</v>
      </c>
      <c r="C338" s="107" t="s">
        <v>265</v>
      </c>
      <c r="D338" s="6">
        <v>0</v>
      </c>
      <c r="E338" s="113"/>
      <c r="F338" s="163"/>
      <c r="G338" s="163">
        <v>0</v>
      </c>
      <c r="H338" s="135">
        <f t="shared" si="6"/>
        <v>0</v>
      </c>
      <c r="I338" s="107"/>
    </row>
    <row r="339" spans="1:9">
      <c r="A339" s="171">
        <v>42</v>
      </c>
      <c r="B339" s="5" t="str">
        <f>VLOOKUP(A339,'Overzicht locaties'!B:D,2,0)</f>
        <v>Type B</v>
      </c>
      <c r="C339" s="107" t="s">
        <v>266</v>
      </c>
      <c r="D339" s="6">
        <v>1</v>
      </c>
      <c r="E339" s="113"/>
      <c r="F339" s="163"/>
      <c r="G339" s="163">
        <v>0</v>
      </c>
      <c r="H339" s="135">
        <f t="shared" si="6"/>
        <v>0</v>
      </c>
      <c r="I339" s="107"/>
    </row>
    <row r="340" spans="1:9">
      <c r="A340" s="171">
        <v>42</v>
      </c>
      <c r="B340" s="5" t="str">
        <f>VLOOKUP(A340,'Overzicht locaties'!B:D,2,0)</f>
        <v>Type B</v>
      </c>
      <c r="C340" s="107" t="s">
        <v>267</v>
      </c>
      <c r="D340" s="6">
        <v>0</v>
      </c>
      <c r="E340" s="113"/>
      <c r="F340" s="163"/>
      <c r="G340" s="163">
        <v>0</v>
      </c>
      <c r="H340" s="135">
        <f t="shared" si="6"/>
        <v>0</v>
      </c>
      <c r="I340" s="107"/>
    </row>
    <row r="341" spans="1:9">
      <c r="A341" s="171">
        <v>42</v>
      </c>
      <c r="B341" s="5" t="str">
        <f>VLOOKUP(A341,'Overzicht locaties'!B:D,2,0)</f>
        <v>Type B</v>
      </c>
      <c r="C341" s="107" t="s">
        <v>268</v>
      </c>
      <c r="D341" s="6">
        <v>0</v>
      </c>
      <c r="E341" s="113"/>
      <c r="F341" s="163"/>
      <c r="G341" s="163">
        <v>0</v>
      </c>
      <c r="H341" s="135">
        <f t="shared" si="6"/>
        <v>0</v>
      </c>
      <c r="I341" s="107"/>
    </row>
    <row r="342" spans="1:9">
      <c r="A342" s="171">
        <v>43</v>
      </c>
      <c r="B342" s="5" t="str">
        <f>VLOOKUP(A342,'Overzicht locaties'!B:D,2,0)</f>
        <v>Type B</v>
      </c>
      <c r="C342" s="107" t="s">
        <v>261</v>
      </c>
      <c r="D342" s="6">
        <v>2</v>
      </c>
      <c r="E342" s="113"/>
      <c r="F342" s="163"/>
      <c r="G342" s="163">
        <v>0</v>
      </c>
      <c r="H342" s="135">
        <f t="shared" ref="H342:H405" si="7">G342*52*D342</f>
        <v>0</v>
      </c>
      <c r="I342" s="107"/>
    </row>
    <row r="343" spans="1:9">
      <c r="A343" s="171">
        <v>43</v>
      </c>
      <c r="B343" s="5" t="str">
        <f>VLOOKUP(A343,'Overzicht locaties'!B:D,2,0)</f>
        <v>Type B</v>
      </c>
      <c r="C343" s="107" t="s">
        <v>262</v>
      </c>
      <c r="D343" s="6">
        <v>2</v>
      </c>
      <c r="E343" s="113"/>
      <c r="F343" s="163"/>
      <c r="G343" s="163">
        <v>0</v>
      </c>
      <c r="H343" s="135">
        <f t="shared" si="7"/>
        <v>0</v>
      </c>
      <c r="I343" s="107"/>
    </row>
    <row r="344" spans="1:9">
      <c r="A344" s="171">
        <v>43</v>
      </c>
      <c r="B344" s="5" t="str">
        <f>VLOOKUP(A344,'Overzicht locaties'!B:D,2,0)</f>
        <v>Type B</v>
      </c>
      <c r="C344" s="107" t="s">
        <v>263</v>
      </c>
      <c r="D344" s="6">
        <v>0</v>
      </c>
      <c r="E344" s="113"/>
      <c r="F344" s="163"/>
      <c r="G344" s="163">
        <v>0</v>
      </c>
      <c r="H344" s="135">
        <f t="shared" si="7"/>
        <v>0</v>
      </c>
      <c r="I344" s="107"/>
    </row>
    <row r="345" spans="1:9">
      <c r="A345" s="171">
        <v>43</v>
      </c>
      <c r="B345" s="5" t="str">
        <f>VLOOKUP(A345,'Overzicht locaties'!B:D,2,0)</f>
        <v>Type B</v>
      </c>
      <c r="C345" s="107" t="s">
        <v>264</v>
      </c>
      <c r="D345" s="6">
        <v>1</v>
      </c>
      <c r="E345" s="113"/>
      <c r="F345" s="163"/>
      <c r="G345" s="163">
        <v>0</v>
      </c>
      <c r="H345" s="135">
        <f t="shared" si="7"/>
        <v>0</v>
      </c>
      <c r="I345" s="107"/>
    </row>
    <row r="346" spans="1:9">
      <c r="A346" s="171">
        <v>43</v>
      </c>
      <c r="B346" s="5" t="str">
        <f>VLOOKUP(A346,'Overzicht locaties'!B:D,2,0)</f>
        <v>Type B</v>
      </c>
      <c r="C346" s="107" t="s">
        <v>265</v>
      </c>
      <c r="D346" s="6">
        <v>0</v>
      </c>
      <c r="E346" s="113"/>
      <c r="F346" s="163"/>
      <c r="G346" s="163">
        <v>0</v>
      </c>
      <c r="H346" s="135">
        <f t="shared" si="7"/>
        <v>0</v>
      </c>
      <c r="I346" s="107"/>
    </row>
    <row r="347" spans="1:9">
      <c r="A347" s="171">
        <v>43</v>
      </c>
      <c r="B347" s="5" t="str">
        <f>VLOOKUP(A347,'Overzicht locaties'!B:D,2,0)</f>
        <v>Type B</v>
      </c>
      <c r="C347" s="107" t="s">
        <v>266</v>
      </c>
      <c r="D347" s="6">
        <v>1</v>
      </c>
      <c r="E347" s="113"/>
      <c r="F347" s="163"/>
      <c r="G347" s="163">
        <v>0</v>
      </c>
      <c r="H347" s="135">
        <f t="shared" si="7"/>
        <v>0</v>
      </c>
      <c r="I347" s="107"/>
    </row>
    <row r="348" spans="1:9">
      <c r="A348" s="171">
        <v>43</v>
      </c>
      <c r="B348" s="5" t="str">
        <f>VLOOKUP(A348,'Overzicht locaties'!B:D,2,0)</f>
        <v>Type B</v>
      </c>
      <c r="C348" s="107" t="s">
        <v>267</v>
      </c>
      <c r="D348" s="6">
        <v>0</v>
      </c>
      <c r="E348" s="113"/>
      <c r="F348" s="163"/>
      <c r="G348" s="163">
        <v>0</v>
      </c>
      <c r="H348" s="135">
        <f t="shared" si="7"/>
        <v>0</v>
      </c>
      <c r="I348" s="107"/>
    </row>
    <row r="349" spans="1:9">
      <c r="A349" s="171">
        <v>43</v>
      </c>
      <c r="B349" s="5" t="str">
        <f>VLOOKUP(A349,'Overzicht locaties'!B:D,2,0)</f>
        <v>Type B</v>
      </c>
      <c r="C349" s="107" t="s">
        <v>268</v>
      </c>
      <c r="D349" s="6">
        <v>0</v>
      </c>
      <c r="E349" s="113"/>
      <c r="F349" s="163"/>
      <c r="G349" s="163">
        <v>0</v>
      </c>
      <c r="H349" s="135">
        <f t="shared" si="7"/>
        <v>0</v>
      </c>
      <c r="I349" s="107"/>
    </row>
    <row r="350" spans="1:9">
      <c r="A350" s="171">
        <v>44</v>
      </c>
      <c r="B350" s="5" t="str">
        <f>VLOOKUP(A350,'Overzicht locaties'!B:D,2,0)</f>
        <v>Type B</v>
      </c>
      <c r="C350" s="107" t="s">
        <v>261</v>
      </c>
      <c r="D350" s="6">
        <v>2</v>
      </c>
      <c r="E350" s="113"/>
      <c r="F350" s="163"/>
      <c r="G350" s="163">
        <v>0</v>
      </c>
      <c r="H350" s="135">
        <f t="shared" si="7"/>
        <v>0</v>
      </c>
      <c r="I350" s="107"/>
    </row>
    <row r="351" spans="1:9">
      <c r="A351" s="171">
        <v>44</v>
      </c>
      <c r="B351" s="5" t="str">
        <f>VLOOKUP(A351,'Overzicht locaties'!B:D,2,0)</f>
        <v>Type B</v>
      </c>
      <c r="C351" s="107" t="s">
        <v>262</v>
      </c>
      <c r="D351" s="6">
        <v>2</v>
      </c>
      <c r="E351" s="113"/>
      <c r="F351" s="163"/>
      <c r="G351" s="163">
        <v>0</v>
      </c>
      <c r="H351" s="135">
        <f t="shared" si="7"/>
        <v>0</v>
      </c>
      <c r="I351" s="107"/>
    </row>
    <row r="352" spans="1:9">
      <c r="A352" s="171">
        <v>44</v>
      </c>
      <c r="B352" s="5" t="str">
        <f>VLOOKUP(A352,'Overzicht locaties'!B:D,2,0)</f>
        <v>Type B</v>
      </c>
      <c r="C352" s="107" t="s">
        <v>263</v>
      </c>
      <c r="D352" s="6">
        <v>0</v>
      </c>
      <c r="E352" s="113"/>
      <c r="F352" s="163"/>
      <c r="G352" s="163">
        <v>0</v>
      </c>
      <c r="H352" s="135">
        <f t="shared" si="7"/>
        <v>0</v>
      </c>
      <c r="I352" s="107"/>
    </row>
    <row r="353" spans="1:9">
      <c r="A353" s="171">
        <v>44</v>
      </c>
      <c r="B353" s="5" t="str">
        <f>VLOOKUP(A353,'Overzicht locaties'!B:D,2,0)</f>
        <v>Type B</v>
      </c>
      <c r="C353" s="107" t="s">
        <v>264</v>
      </c>
      <c r="D353" s="6">
        <v>1</v>
      </c>
      <c r="E353" s="113"/>
      <c r="F353" s="163"/>
      <c r="G353" s="163">
        <v>0</v>
      </c>
      <c r="H353" s="135">
        <f t="shared" si="7"/>
        <v>0</v>
      </c>
      <c r="I353" s="107"/>
    </row>
    <row r="354" spans="1:9">
      <c r="A354" s="171">
        <v>44</v>
      </c>
      <c r="B354" s="5" t="str">
        <f>VLOOKUP(A354,'Overzicht locaties'!B:D,2,0)</f>
        <v>Type B</v>
      </c>
      <c r="C354" s="107" t="s">
        <v>265</v>
      </c>
      <c r="D354" s="6">
        <v>0</v>
      </c>
      <c r="E354" s="113"/>
      <c r="F354" s="163"/>
      <c r="G354" s="163">
        <v>0</v>
      </c>
      <c r="H354" s="135">
        <f t="shared" si="7"/>
        <v>0</v>
      </c>
      <c r="I354" s="107"/>
    </row>
    <row r="355" spans="1:9">
      <c r="A355" s="171">
        <v>44</v>
      </c>
      <c r="B355" s="5" t="str">
        <f>VLOOKUP(A355,'Overzicht locaties'!B:D,2,0)</f>
        <v>Type B</v>
      </c>
      <c r="C355" s="107" t="s">
        <v>266</v>
      </c>
      <c r="D355" s="6">
        <v>1</v>
      </c>
      <c r="E355" s="113"/>
      <c r="F355" s="163"/>
      <c r="G355" s="163">
        <v>0</v>
      </c>
      <c r="H355" s="135">
        <f t="shared" si="7"/>
        <v>0</v>
      </c>
      <c r="I355" s="107"/>
    </row>
    <row r="356" spans="1:9">
      <c r="A356" s="171">
        <v>44</v>
      </c>
      <c r="B356" s="5" t="str">
        <f>VLOOKUP(A356,'Overzicht locaties'!B:D,2,0)</f>
        <v>Type B</v>
      </c>
      <c r="C356" s="107" t="s">
        <v>267</v>
      </c>
      <c r="D356" s="6">
        <v>0</v>
      </c>
      <c r="E356" s="113"/>
      <c r="F356" s="163"/>
      <c r="G356" s="163">
        <v>0</v>
      </c>
      <c r="H356" s="135">
        <f t="shared" si="7"/>
        <v>0</v>
      </c>
      <c r="I356" s="107"/>
    </row>
    <row r="357" spans="1:9">
      <c r="A357" s="171">
        <v>44</v>
      </c>
      <c r="B357" s="5" t="str">
        <f>VLOOKUP(A357,'Overzicht locaties'!B:D,2,0)</f>
        <v>Type B</v>
      </c>
      <c r="C357" s="107" t="s">
        <v>268</v>
      </c>
      <c r="D357" s="6">
        <v>0</v>
      </c>
      <c r="E357" s="113"/>
      <c r="F357" s="163"/>
      <c r="G357" s="163">
        <v>0</v>
      </c>
      <c r="H357" s="135">
        <f t="shared" si="7"/>
        <v>0</v>
      </c>
      <c r="I357" s="107"/>
    </row>
    <row r="358" spans="1:9">
      <c r="A358" s="171">
        <v>45</v>
      </c>
      <c r="B358" s="5" t="str">
        <f>VLOOKUP(A358,'Overzicht locaties'!B:D,2,0)</f>
        <v>Type B</v>
      </c>
      <c r="C358" s="107" t="s">
        <v>261</v>
      </c>
      <c r="D358" s="6">
        <v>2</v>
      </c>
      <c r="E358" s="113"/>
      <c r="F358" s="163"/>
      <c r="G358" s="163">
        <v>0</v>
      </c>
      <c r="H358" s="135">
        <f t="shared" si="7"/>
        <v>0</v>
      </c>
      <c r="I358" s="107"/>
    </row>
    <row r="359" spans="1:9">
      <c r="A359" s="171">
        <v>45</v>
      </c>
      <c r="B359" s="5" t="str">
        <f>VLOOKUP(A359,'Overzicht locaties'!B:D,2,0)</f>
        <v>Type B</v>
      </c>
      <c r="C359" s="107" t="s">
        <v>262</v>
      </c>
      <c r="D359" s="6">
        <v>2</v>
      </c>
      <c r="E359" s="113"/>
      <c r="F359" s="163"/>
      <c r="G359" s="163">
        <v>0</v>
      </c>
      <c r="H359" s="135">
        <f t="shared" si="7"/>
        <v>0</v>
      </c>
      <c r="I359" s="107"/>
    </row>
    <row r="360" spans="1:9">
      <c r="A360" s="171">
        <v>45</v>
      </c>
      <c r="B360" s="5" t="str">
        <f>VLOOKUP(A360,'Overzicht locaties'!B:D,2,0)</f>
        <v>Type B</v>
      </c>
      <c r="C360" s="107" t="s">
        <v>263</v>
      </c>
      <c r="D360" s="6">
        <v>0</v>
      </c>
      <c r="E360" s="113"/>
      <c r="F360" s="163"/>
      <c r="G360" s="163">
        <v>0</v>
      </c>
      <c r="H360" s="135">
        <f t="shared" si="7"/>
        <v>0</v>
      </c>
      <c r="I360" s="107"/>
    </row>
    <row r="361" spans="1:9">
      <c r="A361" s="171">
        <v>45</v>
      </c>
      <c r="B361" s="5" t="str">
        <f>VLOOKUP(A361,'Overzicht locaties'!B:D,2,0)</f>
        <v>Type B</v>
      </c>
      <c r="C361" s="107" t="s">
        <v>264</v>
      </c>
      <c r="D361" s="6">
        <v>1</v>
      </c>
      <c r="E361" s="113"/>
      <c r="F361" s="163"/>
      <c r="G361" s="163">
        <v>0</v>
      </c>
      <c r="H361" s="135">
        <f t="shared" si="7"/>
        <v>0</v>
      </c>
      <c r="I361" s="107"/>
    </row>
    <row r="362" spans="1:9">
      <c r="A362" s="171">
        <v>45</v>
      </c>
      <c r="B362" s="5" t="str">
        <f>VLOOKUP(A362,'Overzicht locaties'!B:D,2,0)</f>
        <v>Type B</v>
      </c>
      <c r="C362" s="107" t="s">
        <v>265</v>
      </c>
      <c r="D362" s="6">
        <v>0</v>
      </c>
      <c r="E362" s="113"/>
      <c r="F362" s="163"/>
      <c r="G362" s="163">
        <v>0</v>
      </c>
      <c r="H362" s="135">
        <f t="shared" si="7"/>
        <v>0</v>
      </c>
      <c r="I362" s="107"/>
    </row>
    <row r="363" spans="1:9">
      <c r="A363" s="171">
        <v>45</v>
      </c>
      <c r="B363" s="5" t="str">
        <f>VLOOKUP(A363,'Overzicht locaties'!B:D,2,0)</f>
        <v>Type B</v>
      </c>
      <c r="C363" s="107" t="s">
        <v>266</v>
      </c>
      <c r="D363" s="6">
        <v>1</v>
      </c>
      <c r="E363" s="113"/>
      <c r="F363" s="163"/>
      <c r="G363" s="163">
        <v>0</v>
      </c>
      <c r="H363" s="135">
        <f t="shared" si="7"/>
        <v>0</v>
      </c>
      <c r="I363" s="107"/>
    </row>
    <row r="364" spans="1:9">
      <c r="A364" s="171">
        <v>45</v>
      </c>
      <c r="B364" s="5" t="str">
        <f>VLOOKUP(A364,'Overzicht locaties'!B:D,2,0)</f>
        <v>Type B</v>
      </c>
      <c r="C364" s="107" t="s">
        <v>267</v>
      </c>
      <c r="D364" s="6">
        <v>0</v>
      </c>
      <c r="E364" s="113"/>
      <c r="F364" s="163"/>
      <c r="G364" s="163">
        <v>0</v>
      </c>
      <c r="H364" s="135">
        <f t="shared" si="7"/>
        <v>0</v>
      </c>
      <c r="I364" s="107"/>
    </row>
    <row r="365" spans="1:9">
      <c r="A365" s="171">
        <v>45</v>
      </c>
      <c r="B365" s="5" t="str">
        <f>VLOOKUP(A365,'Overzicht locaties'!B:D,2,0)</f>
        <v>Type B</v>
      </c>
      <c r="C365" s="107" t="s">
        <v>268</v>
      </c>
      <c r="D365" s="6">
        <v>0</v>
      </c>
      <c r="E365" s="113"/>
      <c r="F365" s="163"/>
      <c r="G365" s="163">
        <v>0</v>
      </c>
      <c r="H365" s="135">
        <f t="shared" si="7"/>
        <v>0</v>
      </c>
      <c r="I365" s="107"/>
    </row>
    <row r="366" spans="1:9">
      <c r="A366" s="171">
        <v>46</v>
      </c>
      <c r="B366" s="5" t="str">
        <f>VLOOKUP(A366,'Overzicht locaties'!B:D,2,0)</f>
        <v>Type B</v>
      </c>
      <c r="C366" s="107" t="s">
        <v>261</v>
      </c>
      <c r="D366" s="6">
        <v>2</v>
      </c>
      <c r="E366" s="113"/>
      <c r="F366" s="163"/>
      <c r="G366" s="163">
        <v>0</v>
      </c>
      <c r="H366" s="135">
        <f t="shared" si="7"/>
        <v>0</v>
      </c>
      <c r="I366" s="107"/>
    </row>
    <row r="367" spans="1:9">
      <c r="A367" s="171">
        <v>46</v>
      </c>
      <c r="B367" s="5" t="str">
        <f>VLOOKUP(A367,'Overzicht locaties'!B:D,2,0)</f>
        <v>Type B</v>
      </c>
      <c r="C367" s="107" t="s">
        <v>262</v>
      </c>
      <c r="D367" s="6">
        <v>2</v>
      </c>
      <c r="E367" s="113"/>
      <c r="F367" s="163"/>
      <c r="G367" s="163">
        <v>0</v>
      </c>
      <c r="H367" s="135">
        <f t="shared" si="7"/>
        <v>0</v>
      </c>
      <c r="I367" s="107"/>
    </row>
    <row r="368" spans="1:9">
      <c r="A368" s="171">
        <v>46</v>
      </c>
      <c r="B368" s="5" t="str">
        <f>VLOOKUP(A368,'Overzicht locaties'!B:D,2,0)</f>
        <v>Type B</v>
      </c>
      <c r="C368" s="107" t="s">
        <v>263</v>
      </c>
      <c r="D368" s="6">
        <v>0</v>
      </c>
      <c r="E368" s="113"/>
      <c r="F368" s="163"/>
      <c r="G368" s="163">
        <v>0</v>
      </c>
      <c r="H368" s="135">
        <f t="shared" si="7"/>
        <v>0</v>
      </c>
      <c r="I368" s="107"/>
    </row>
    <row r="369" spans="1:9">
      <c r="A369" s="171">
        <v>46</v>
      </c>
      <c r="B369" s="5" t="str">
        <f>VLOOKUP(A369,'Overzicht locaties'!B:D,2,0)</f>
        <v>Type B</v>
      </c>
      <c r="C369" s="107" t="s">
        <v>264</v>
      </c>
      <c r="D369" s="6">
        <v>1</v>
      </c>
      <c r="E369" s="113"/>
      <c r="F369" s="163"/>
      <c r="G369" s="163">
        <v>0</v>
      </c>
      <c r="H369" s="135">
        <f t="shared" si="7"/>
        <v>0</v>
      </c>
      <c r="I369" s="107"/>
    </row>
    <row r="370" spans="1:9">
      <c r="A370" s="171">
        <v>46</v>
      </c>
      <c r="B370" s="5" t="str">
        <f>VLOOKUP(A370,'Overzicht locaties'!B:D,2,0)</f>
        <v>Type B</v>
      </c>
      <c r="C370" s="107" t="s">
        <v>265</v>
      </c>
      <c r="D370" s="6">
        <v>0</v>
      </c>
      <c r="E370" s="113"/>
      <c r="F370" s="163"/>
      <c r="G370" s="163">
        <v>0</v>
      </c>
      <c r="H370" s="135">
        <f t="shared" si="7"/>
        <v>0</v>
      </c>
      <c r="I370" s="107"/>
    </row>
    <row r="371" spans="1:9">
      <c r="A371" s="171">
        <v>46</v>
      </c>
      <c r="B371" s="5" t="str">
        <f>VLOOKUP(A371,'Overzicht locaties'!B:D,2,0)</f>
        <v>Type B</v>
      </c>
      <c r="C371" s="107" t="s">
        <v>266</v>
      </c>
      <c r="D371" s="6">
        <v>1</v>
      </c>
      <c r="E371" s="113"/>
      <c r="F371" s="163"/>
      <c r="G371" s="163">
        <v>0</v>
      </c>
      <c r="H371" s="135">
        <f t="shared" si="7"/>
        <v>0</v>
      </c>
      <c r="I371" s="107"/>
    </row>
    <row r="372" spans="1:9">
      <c r="A372" s="171">
        <v>46</v>
      </c>
      <c r="B372" s="5" t="str">
        <f>VLOOKUP(A372,'Overzicht locaties'!B:D,2,0)</f>
        <v>Type B</v>
      </c>
      <c r="C372" s="107" t="s">
        <v>267</v>
      </c>
      <c r="D372" s="6">
        <v>0</v>
      </c>
      <c r="E372" s="113"/>
      <c r="F372" s="163"/>
      <c r="G372" s="163">
        <v>0</v>
      </c>
      <c r="H372" s="135">
        <f t="shared" si="7"/>
        <v>0</v>
      </c>
      <c r="I372" s="107"/>
    </row>
    <row r="373" spans="1:9">
      <c r="A373" s="171">
        <v>46</v>
      </c>
      <c r="B373" s="5" t="str">
        <f>VLOOKUP(A373,'Overzicht locaties'!B:D,2,0)</f>
        <v>Type B</v>
      </c>
      <c r="C373" s="107" t="s">
        <v>268</v>
      </c>
      <c r="D373" s="6">
        <v>0</v>
      </c>
      <c r="E373" s="113"/>
      <c r="F373" s="163"/>
      <c r="G373" s="163">
        <v>0</v>
      </c>
      <c r="H373" s="135">
        <f t="shared" si="7"/>
        <v>0</v>
      </c>
      <c r="I373" s="107"/>
    </row>
    <row r="374" spans="1:9">
      <c r="A374" s="171">
        <v>47</v>
      </c>
      <c r="B374" s="5" t="str">
        <f>VLOOKUP(A374,'Overzicht locaties'!B:D,2,0)</f>
        <v>Type B</v>
      </c>
      <c r="C374" s="107" t="s">
        <v>261</v>
      </c>
      <c r="D374" s="6">
        <v>2</v>
      </c>
      <c r="E374" s="113"/>
      <c r="F374" s="163"/>
      <c r="G374" s="163">
        <v>0</v>
      </c>
      <c r="H374" s="135">
        <f t="shared" si="7"/>
        <v>0</v>
      </c>
      <c r="I374" s="107"/>
    </row>
    <row r="375" spans="1:9">
      <c r="A375" s="171">
        <v>47</v>
      </c>
      <c r="B375" s="5" t="str">
        <f>VLOOKUP(A375,'Overzicht locaties'!B:D,2,0)</f>
        <v>Type B</v>
      </c>
      <c r="C375" s="107" t="s">
        <v>262</v>
      </c>
      <c r="D375" s="6">
        <v>2</v>
      </c>
      <c r="E375" s="113"/>
      <c r="F375" s="163"/>
      <c r="G375" s="163">
        <v>0</v>
      </c>
      <c r="H375" s="135">
        <f t="shared" si="7"/>
        <v>0</v>
      </c>
      <c r="I375" s="107"/>
    </row>
    <row r="376" spans="1:9">
      <c r="A376" s="171">
        <v>47</v>
      </c>
      <c r="B376" s="5" t="str">
        <f>VLOOKUP(A376,'Overzicht locaties'!B:D,2,0)</f>
        <v>Type B</v>
      </c>
      <c r="C376" s="107" t="s">
        <v>263</v>
      </c>
      <c r="D376" s="6">
        <v>0</v>
      </c>
      <c r="E376" s="113"/>
      <c r="F376" s="163"/>
      <c r="G376" s="163">
        <v>0</v>
      </c>
      <c r="H376" s="135">
        <f t="shared" si="7"/>
        <v>0</v>
      </c>
      <c r="I376" s="107"/>
    </row>
    <row r="377" spans="1:9">
      <c r="A377" s="171">
        <v>47</v>
      </c>
      <c r="B377" s="5" t="str">
        <f>VLOOKUP(A377,'Overzicht locaties'!B:D,2,0)</f>
        <v>Type B</v>
      </c>
      <c r="C377" s="107" t="s">
        <v>264</v>
      </c>
      <c r="D377" s="6">
        <v>1</v>
      </c>
      <c r="E377" s="113"/>
      <c r="F377" s="163"/>
      <c r="G377" s="163">
        <v>0</v>
      </c>
      <c r="H377" s="135">
        <f t="shared" si="7"/>
        <v>0</v>
      </c>
      <c r="I377" s="107"/>
    </row>
    <row r="378" spans="1:9">
      <c r="A378" s="171">
        <v>47</v>
      </c>
      <c r="B378" s="5" t="str">
        <f>VLOOKUP(A378,'Overzicht locaties'!B:D,2,0)</f>
        <v>Type B</v>
      </c>
      <c r="C378" s="107" t="s">
        <v>265</v>
      </c>
      <c r="D378" s="6">
        <v>0</v>
      </c>
      <c r="E378" s="113"/>
      <c r="F378" s="163"/>
      <c r="G378" s="163">
        <v>0</v>
      </c>
      <c r="H378" s="135">
        <f t="shared" si="7"/>
        <v>0</v>
      </c>
      <c r="I378" s="107"/>
    </row>
    <row r="379" spans="1:9">
      <c r="A379" s="171">
        <v>47</v>
      </c>
      <c r="B379" s="5" t="str">
        <f>VLOOKUP(A379,'Overzicht locaties'!B:D,2,0)</f>
        <v>Type B</v>
      </c>
      <c r="C379" s="107" t="s">
        <v>266</v>
      </c>
      <c r="D379" s="6">
        <v>1</v>
      </c>
      <c r="E379" s="113"/>
      <c r="F379" s="163"/>
      <c r="G379" s="163">
        <v>0</v>
      </c>
      <c r="H379" s="135">
        <f t="shared" si="7"/>
        <v>0</v>
      </c>
      <c r="I379" s="107"/>
    </row>
    <row r="380" spans="1:9">
      <c r="A380" s="171">
        <v>47</v>
      </c>
      <c r="B380" s="5" t="str">
        <f>VLOOKUP(A380,'Overzicht locaties'!B:D,2,0)</f>
        <v>Type B</v>
      </c>
      <c r="C380" s="107" t="s">
        <v>267</v>
      </c>
      <c r="D380" s="6">
        <v>0</v>
      </c>
      <c r="E380" s="113"/>
      <c r="F380" s="163"/>
      <c r="G380" s="163">
        <v>0</v>
      </c>
      <c r="H380" s="135">
        <f t="shared" si="7"/>
        <v>0</v>
      </c>
      <c r="I380" s="107"/>
    </row>
    <row r="381" spans="1:9">
      <c r="A381" s="171">
        <v>47</v>
      </c>
      <c r="B381" s="5" t="str">
        <f>VLOOKUP(A381,'Overzicht locaties'!B:D,2,0)</f>
        <v>Type B</v>
      </c>
      <c r="C381" s="107" t="s">
        <v>268</v>
      </c>
      <c r="D381" s="6">
        <v>0</v>
      </c>
      <c r="E381" s="113"/>
      <c r="F381" s="163"/>
      <c r="G381" s="163">
        <v>0</v>
      </c>
      <c r="H381" s="135">
        <f t="shared" si="7"/>
        <v>0</v>
      </c>
      <c r="I381" s="107"/>
    </row>
    <row r="382" spans="1:9">
      <c r="A382" s="171">
        <v>48</v>
      </c>
      <c r="B382" s="5" t="str">
        <f>VLOOKUP(A382,'Overzicht locaties'!B:D,2,0)</f>
        <v>Type B</v>
      </c>
      <c r="C382" s="107" t="s">
        <v>261</v>
      </c>
      <c r="D382" s="6">
        <v>2</v>
      </c>
      <c r="E382" s="113"/>
      <c r="F382" s="163"/>
      <c r="G382" s="163">
        <v>0</v>
      </c>
      <c r="H382" s="135">
        <f t="shared" si="7"/>
        <v>0</v>
      </c>
      <c r="I382" s="107"/>
    </row>
    <row r="383" spans="1:9">
      <c r="A383" s="171">
        <v>48</v>
      </c>
      <c r="B383" s="5" t="str">
        <f>VLOOKUP(A383,'Overzicht locaties'!B:D,2,0)</f>
        <v>Type B</v>
      </c>
      <c r="C383" s="107" t="s">
        <v>262</v>
      </c>
      <c r="D383" s="6">
        <v>2</v>
      </c>
      <c r="E383" s="113"/>
      <c r="F383" s="163"/>
      <c r="G383" s="163">
        <v>0</v>
      </c>
      <c r="H383" s="135">
        <f t="shared" si="7"/>
        <v>0</v>
      </c>
      <c r="I383" s="107"/>
    </row>
    <row r="384" spans="1:9">
      <c r="A384" s="171">
        <v>48</v>
      </c>
      <c r="B384" s="5" t="str">
        <f>VLOOKUP(A384,'Overzicht locaties'!B:D,2,0)</f>
        <v>Type B</v>
      </c>
      <c r="C384" s="107" t="s">
        <v>263</v>
      </c>
      <c r="D384" s="6">
        <v>0</v>
      </c>
      <c r="E384" s="113"/>
      <c r="F384" s="163"/>
      <c r="G384" s="163">
        <v>0</v>
      </c>
      <c r="H384" s="135">
        <f t="shared" si="7"/>
        <v>0</v>
      </c>
      <c r="I384" s="107"/>
    </row>
    <row r="385" spans="1:9">
      <c r="A385" s="171">
        <v>48</v>
      </c>
      <c r="B385" s="5" t="str">
        <f>VLOOKUP(A385,'Overzicht locaties'!B:D,2,0)</f>
        <v>Type B</v>
      </c>
      <c r="C385" s="107" t="s">
        <v>264</v>
      </c>
      <c r="D385" s="6">
        <v>1</v>
      </c>
      <c r="E385" s="113"/>
      <c r="F385" s="163"/>
      <c r="G385" s="163">
        <v>0</v>
      </c>
      <c r="H385" s="135">
        <f t="shared" si="7"/>
        <v>0</v>
      </c>
      <c r="I385" s="107"/>
    </row>
    <row r="386" spans="1:9">
      <c r="A386" s="171">
        <v>48</v>
      </c>
      <c r="B386" s="5" t="str">
        <f>VLOOKUP(A386,'Overzicht locaties'!B:D,2,0)</f>
        <v>Type B</v>
      </c>
      <c r="C386" s="107" t="s">
        <v>265</v>
      </c>
      <c r="D386" s="6">
        <v>0</v>
      </c>
      <c r="E386" s="113"/>
      <c r="F386" s="163"/>
      <c r="G386" s="163">
        <v>0</v>
      </c>
      <c r="H386" s="135">
        <f t="shared" si="7"/>
        <v>0</v>
      </c>
      <c r="I386" s="107"/>
    </row>
    <row r="387" spans="1:9">
      <c r="A387" s="171">
        <v>48</v>
      </c>
      <c r="B387" s="5" t="str">
        <f>VLOOKUP(A387,'Overzicht locaties'!B:D,2,0)</f>
        <v>Type B</v>
      </c>
      <c r="C387" s="107" t="s">
        <v>266</v>
      </c>
      <c r="D387" s="6">
        <v>1</v>
      </c>
      <c r="E387" s="113"/>
      <c r="F387" s="163"/>
      <c r="G387" s="163">
        <v>0</v>
      </c>
      <c r="H387" s="135">
        <f t="shared" si="7"/>
        <v>0</v>
      </c>
      <c r="I387" s="107"/>
    </row>
    <row r="388" spans="1:9">
      <c r="A388" s="171">
        <v>48</v>
      </c>
      <c r="B388" s="5" t="str">
        <f>VLOOKUP(A388,'Overzicht locaties'!B:D,2,0)</f>
        <v>Type B</v>
      </c>
      <c r="C388" s="107" t="s">
        <v>267</v>
      </c>
      <c r="D388" s="6">
        <v>0</v>
      </c>
      <c r="E388" s="113"/>
      <c r="F388" s="163"/>
      <c r="G388" s="163">
        <v>0</v>
      </c>
      <c r="H388" s="135">
        <f t="shared" si="7"/>
        <v>0</v>
      </c>
      <c r="I388" s="107"/>
    </row>
    <row r="389" spans="1:9">
      <c r="A389" s="171">
        <v>48</v>
      </c>
      <c r="B389" s="5" t="str">
        <f>VLOOKUP(A389,'Overzicht locaties'!B:D,2,0)</f>
        <v>Type B</v>
      </c>
      <c r="C389" s="107" t="s">
        <v>268</v>
      </c>
      <c r="D389" s="6">
        <v>0</v>
      </c>
      <c r="E389" s="113"/>
      <c r="F389" s="163"/>
      <c r="G389" s="163">
        <v>0</v>
      </c>
      <c r="H389" s="135">
        <f t="shared" si="7"/>
        <v>0</v>
      </c>
      <c r="I389" s="107"/>
    </row>
    <row r="390" spans="1:9">
      <c r="A390" s="171">
        <v>49</v>
      </c>
      <c r="B390" s="5" t="str">
        <f>VLOOKUP(A390,'Overzicht locaties'!B:D,2,0)</f>
        <v>Type B</v>
      </c>
      <c r="C390" s="107" t="s">
        <v>261</v>
      </c>
      <c r="D390" s="6">
        <v>2</v>
      </c>
      <c r="E390" s="113"/>
      <c r="F390" s="163"/>
      <c r="G390" s="163">
        <v>0</v>
      </c>
      <c r="H390" s="135">
        <f t="shared" si="7"/>
        <v>0</v>
      </c>
      <c r="I390" s="107"/>
    </row>
    <row r="391" spans="1:9">
      <c r="A391" s="171">
        <v>49</v>
      </c>
      <c r="B391" s="5" t="str">
        <f>VLOOKUP(A391,'Overzicht locaties'!B:D,2,0)</f>
        <v>Type B</v>
      </c>
      <c r="C391" s="107" t="s">
        <v>262</v>
      </c>
      <c r="D391" s="6">
        <v>2</v>
      </c>
      <c r="E391" s="113"/>
      <c r="F391" s="163"/>
      <c r="G391" s="163">
        <v>0</v>
      </c>
      <c r="H391" s="135">
        <f t="shared" si="7"/>
        <v>0</v>
      </c>
      <c r="I391" s="107"/>
    </row>
    <row r="392" spans="1:9">
      <c r="A392" s="171">
        <v>49</v>
      </c>
      <c r="B392" s="5" t="str">
        <f>VLOOKUP(A392,'Overzicht locaties'!B:D,2,0)</f>
        <v>Type B</v>
      </c>
      <c r="C392" s="107" t="s">
        <v>263</v>
      </c>
      <c r="D392" s="6">
        <v>0</v>
      </c>
      <c r="E392" s="113"/>
      <c r="F392" s="163"/>
      <c r="G392" s="163">
        <v>0</v>
      </c>
      <c r="H392" s="135">
        <f t="shared" si="7"/>
        <v>0</v>
      </c>
      <c r="I392" s="107"/>
    </row>
    <row r="393" spans="1:9">
      <c r="A393" s="171">
        <v>49</v>
      </c>
      <c r="B393" s="5" t="str">
        <f>VLOOKUP(A393,'Overzicht locaties'!B:D,2,0)</f>
        <v>Type B</v>
      </c>
      <c r="C393" s="107" t="s">
        <v>264</v>
      </c>
      <c r="D393" s="6">
        <v>1</v>
      </c>
      <c r="E393" s="113"/>
      <c r="F393" s="163"/>
      <c r="G393" s="163">
        <v>0</v>
      </c>
      <c r="H393" s="135">
        <f t="shared" si="7"/>
        <v>0</v>
      </c>
      <c r="I393" s="107"/>
    </row>
    <row r="394" spans="1:9">
      <c r="A394" s="171">
        <v>49</v>
      </c>
      <c r="B394" s="5" t="str">
        <f>VLOOKUP(A394,'Overzicht locaties'!B:D,2,0)</f>
        <v>Type B</v>
      </c>
      <c r="C394" s="107" t="s">
        <v>265</v>
      </c>
      <c r="D394" s="6">
        <v>0</v>
      </c>
      <c r="E394" s="113"/>
      <c r="F394" s="163"/>
      <c r="G394" s="163">
        <v>0</v>
      </c>
      <c r="H394" s="135">
        <f t="shared" si="7"/>
        <v>0</v>
      </c>
      <c r="I394" s="107"/>
    </row>
    <row r="395" spans="1:9">
      <c r="A395" s="171">
        <v>49</v>
      </c>
      <c r="B395" s="5" t="str">
        <f>VLOOKUP(A395,'Overzicht locaties'!B:D,2,0)</f>
        <v>Type B</v>
      </c>
      <c r="C395" s="107" t="s">
        <v>266</v>
      </c>
      <c r="D395" s="6">
        <v>1</v>
      </c>
      <c r="E395" s="113"/>
      <c r="F395" s="163"/>
      <c r="G395" s="163">
        <v>0</v>
      </c>
      <c r="H395" s="135">
        <f t="shared" si="7"/>
        <v>0</v>
      </c>
      <c r="I395" s="107"/>
    </row>
    <row r="396" spans="1:9">
      <c r="A396" s="171">
        <v>49</v>
      </c>
      <c r="B396" s="5" t="str">
        <f>VLOOKUP(A396,'Overzicht locaties'!B:D,2,0)</f>
        <v>Type B</v>
      </c>
      <c r="C396" s="107" t="s">
        <v>267</v>
      </c>
      <c r="D396" s="6">
        <v>0</v>
      </c>
      <c r="E396" s="113"/>
      <c r="F396" s="163"/>
      <c r="G396" s="163">
        <v>0</v>
      </c>
      <c r="H396" s="135">
        <f t="shared" si="7"/>
        <v>0</v>
      </c>
      <c r="I396" s="107"/>
    </row>
    <row r="397" spans="1:9">
      <c r="A397" s="171">
        <v>49</v>
      </c>
      <c r="B397" s="5" t="str">
        <f>VLOOKUP(A397,'Overzicht locaties'!B:D,2,0)</f>
        <v>Type B</v>
      </c>
      <c r="C397" s="107" t="s">
        <v>268</v>
      </c>
      <c r="D397" s="6">
        <v>0</v>
      </c>
      <c r="E397" s="113"/>
      <c r="F397" s="163"/>
      <c r="G397" s="163">
        <v>0</v>
      </c>
      <c r="H397" s="135">
        <f t="shared" si="7"/>
        <v>0</v>
      </c>
      <c r="I397" s="107"/>
    </row>
    <row r="398" spans="1:9">
      <c r="A398" s="171">
        <v>50</v>
      </c>
      <c r="B398" s="5" t="str">
        <f>VLOOKUP(A398,'Overzicht locaties'!B:D,2,0)</f>
        <v>Type B</v>
      </c>
      <c r="C398" s="107" t="s">
        <v>261</v>
      </c>
      <c r="D398" s="6">
        <v>2</v>
      </c>
      <c r="E398" s="113"/>
      <c r="F398" s="163"/>
      <c r="G398" s="163">
        <v>0</v>
      </c>
      <c r="H398" s="135">
        <f t="shared" si="7"/>
        <v>0</v>
      </c>
      <c r="I398" s="107"/>
    </row>
    <row r="399" spans="1:9">
      <c r="A399" s="171">
        <v>50</v>
      </c>
      <c r="B399" s="5" t="str">
        <f>VLOOKUP(A399,'Overzicht locaties'!B:D,2,0)</f>
        <v>Type B</v>
      </c>
      <c r="C399" s="107" t="s">
        <v>262</v>
      </c>
      <c r="D399" s="6">
        <v>2</v>
      </c>
      <c r="E399" s="113"/>
      <c r="F399" s="163"/>
      <c r="G399" s="163">
        <v>0</v>
      </c>
      <c r="H399" s="135">
        <f t="shared" si="7"/>
        <v>0</v>
      </c>
      <c r="I399" s="107"/>
    </row>
    <row r="400" spans="1:9">
      <c r="A400" s="171">
        <v>50</v>
      </c>
      <c r="B400" s="5" t="str">
        <f>VLOOKUP(A400,'Overzicht locaties'!B:D,2,0)</f>
        <v>Type B</v>
      </c>
      <c r="C400" s="107" t="s">
        <v>263</v>
      </c>
      <c r="D400" s="6">
        <v>0</v>
      </c>
      <c r="E400" s="113"/>
      <c r="F400" s="163"/>
      <c r="G400" s="163">
        <v>0</v>
      </c>
      <c r="H400" s="135">
        <f t="shared" si="7"/>
        <v>0</v>
      </c>
      <c r="I400" s="107"/>
    </row>
    <row r="401" spans="1:9">
      <c r="A401" s="171">
        <v>50</v>
      </c>
      <c r="B401" s="5" t="str">
        <f>VLOOKUP(A401,'Overzicht locaties'!B:D,2,0)</f>
        <v>Type B</v>
      </c>
      <c r="C401" s="107" t="s">
        <v>264</v>
      </c>
      <c r="D401" s="6">
        <v>1</v>
      </c>
      <c r="E401" s="113"/>
      <c r="F401" s="163"/>
      <c r="G401" s="163">
        <v>0</v>
      </c>
      <c r="H401" s="135">
        <f t="shared" si="7"/>
        <v>0</v>
      </c>
      <c r="I401" s="107"/>
    </row>
    <row r="402" spans="1:9">
      <c r="A402" s="171">
        <v>50</v>
      </c>
      <c r="B402" s="5" t="str">
        <f>VLOOKUP(A402,'Overzicht locaties'!B:D,2,0)</f>
        <v>Type B</v>
      </c>
      <c r="C402" s="107" t="s">
        <v>265</v>
      </c>
      <c r="D402" s="6">
        <v>0</v>
      </c>
      <c r="E402" s="113"/>
      <c r="F402" s="163"/>
      <c r="G402" s="163">
        <v>0</v>
      </c>
      <c r="H402" s="135">
        <f t="shared" si="7"/>
        <v>0</v>
      </c>
      <c r="I402" s="107"/>
    </row>
    <row r="403" spans="1:9">
      <c r="A403" s="171">
        <v>50</v>
      </c>
      <c r="B403" s="5" t="str">
        <f>VLOOKUP(A403,'Overzicht locaties'!B:D,2,0)</f>
        <v>Type B</v>
      </c>
      <c r="C403" s="107" t="s">
        <v>266</v>
      </c>
      <c r="D403" s="6">
        <v>1</v>
      </c>
      <c r="E403" s="113"/>
      <c r="F403" s="163"/>
      <c r="G403" s="163">
        <v>0</v>
      </c>
      <c r="H403" s="135">
        <f t="shared" si="7"/>
        <v>0</v>
      </c>
      <c r="I403" s="107"/>
    </row>
    <row r="404" spans="1:9">
      <c r="A404" s="171">
        <v>50</v>
      </c>
      <c r="B404" s="5" t="str">
        <f>VLOOKUP(A404,'Overzicht locaties'!B:D,2,0)</f>
        <v>Type B</v>
      </c>
      <c r="C404" s="107" t="s">
        <v>267</v>
      </c>
      <c r="D404" s="6">
        <v>0</v>
      </c>
      <c r="E404" s="113"/>
      <c r="F404" s="163"/>
      <c r="G404" s="163">
        <v>0</v>
      </c>
      <c r="H404" s="135">
        <f t="shared" si="7"/>
        <v>0</v>
      </c>
      <c r="I404" s="107"/>
    </row>
    <row r="405" spans="1:9">
      <c r="A405" s="171">
        <v>50</v>
      </c>
      <c r="B405" s="5" t="str">
        <f>VLOOKUP(A405,'Overzicht locaties'!B:D,2,0)</f>
        <v>Type B</v>
      </c>
      <c r="C405" s="107" t="s">
        <v>268</v>
      </c>
      <c r="D405" s="6">
        <v>0</v>
      </c>
      <c r="E405" s="113"/>
      <c r="F405" s="163"/>
      <c r="G405" s="163">
        <v>0</v>
      </c>
      <c r="H405" s="135">
        <f t="shared" si="7"/>
        <v>0</v>
      </c>
      <c r="I405" s="107"/>
    </row>
    <row r="406" spans="1:9">
      <c r="A406" s="171">
        <v>51</v>
      </c>
      <c r="B406" s="5" t="str">
        <f>VLOOKUP(A406,'Overzicht locaties'!B:D,2,0)</f>
        <v>Type B</v>
      </c>
      <c r="C406" s="107" t="s">
        <v>261</v>
      </c>
      <c r="D406" s="6">
        <v>2</v>
      </c>
      <c r="E406" s="113"/>
      <c r="F406" s="163"/>
      <c r="G406" s="163">
        <v>0</v>
      </c>
      <c r="H406" s="135">
        <f t="shared" ref="H406:H469" si="8">G406*52*D406</f>
        <v>0</v>
      </c>
      <c r="I406" s="107"/>
    </row>
    <row r="407" spans="1:9">
      <c r="A407" s="171">
        <v>51</v>
      </c>
      <c r="B407" s="5" t="str">
        <f>VLOOKUP(A407,'Overzicht locaties'!B:D,2,0)</f>
        <v>Type B</v>
      </c>
      <c r="C407" s="107" t="s">
        <v>262</v>
      </c>
      <c r="D407" s="6">
        <v>2</v>
      </c>
      <c r="E407" s="113"/>
      <c r="F407" s="163"/>
      <c r="G407" s="163">
        <v>0</v>
      </c>
      <c r="H407" s="135">
        <f t="shared" si="8"/>
        <v>0</v>
      </c>
      <c r="I407" s="107"/>
    </row>
    <row r="408" spans="1:9">
      <c r="A408" s="171">
        <v>51</v>
      </c>
      <c r="B408" s="5" t="str">
        <f>VLOOKUP(A408,'Overzicht locaties'!B:D,2,0)</f>
        <v>Type B</v>
      </c>
      <c r="C408" s="107" t="s">
        <v>263</v>
      </c>
      <c r="D408" s="6">
        <v>0</v>
      </c>
      <c r="E408" s="113"/>
      <c r="F408" s="163"/>
      <c r="G408" s="163">
        <v>0</v>
      </c>
      <c r="H408" s="135">
        <f t="shared" si="8"/>
        <v>0</v>
      </c>
      <c r="I408" s="107"/>
    </row>
    <row r="409" spans="1:9">
      <c r="A409" s="171">
        <v>51</v>
      </c>
      <c r="B409" s="5" t="str">
        <f>VLOOKUP(A409,'Overzicht locaties'!B:D,2,0)</f>
        <v>Type B</v>
      </c>
      <c r="C409" s="107" t="s">
        <v>264</v>
      </c>
      <c r="D409" s="6">
        <v>1</v>
      </c>
      <c r="E409" s="113"/>
      <c r="F409" s="163"/>
      <c r="G409" s="163">
        <v>0</v>
      </c>
      <c r="H409" s="135">
        <f t="shared" si="8"/>
        <v>0</v>
      </c>
      <c r="I409" s="107"/>
    </row>
    <row r="410" spans="1:9">
      <c r="A410" s="171">
        <v>51</v>
      </c>
      <c r="B410" s="5" t="str">
        <f>VLOOKUP(A410,'Overzicht locaties'!B:D,2,0)</f>
        <v>Type B</v>
      </c>
      <c r="C410" s="107" t="s">
        <v>265</v>
      </c>
      <c r="D410" s="6">
        <v>0</v>
      </c>
      <c r="E410" s="113"/>
      <c r="F410" s="163"/>
      <c r="G410" s="163">
        <v>0</v>
      </c>
      <c r="H410" s="135">
        <f t="shared" si="8"/>
        <v>0</v>
      </c>
      <c r="I410" s="107"/>
    </row>
    <row r="411" spans="1:9">
      <c r="A411" s="171">
        <v>51</v>
      </c>
      <c r="B411" s="5" t="str">
        <f>VLOOKUP(A411,'Overzicht locaties'!B:D,2,0)</f>
        <v>Type B</v>
      </c>
      <c r="C411" s="107" t="s">
        <v>266</v>
      </c>
      <c r="D411" s="6">
        <v>1</v>
      </c>
      <c r="E411" s="113"/>
      <c r="F411" s="163"/>
      <c r="G411" s="163">
        <v>0</v>
      </c>
      <c r="H411" s="135">
        <f t="shared" si="8"/>
        <v>0</v>
      </c>
      <c r="I411" s="107"/>
    </row>
    <row r="412" spans="1:9">
      <c r="A412" s="171">
        <v>51</v>
      </c>
      <c r="B412" s="5" t="str">
        <f>VLOOKUP(A412,'Overzicht locaties'!B:D,2,0)</f>
        <v>Type B</v>
      </c>
      <c r="C412" s="107" t="s">
        <v>267</v>
      </c>
      <c r="D412" s="6">
        <v>0</v>
      </c>
      <c r="E412" s="113"/>
      <c r="F412" s="163"/>
      <c r="G412" s="163">
        <v>0</v>
      </c>
      <c r="H412" s="135">
        <f t="shared" si="8"/>
        <v>0</v>
      </c>
      <c r="I412" s="107"/>
    </row>
    <row r="413" spans="1:9">
      <c r="A413" s="171">
        <v>51</v>
      </c>
      <c r="B413" s="5" t="str">
        <f>VLOOKUP(A413,'Overzicht locaties'!B:D,2,0)</f>
        <v>Type B</v>
      </c>
      <c r="C413" s="107" t="s">
        <v>268</v>
      </c>
      <c r="D413" s="6">
        <v>0</v>
      </c>
      <c r="E413" s="113"/>
      <c r="F413" s="163"/>
      <c r="G413" s="163">
        <v>0</v>
      </c>
      <c r="H413" s="135">
        <f t="shared" si="8"/>
        <v>0</v>
      </c>
      <c r="I413" s="107"/>
    </row>
    <row r="414" spans="1:9">
      <c r="A414" s="171">
        <v>52</v>
      </c>
      <c r="B414" s="5" t="str">
        <f>VLOOKUP(A414,'Overzicht locaties'!B:D,2,0)</f>
        <v>Type B</v>
      </c>
      <c r="C414" s="107" t="s">
        <v>261</v>
      </c>
      <c r="D414" s="6">
        <v>2</v>
      </c>
      <c r="E414" s="113"/>
      <c r="F414" s="163"/>
      <c r="G414" s="163">
        <v>0</v>
      </c>
      <c r="H414" s="135">
        <f t="shared" si="8"/>
        <v>0</v>
      </c>
      <c r="I414" s="107"/>
    </row>
    <row r="415" spans="1:9">
      <c r="A415" s="171">
        <v>52</v>
      </c>
      <c r="B415" s="5" t="str">
        <f>VLOOKUP(A415,'Overzicht locaties'!B:D,2,0)</f>
        <v>Type B</v>
      </c>
      <c r="C415" s="107" t="s">
        <v>262</v>
      </c>
      <c r="D415" s="6">
        <v>2</v>
      </c>
      <c r="E415" s="113"/>
      <c r="F415" s="163"/>
      <c r="G415" s="163">
        <v>0</v>
      </c>
      <c r="H415" s="135">
        <f t="shared" si="8"/>
        <v>0</v>
      </c>
      <c r="I415" s="107"/>
    </row>
    <row r="416" spans="1:9">
      <c r="A416" s="171">
        <v>52</v>
      </c>
      <c r="B416" s="5" t="str">
        <f>VLOOKUP(A416,'Overzicht locaties'!B:D,2,0)</f>
        <v>Type B</v>
      </c>
      <c r="C416" s="107" t="s">
        <v>263</v>
      </c>
      <c r="D416" s="6">
        <v>0</v>
      </c>
      <c r="E416" s="113"/>
      <c r="F416" s="163"/>
      <c r="G416" s="163">
        <v>0</v>
      </c>
      <c r="H416" s="135">
        <f t="shared" si="8"/>
        <v>0</v>
      </c>
      <c r="I416" s="107"/>
    </row>
    <row r="417" spans="1:9">
      <c r="A417" s="171">
        <v>52</v>
      </c>
      <c r="B417" s="5" t="str">
        <f>VLOOKUP(A417,'Overzicht locaties'!B:D,2,0)</f>
        <v>Type B</v>
      </c>
      <c r="C417" s="107" t="s">
        <v>264</v>
      </c>
      <c r="D417" s="6">
        <v>1</v>
      </c>
      <c r="E417" s="113"/>
      <c r="F417" s="163"/>
      <c r="G417" s="163">
        <v>0</v>
      </c>
      <c r="H417" s="135">
        <f t="shared" si="8"/>
        <v>0</v>
      </c>
      <c r="I417" s="107"/>
    </row>
    <row r="418" spans="1:9">
      <c r="A418" s="171">
        <v>52</v>
      </c>
      <c r="B418" s="5" t="str">
        <f>VLOOKUP(A418,'Overzicht locaties'!B:D,2,0)</f>
        <v>Type B</v>
      </c>
      <c r="C418" s="107" t="s">
        <v>265</v>
      </c>
      <c r="D418" s="6">
        <v>0</v>
      </c>
      <c r="E418" s="113"/>
      <c r="F418" s="163"/>
      <c r="G418" s="163">
        <v>0</v>
      </c>
      <c r="H418" s="135">
        <f t="shared" si="8"/>
        <v>0</v>
      </c>
      <c r="I418" s="107"/>
    </row>
    <row r="419" spans="1:9">
      <c r="A419" s="171">
        <v>52</v>
      </c>
      <c r="B419" s="5" t="str">
        <f>VLOOKUP(A419,'Overzicht locaties'!B:D,2,0)</f>
        <v>Type B</v>
      </c>
      <c r="C419" s="107" t="s">
        <v>266</v>
      </c>
      <c r="D419" s="6">
        <v>1</v>
      </c>
      <c r="E419" s="113"/>
      <c r="F419" s="163"/>
      <c r="G419" s="163">
        <v>0</v>
      </c>
      <c r="H419" s="135">
        <f t="shared" si="8"/>
        <v>0</v>
      </c>
      <c r="I419" s="107"/>
    </row>
    <row r="420" spans="1:9">
      <c r="A420" s="171">
        <v>52</v>
      </c>
      <c r="B420" s="5" t="str">
        <f>VLOOKUP(A420,'Overzicht locaties'!B:D,2,0)</f>
        <v>Type B</v>
      </c>
      <c r="C420" s="107" t="s">
        <v>267</v>
      </c>
      <c r="D420" s="6">
        <v>0</v>
      </c>
      <c r="E420" s="113"/>
      <c r="F420" s="163"/>
      <c r="G420" s="163">
        <v>0</v>
      </c>
      <c r="H420" s="135">
        <f t="shared" si="8"/>
        <v>0</v>
      </c>
      <c r="I420" s="107"/>
    </row>
    <row r="421" spans="1:9">
      <c r="A421" s="171">
        <v>52</v>
      </c>
      <c r="B421" s="5" t="str">
        <f>VLOOKUP(A421,'Overzicht locaties'!B:D,2,0)</f>
        <v>Type B</v>
      </c>
      <c r="C421" s="107" t="s">
        <v>268</v>
      </c>
      <c r="D421" s="6">
        <v>0</v>
      </c>
      <c r="E421" s="113"/>
      <c r="F421" s="163"/>
      <c r="G421" s="163">
        <v>0</v>
      </c>
      <c r="H421" s="135">
        <f t="shared" si="8"/>
        <v>0</v>
      </c>
      <c r="I421" s="107"/>
    </row>
    <row r="422" spans="1:9">
      <c r="A422" s="171">
        <v>53</v>
      </c>
      <c r="B422" s="5" t="str">
        <f>VLOOKUP(A422,'Overzicht locaties'!B:D,2,0)</f>
        <v>Gro+ SE09</v>
      </c>
      <c r="C422" s="107" t="s">
        <v>261</v>
      </c>
      <c r="D422" s="6">
        <v>3</v>
      </c>
      <c r="E422" s="113"/>
      <c r="F422" s="163"/>
      <c r="G422" s="163">
        <v>0</v>
      </c>
      <c r="H422" s="135">
        <f t="shared" si="8"/>
        <v>0</v>
      </c>
      <c r="I422" s="107"/>
    </row>
    <row r="423" spans="1:9">
      <c r="A423" s="171">
        <v>53</v>
      </c>
      <c r="B423" s="5" t="str">
        <f>VLOOKUP(A423,'Overzicht locaties'!B:D,2,0)</f>
        <v>Gro+ SE09</v>
      </c>
      <c r="C423" s="107" t="s">
        <v>262</v>
      </c>
      <c r="D423" s="6">
        <v>6</v>
      </c>
      <c r="E423" s="113"/>
      <c r="F423" s="163"/>
      <c r="G423" s="163">
        <v>0</v>
      </c>
      <c r="H423" s="135">
        <f t="shared" si="8"/>
        <v>0</v>
      </c>
      <c r="I423" s="107"/>
    </row>
    <row r="424" spans="1:9">
      <c r="A424" s="171">
        <v>53</v>
      </c>
      <c r="B424" s="5" t="str">
        <f>VLOOKUP(A424,'Overzicht locaties'!B:D,2,0)</f>
        <v>Gro+ SE09</v>
      </c>
      <c r="C424" s="107" t="s">
        <v>263</v>
      </c>
      <c r="D424" s="6">
        <v>1</v>
      </c>
      <c r="E424" s="113"/>
      <c r="F424" s="163"/>
      <c r="G424" s="163">
        <v>0</v>
      </c>
      <c r="H424" s="135">
        <f t="shared" si="8"/>
        <v>0</v>
      </c>
      <c r="I424" s="107"/>
    </row>
    <row r="425" spans="1:9">
      <c r="A425" s="171">
        <v>53</v>
      </c>
      <c r="B425" s="5" t="str">
        <f>VLOOKUP(A425,'Overzicht locaties'!B:D,2,0)</f>
        <v>Gro+ SE09</v>
      </c>
      <c r="C425" s="107" t="s">
        <v>264</v>
      </c>
      <c r="D425" s="6">
        <v>9</v>
      </c>
      <c r="E425" s="113"/>
      <c r="F425" s="163"/>
      <c r="G425" s="163">
        <v>0</v>
      </c>
      <c r="H425" s="135">
        <f t="shared" si="8"/>
        <v>0</v>
      </c>
      <c r="I425" s="107"/>
    </row>
    <row r="426" spans="1:9">
      <c r="A426" s="171">
        <v>53</v>
      </c>
      <c r="B426" s="5" t="str">
        <f>VLOOKUP(A426,'Overzicht locaties'!B:D,2,0)</f>
        <v>Gro+ SE09</v>
      </c>
      <c r="C426" s="107" t="s">
        <v>265</v>
      </c>
      <c r="D426" s="6">
        <v>9</v>
      </c>
      <c r="E426" s="113"/>
      <c r="F426" s="163"/>
      <c r="G426" s="163">
        <v>0</v>
      </c>
      <c r="H426" s="135">
        <f t="shared" si="8"/>
        <v>0</v>
      </c>
      <c r="I426" s="107"/>
    </row>
    <row r="427" spans="1:9">
      <c r="A427" s="171">
        <v>53</v>
      </c>
      <c r="B427" s="5" t="str">
        <f>VLOOKUP(A427,'Overzicht locaties'!B:D,2,0)</f>
        <v>Gro+ SE09</v>
      </c>
      <c r="C427" s="107" t="s">
        <v>266</v>
      </c>
      <c r="D427" s="6">
        <v>9</v>
      </c>
      <c r="E427" s="113"/>
      <c r="F427" s="163"/>
      <c r="G427" s="163">
        <v>0</v>
      </c>
      <c r="H427" s="135">
        <f t="shared" si="8"/>
        <v>0</v>
      </c>
      <c r="I427" s="107"/>
    </row>
    <row r="428" spans="1:9">
      <c r="A428" s="171">
        <v>53</v>
      </c>
      <c r="B428" s="5" t="str">
        <f>VLOOKUP(A428,'Overzicht locaties'!B:D,2,0)</f>
        <v>Gro+ SE09</v>
      </c>
      <c r="C428" s="107" t="s">
        <v>267</v>
      </c>
      <c r="D428" s="6">
        <v>0</v>
      </c>
      <c r="E428" s="113"/>
      <c r="F428" s="163"/>
      <c r="G428" s="163">
        <v>0</v>
      </c>
      <c r="H428" s="135">
        <f t="shared" si="8"/>
        <v>0</v>
      </c>
      <c r="I428" s="107"/>
    </row>
    <row r="429" spans="1:9">
      <c r="A429" s="171">
        <v>53</v>
      </c>
      <c r="B429" s="5" t="str">
        <f>VLOOKUP(A429,'Overzicht locaties'!B:D,2,0)</f>
        <v>Gro+ SE09</v>
      </c>
      <c r="C429" s="107" t="s">
        <v>268</v>
      </c>
      <c r="D429" s="6">
        <v>7</v>
      </c>
      <c r="E429" s="113"/>
      <c r="F429" s="163"/>
      <c r="G429" s="163">
        <v>0</v>
      </c>
      <c r="H429" s="135">
        <f t="shared" si="8"/>
        <v>0</v>
      </c>
      <c r="I429" s="107"/>
    </row>
    <row r="430" spans="1:9">
      <c r="A430" s="171">
        <v>54</v>
      </c>
      <c r="B430" s="5" t="str">
        <f>VLOOKUP(A430,'Overzicht locaties'!B:D,2,0)</f>
        <v>Type A</v>
      </c>
      <c r="C430" s="107" t="s">
        <v>261</v>
      </c>
      <c r="D430" s="6">
        <v>1</v>
      </c>
      <c r="E430" s="113"/>
      <c r="F430" s="163"/>
      <c r="G430" s="163">
        <v>0</v>
      </c>
      <c r="H430" s="135">
        <f t="shared" si="8"/>
        <v>0</v>
      </c>
      <c r="I430" s="107"/>
    </row>
    <row r="431" spans="1:9">
      <c r="A431" s="171">
        <v>54</v>
      </c>
      <c r="B431" s="5" t="str">
        <f>VLOOKUP(A431,'Overzicht locaties'!B:D,2,0)</f>
        <v>Type A</v>
      </c>
      <c r="C431" s="107" t="s">
        <v>262</v>
      </c>
      <c r="D431" s="6">
        <v>0</v>
      </c>
      <c r="E431" s="113"/>
      <c r="F431" s="163"/>
      <c r="G431" s="163">
        <v>0</v>
      </c>
      <c r="H431" s="135">
        <f t="shared" si="8"/>
        <v>0</v>
      </c>
      <c r="I431" s="107"/>
    </row>
    <row r="432" spans="1:9">
      <c r="A432" s="171">
        <v>54</v>
      </c>
      <c r="B432" s="5" t="str">
        <f>VLOOKUP(A432,'Overzicht locaties'!B:D,2,0)</f>
        <v>Type A</v>
      </c>
      <c r="C432" s="107" t="s">
        <v>263</v>
      </c>
      <c r="D432" s="6">
        <v>1</v>
      </c>
      <c r="E432" s="113"/>
      <c r="F432" s="163"/>
      <c r="G432" s="163">
        <v>0</v>
      </c>
      <c r="H432" s="135">
        <f t="shared" si="8"/>
        <v>0</v>
      </c>
      <c r="I432" s="107"/>
    </row>
    <row r="433" spans="1:9">
      <c r="A433" s="171">
        <v>54</v>
      </c>
      <c r="B433" s="5" t="str">
        <f>VLOOKUP(A433,'Overzicht locaties'!B:D,2,0)</f>
        <v>Type A</v>
      </c>
      <c r="C433" s="107" t="s">
        <v>264</v>
      </c>
      <c r="D433" s="6">
        <v>0</v>
      </c>
      <c r="E433" s="113"/>
      <c r="F433" s="163"/>
      <c r="G433" s="163">
        <v>0</v>
      </c>
      <c r="H433" s="135">
        <f t="shared" si="8"/>
        <v>0</v>
      </c>
      <c r="I433" s="107"/>
    </row>
    <row r="434" spans="1:9">
      <c r="A434" s="171">
        <v>54</v>
      </c>
      <c r="B434" s="5" t="str">
        <f>VLOOKUP(A434,'Overzicht locaties'!B:D,2,0)</f>
        <v>Type A</v>
      </c>
      <c r="C434" s="107" t="s">
        <v>265</v>
      </c>
      <c r="D434" s="6">
        <v>0</v>
      </c>
      <c r="E434" s="113"/>
      <c r="F434" s="163"/>
      <c r="G434" s="163">
        <v>0</v>
      </c>
      <c r="H434" s="135">
        <f t="shared" si="8"/>
        <v>0</v>
      </c>
      <c r="I434" s="107"/>
    </row>
    <row r="435" spans="1:9">
      <c r="A435" s="171">
        <v>54</v>
      </c>
      <c r="B435" s="5" t="str">
        <f>VLOOKUP(A435,'Overzicht locaties'!B:D,2,0)</f>
        <v>Type A</v>
      </c>
      <c r="C435" s="107" t="s">
        <v>266</v>
      </c>
      <c r="D435" s="6">
        <v>1</v>
      </c>
      <c r="E435" s="113"/>
      <c r="F435" s="163"/>
      <c r="G435" s="163">
        <v>0</v>
      </c>
      <c r="H435" s="135">
        <f t="shared" si="8"/>
        <v>0</v>
      </c>
      <c r="I435" s="107"/>
    </row>
    <row r="436" spans="1:9">
      <c r="A436" s="171">
        <v>54</v>
      </c>
      <c r="B436" s="5" t="str">
        <f>VLOOKUP(A436,'Overzicht locaties'!B:D,2,0)</f>
        <v>Type A</v>
      </c>
      <c r="C436" s="107" t="s">
        <v>267</v>
      </c>
      <c r="D436" s="6">
        <v>0</v>
      </c>
      <c r="E436" s="113"/>
      <c r="F436" s="163"/>
      <c r="G436" s="163">
        <v>0</v>
      </c>
      <c r="H436" s="135">
        <f t="shared" si="8"/>
        <v>0</v>
      </c>
      <c r="I436" s="107"/>
    </row>
    <row r="437" spans="1:9">
      <c r="A437" s="171">
        <v>54</v>
      </c>
      <c r="B437" s="5" t="str">
        <f>VLOOKUP(A437,'Overzicht locaties'!B:D,2,0)</f>
        <v>Type A</v>
      </c>
      <c r="C437" s="107" t="s">
        <v>268</v>
      </c>
      <c r="D437" s="6">
        <v>1</v>
      </c>
      <c r="E437" s="113"/>
      <c r="F437" s="163"/>
      <c r="G437" s="163">
        <v>0</v>
      </c>
      <c r="H437" s="135">
        <f t="shared" si="8"/>
        <v>0</v>
      </c>
      <c r="I437" s="107"/>
    </row>
    <row r="438" spans="1:9">
      <c r="A438" s="171">
        <v>55</v>
      </c>
      <c r="B438" s="5" t="str">
        <f>VLOOKUP(A438,'Overzicht locaties'!B:D,2,0)</f>
        <v>Type A</v>
      </c>
      <c r="C438" s="107" t="s">
        <v>261</v>
      </c>
      <c r="D438" s="6">
        <v>1</v>
      </c>
      <c r="E438" s="113"/>
      <c r="F438" s="163"/>
      <c r="G438" s="163">
        <v>0</v>
      </c>
      <c r="H438" s="135">
        <f t="shared" si="8"/>
        <v>0</v>
      </c>
      <c r="I438" s="107"/>
    </row>
    <row r="439" spans="1:9">
      <c r="A439" s="171">
        <v>55</v>
      </c>
      <c r="B439" s="5" t="str">
        <f>VLOOKUP(A439,'Overzicht locaties'!B:D,2,0)</f>
        <v>Type A</v>
      </c>
      <c r="C439" s="107" t="s">
        <v>262</v>
      </c>
      <c r="D439" s="6">
        <v>0</v>
      </c>
      <c r="E439" s="113"/>
      <c r="F439" s="163"/>
      <c r="G439" s="163">
        <v>0</v>
      </c>
      <c r="H439" s="135">
        <f t="shared" si="8"/>
        <v>0</v>
      </c>
      <c r="I439" s="107"/>
    </row>
    <row r="440" spans="1:9">
      <c r="A440" s="171">
        <v>55</v>
      </c>
      <c r="B440" s="5" t="str">
        <f>VLOOKUP(A440,'Overzicht locaties'!B:D,2,0)</f>
        <v>Type A</v>
      </c>
      <c r="C440" s="107" t="s">
        <v>263</v>
      </c>
      <c r="D440" s="6">
        <v>1</v>
      </c>
      <c r="E440" s="113"/>
      <c r="F440" s="163"/>
      <c r="G440" s="163">
        <v>0</v>
      </c>
      <c r="H440" s="135">
        <f t="shared" si="8"/>
        <v>0</v>
      </c>
      <c r="I440" s="107"/>
    </row>
    <row r="441" spans="1:9">
      <c r="A441" s="171">
        <v>55</v>
      </c>
      <c r="B441" s="5" t="str">
        <f>VLOOKUP(A441,'Overzicht locaties'!B:D,2,0)</f>
        <v>Type A</v>
      </c>
      <c r="C441" s="107" t="s">
        <v>264</v>
      </c>
      <c r="D441" s="6">
        <v>0</v>
      </c>
      <c r="E441" s="113"/>
      <c r="F441" s="163"/>
      <c r="G441" s="163">
        <v>0</v>
      </c>
      <c r="H441" s="135">
        <f t="shared" si="8"/>
        <v>0</v>
      </c>
      <c r="I441" s="107"/>
    </row>
    <row r="442" spans="1:9">
      <c r="A442" s="171">
        <v>55</v>
      </c>
      <c r="B442" s="5" t="str">
        <f>VLOOKUP(A442,'Overzicht locaties'!B:D,2,0)</f>
        <v>Type A</v>
      </c>
      <c r="C442" s="107" t="s">
        <v>265</v>
      </c>
      <c r="D442" s="6">
        <v>0</v>
      </c>
      <c r="E442" s="113"/>
      <c r="F442" s="163"/>
      <c r="G442" s="163">
        <v>0</v>
      </c>
      <c r="H442" s="135">
        <f t="shared" si="8"/>
        <v>0</v>
      </c>
      <c r="I442" s="107"/>
    </row>
    <row r="443" spans="1:9">
      <c r="A443" s="171">
        <v>55</v>
      </c>
      <c r="B443" s="5" t="str">
        <f>VLOOKUP(A443,'Overzicht locaties'!B:D,2,0)</f>
        <v>Type A</v>
      </c>
      <c r="C443" s="107" t="s">
        <v>266</v>
      </c>
      <c r="D443" s="6">
        <v>1</v>
      </c>
      <c r="E443" s="113"/>
      <c r="F443" s="163"/>
      <c r="G443" s="163">
        <v>0</v>
      </c>
      <c r="H443" s="135">
        <f t="shared" si="8"/>
        <v>0</v>
      </c>
      <c r="I443" s="107"/>
    </row>
    <row r="444" spans="1:9">
      <c r="A444" s="171">
        <v>55</v>
      </c>
      <c r="B444" s="5" t="str">
        <f>VLOOKUP(A444,'Overzicht locaties'!B:D,2,0)</f>
        <v>Type A</v>
      </c>
      <c r="C444" s="107" t="s">
        <v>267</v>
      </c>
      <c r="D444" s="6">
        <v>0</v>
      </c>
      <c r="E444" s="113"/>
      <c r="F444" s="163"/>
      <c r="G444" s="163">
        <v>0</v>
      </c>
      <c r="H444" s="135">
        <f t="shared" si="8"/>
        <v>0</v>
      </c>
      <c r="I444" s="107"/>
    </row>
    <row r="445" spans="1:9">
      <c r="A445" s="171">
        <v>55</v>
      </c>
      <c r="B445" s="5" t="str">
        <f>VLOOKUP(A445,'Overzicht locaties'!B:D,2,0)</f>
        <v>Type A</v>
      </c>
      <c r="C445" s="107" t="s">
        <v>268</v>
      </c>
      <c r="D445" s="6">
        <v>1</v>
      </c>
      <c r="E445" s="113"/>
      <c r="F445" s="163"/>
      <c r="G445" s="163">
        <v>0</v>
      </c>
      <c r="H445" s="135">
        <f t="shared" si="8"/>
        <v>0</v>
      </c>
      <c r="I445" s="107"/>
    </row>
    <row r="446" spans="1:9">
      <c r="A446" s="171">
        <v>56</v>
      </c>
      <c r="B446" s="5" t="str">
        <f>VLOOKUP(A446,'Overzicht locaties'!B:D,2,0)</f>
        <v>Type A</v>
      </c>
      <c r="C446" s="107" t="s">
        <v>261</v>
      </c>
      <c r="D446" s="6">
        <v>1</v>
      </c>
      <c r="E446" s="113"/>
      <c r="F446" s="163"/>
      <c r="G446" s="163">
        <v>0</v>
      </c>
      <c r="H446" s="135">
        <f t="shared" si="8"/>
        <v>0</v>
      </c>
      <c r="I446" s="107"/>
    </row>
    <row r="447" spans="1:9">
      <c r="A447" s="171">
        <v>56</v>
      </c>
      <c r="B447" s="5" t="str">
        <f>VLOOKUP(A447,'Overzicht locaties'!B:D,2,0)</f>
        <v>Type A</v>
      </c>
      <c r="C447" s="107" t="s">
        <v>262</v>
      </c>
      <c r="D447" s="6">
        <v>0</v>
      </c>
      <c r="E447" s="113"/>
      <c r="F447" s="163"/>
      <c r="G447" s="163">
        <v>0</v>
      </c>
      <c r="H447" s="135">
        <f t="shared" si="8"/>
        <v>0</v>
      </c>
      <c r="I447" s="107"/>
    </row>
    <row r="448" spans="1:9">
      <c r="A448" s="171">
        <v>56</v>
      </c>
      <c r="B448" s="5" t="str">
        <f>VLOOKUP(A448,'Overzicht locaties'!B:D,2,0)</f>
        <v>Type A</v>
      </c>
      <c r="C448" s="107" t="s">
        <v>263</v>
      </c>
      <c r="D448" s="6">
        <v>1</v>
      </c>
      <c r="E448" s="113"/>
      <c r="F448" s="163"/>
      <c r="G448" s="163">
        <v>0</v>
      </c>
      <c r="H448" s="135">
        <f t="shared" si="8"/>
        <v>0</v>
      </c>
      <c r="I448" s="107"/>
    </row>
    <row r="449" spans="1:9">
      <c r="A449" s="171">
        <v>56</v>
      </c>
      <c r="B449" s="5" t="str">
        <f>VLOOKUP(A449,'Overzicht locaties'!B:D,2,0)</f>
        <v>Type A</v>
      </c>
      <c r="C449" s="107" t="s">
        <v>264</v>
      </c>
      <c r="D449" s="6">
        <v>0</v>
      </c>
      <c r="E449" s="113"/>
      <c r="F449" s="163"/>
      <c r="G449" s="163">
        <v>0</v>
      </c>
      <c r="H449" s="135">
        <f t="shared" si="8"/>
        <v>0</v>
      </c>
      <c r="I449" s="107"/>
    </row>
    <row r="450" spans="1:9">
      <c r="A450" s="171">
        <v>56</v>
      </c>
      <c r="B450" s="5" t="str">
        <f>VLOOKUP(A450,'Overzicht locaties'!B:D,2,0)</f>
        <v>Type A</v>
      </c>
      <c r="C450" s="107" t="s">
        <v>265</v>
      </c>
      <c r="D450" s="6">
        <v>0</v>
      </c>
      <c r="E450" s="113"/>
      <c r="F450" s="163"/>
      <c r="G450" s="163">
        <v>0</v>
      </c>
      <c r="H450" s="135">
        <f t="shared" si="8"/>
        <v>0</v>
      </c>
      <c r="I450" s="107"/>
    </row>
    <row r="451" spans="1:9">
      <c r="A451" s="171">
        <v>56</v>
      </c>
      <c r="B451" s="5" t="str">
        <f>VLOOKUP(A451,'Overzicht locaties'!B:D,2,0)</f>
        <v>Type A</v>
      </c>
      <c r="C451" s="107" t="s">
        <v>266</v>
      </c>
      <c r="D451" s="6">
        <v>1</v>
      </c>
      <c r="E451" s="113"/>
      <c r="F451" s="163"/>
      <c r="G451" s="163">
        <v>0</v>
      </c>
      <c r="H451" s="135">
        <f t="shared" si="8"/>
        <v>0</v>
      </c>
      <c r="I451" s="107"/>
    </row>
    <row r="452" spans="1:9">
      <c r="A452" s="171">
        <v>56</v>
      </c>
      <c r="B452" s="5" t="str">
        <f>VLOOKUP(A452,'Overzicht locaties'!B:D,2,0)</f>
        <v>Type A</v>
      </c>
      <c r="C452" s="107" t="s">
        <v>267</v>
      </c>
      <c r="D452" s="6">
        <v>0</v>
      </c>
      <c r="E452" s="113"/>
      <c r="F452" s="163"/>
      <c r="G452" s="163">
        <v>0</v>
      </c>
      <c r="H452" s="135">
        <f t="shared" si="8"/>
        <v>0</v>
      </c>
      <c r="I452" s="107"/>
    </row>
    <row r="453" spans="1:9">
      <c r="A453" s="171">
        <v>56</v>
      </c>
      <c r="B453" s="5" t="str">
        <f>VLOOKUP(A453,'Overzicht locaties'!B:D,2,0)</f>
        <v>Type A</v>
      </c>
      <c r="C453" s="107" t="s">
        <v>268</v>
      </c>
      <c r="D453" s="6">
        <v>1</v>
      </c>
      <c r="E453" s="113"/>
      <c r="F453" s="163"/>
      <c r="G453" s="163">
        <v>0</v>
      </c>
      <c r="H453" s="135">
        <f t="shared" si="8"/>
        <v>0</v>
      </c>
      <c r="I453" s="107"/>
    </row>
    <row r="454" spans="1:9">
      <c r="A454" s="171">
        <v>57</v>
      </c>
      <c r="B454" s="5" t="str">
        <f>VLOOKUP(A454,'Overzicht locaties'!B:D,2,0)</f>
        <v>Type A</v>
      </c>
      <c r="C454" s="107" t="s">
        <v>261</v>
      </c>
      <c r="D454" s="6">
        <v>1</v>
      </c>
      <c r="E454" s="113"/>
      <c r="F454" s="163"/>
      <c r="G454" s="163">
        <v>0</v>
      </c>
      <c r="H454" s="135">
        <f t="shared" si="8"/>
        <v>0</v>
      </c>
      <c r="I454" s="107"/>
    </row>
    <row r="455" spans="1:9">
      <c r="A455" s="171">
        <v>57</v>
      </c>
      <c r="B455" s="5" t="str">
        <f>VLOOKUP(A455,'Overzicht locaties'!B:D,2,0)</f>
        <v>Type A</v>
      </c>
      <c r="C455" s="107" t="s">
        <v>262</v>
      </c>
      <c r="D455" s="6">
        <v>0</v>
      </c>
      <c r="E455" s="113"/>
      <c r="F455" s="163"/>
      <c r="G455" s="163">
        <v>0</v>
      </c>
      <c r="H455" s="135">
        <f t="shared" si="8"/>
        <v>0</v>
      </c>
      <c r="I455" s="107"/>
    </row>
    <row r="456" spans="1:9">
      <c r="A456" s="171">
        <v>57</v>
      </c>
      <c r="B456" s="5" t="str">
        <f>VLOOKUP(A456,'Overzicht locaties'!B:D,2,0)</f>
        <v>Type A</v>
      </c>
      <c r="C456" s="107" t="s">
        <v>263</v>
      </c>
      <c r="D456" s="6">
        <v>1</v>
      </c>
      <c r="E456" s="113"/>
      <c r="F456" s="163"/>
      <c r="G456" s="163">
        <v>0</v>
      </c>
      <c r="H456" s="135">
        <f t="shared" si="8"/>
        <v>0</v>
      </c>
      <c r="I456" s="107"/>
    </row>
    <row r="457" spans="1:9">
      <c r="A457" s="171">
        <v>57</v>
      </c>
      <c r="B457" s="5" t="str">
        <f>VLOOKUP(A457,'Overzicht locaties'!B:D,2,0)</f>
        <v>Type A</v>
      </c>
      <c r="C457" s="107" t="s">
        <v>264</v>
      </c>
      <c r="D457" s="6">
        <v>0</v>
      </c>
      <c r="E457" s="113"/>
      <c r="F457" s="163"/>
      <c r="G457" s="163">
        <v>0</v>
      </c>
      <c r="H457" s="135">
        <f t="shared" si="8"/>
        <v>0</v>
      </c>
      <c r="I457" s="107"/>
    </row>
    <row r="458" spans="1:9">
      <c r="A458" s="171">
        <v>57</v>
      </c>
      <c r="B458" s="5" t="str">
        <f>VLOOKUP(A458,'Overzicht locaties'!B:D,2,0)</f>
        <v>Type A</v>
      </c>
      <c r="C458" s="107" t="s">
        <v>265</v>
      </c>
      <c r="D458" s="6">
        <v>0</v>
      </c>
      <c r="E458" s="113"/>
      <c r="F458" s="163"/>
      <c r="G458" s="163">
        <v>0</v>
      </c>
      <c r="H458" s="135">
        <f t="shared" si="8"/>
        <v>0</v>
      </c>
      <c r="I458" s="107"/>
    </row>
    <row r="459" spans="1:9">
      <c r="A459" s="171">
        <v>57</v>
      </c>
      <c r="B459" s="5" t="str">
        <f>VLOOKUP(A459,'Overzicht locaties'!B:D,2,0)</f>
        <v>Type A</v>
      </c>
      <c r="C459" s="107" t="s">
        <v>266</v>
      </c>
      <c r="D459" s="6">
        <v>1</v>
      </c>
      <c r="E459" s="113"/>
      <c r="F459" s="163"/>
      <c r="G459" s="163">
        <v>0</v>
      </c>
      <c r="H459" s="135">
        <f t="shared" si="8"/>
        <v>0</v>
      </c>
      <c r="I459" s="107"/>
    </row>
    <row r="460" spans="1:9">
      <c r="A460" s="171">
        <v>57</v>
      </c>
      <c r="B460" s="5" t="str">
        <f>VLOOKUP(A460,'Overzicht locaties'!B:D,2,0)</f>
        <v>Type A</v>
      </c>
      <c r="C460" s="107" t="s">
        <v>267</v>
      </c>
      <c r="D460" s="6">
        <v>0</v>
      </c>
      <c r="E460" s="113"/>
      <c r="F460" s="163"/>
      <c r="G460" s="163">
        <v>0</v>
      </c>
      <c r="H460" s="135">
        <f t="shared" si="8"/>
        <v>0</v>
      </c>
      <c r="I460" s="107"/>
    </row>
    <row r="461" spans="1:9">
      <c r="A461" s="171">
        <v>57</v>
      </c>
      <c r="B461" s="5" t="str">
        <f>VLOOKUP(A461,'Overzicht locaties'!B:D,2,0)</f>
        <v>Type A</v>
      </c>
      <c r="C461" s="107" t="s">
        <v>268</v>
      </c>
      <c r="D461" s="6">
        <v>1</v>
      </c>
      <c r="E461" s="113"/>
      <c r="F461" s="163"/>
      <c r="G461" s="163">
        <v>0</v>
      </c>
      <c r="H461" s="135">
        <f t="shared" si="8"/>
        <v>0</v>
      </c>
      <c r="I461" s="107"/>
    </row>
    <row r="462" spans="1:9">
      <c r="A462" s="171">
        <v>58</v>
      </c>
      <c r="B462" s="5" t="str">
        <f>VLOOKUP(A462,'Overzicht locaties'!B:D,2,0)</f>
        <v>Type A</v>
      </c>
      <c r="C462" s="107" t="s">
        <v>261</v>
      </c>
      <c r="D462" s="6">
        <v>1</v>
      </c>
      <c r="E462" s="113"/>
      <c r="F462" s="163"/>
      <c r="G462" s="163">
        <v>0</v>
      </c>
      <c r="H462" s="135">
        <f t="shared" si="8"/>
        <v>0</v>
      </c>
      <c r="I462" s="107"/>
    </row>
    <row r="463" spans="1:9">
      <c r="A463" s="171">
        <v>58</v>
      </c>
      <c r="B463" s="5" t="str">
        <f>VLOOKUP(A463,'Overzicht locaties'!B:D,2,0)</f>
        <v>Type A</v>
      </c>
      <c r="C463" s="107" t="s">
        <v>262</v>
      </c>
      <c r="D463" s="6">
        <v>0</v>
      </c>
      <c r="E463" s="113"/>
      <c r="F463" s="163"/>
      <c r="G463" s="163">
        <v>0</v>
      </c>
      <c r="H463" s="135">
        <f t="shared" si="8"/>
        <v>0</v>
      </c>
      <c r="I463" s="107"/>
    </row>
    <row r="464" spans="1:9">
      <c r="A464" s="171">
        <v>58</v>
      </c>
      <c r="B464" s="5" t="str">
        <f>VLOOKUP(A464,'Overzicht locaties'!B:D,2,0)</f>
        <v>Type A</v>
      </c>
      <c r="C464" s="107" t="s">
        <v>263</v>
      </c>
      <c r="D464" s="6">
        <v>1</v>
      </c>
      <c r="E464" s="113"/>
      <c r="F464" s="163"/>
      <c r="G464" s="163">
        <v>0</v>
      </c>
      <c r="H464" s="135">
        <f t="shared" si="8"/>
        <v>0</v>
      </c>
      <c r="I464" s="107"/>
    </row>
    <row r="465" spans="1:9">
      <c r="A465" s="171">
        <v>58</v>
      </c>
      <c r="B465" s="5" t="str">
        <f>VLOOKUP(A465,'Overzicht locaties'!B:D,2,0)</f>
        <v>Type A</v>
      </c>
      <c r="C465" s="107" t="s">
        <v>264</v>
      </c>
      <c r="D465" s="6">
        <v>0</v>
      </c>
      <c r="E465" s="113"/>
      <c r="F465" s="163"/>
      <c r="G465" s="163">
        <v>0</v>
      </c>
      <c r="H465" s="135">
        <f t="shared" si="8"/>
        <v>0</v>
      </c>
      <c r="I465" s="107"/>
    </row>
    <row r="466" spans="1:9">
      <c r="A466" s="171">
        <v>58</v>
      </c>
      <c r="B466" s="5" t="str">
        <f>VLOOKUP(A466,'Overzicht locaties'!B:D,2,0)</f>
        <v>Type A</v>
      </c>
      <c r="C466" s="107" t="s">
        <v>265</v>
      </c>
      <c r="D466" s="6">
        <v>0</v>
      </c>
      <c r="E466" s="113"/>
      <c r="F466" s="163"/>
      <c r="G466" s="163">
        <v>0</v>
      </c>
      <c r="H466" s="135">
        <f t="shared" si="8"/>
        <v>0</v>
      </c>
      <c r="I466" s="107"/>
    </row>
    <row r="467" spans="1:9">
      <c r="A467" s="171">
        <v>58</v>
      </c>
      <c r="B467" s="5" t="str">
        <f>VLOOKUP(A467,'Overzicht locaties'!B:D,2,0)</f>
        <v>Type A</v>
      </c>
      <c r="C467" s="107" t="s">
        <v>266</v>
      </c>
      <c r="D467" s="6">
        <v>1</v>
      </c>
      <c r="E467" s="113"/>
      <c r="F467" s="163"/>
      <c r="G467" s="163">
        <v>0</v>
      </c>
      <c r="H467" s="135">
        <f t="shared" si="8"/>
        <v>0</v>
      </c>
      <c r="I467" s="107"/>
    </row>
    <row r="468" spans="1:9">
      <c r="A468" s="171">
        <v>58</v>
      </c>
      <c r="B468" s="5" t="str">
        <f>VLOOKUP(A468,'Overzicht locaties'!B:D,2,0)</f>
        <v>Type A</v>
      </c>
      <c r="C468" s="107" t="s">
        <v>267</v>
      </c>
      <c r="D468" s="6">
        <v>0</v>
      </c>
      <c r="E468" s="113"/>
      <c r="F468" s="163"/>
      <c r="G468" s="163">
        <v>0</v>
      </c>
      <c r="H468" s="135">
        <f t="shared" si="8"/>
        <v>0</v>
      </c>
      <c r="I468" s="107"/>
    </row>
    <row r="469" spans="1:9">
      <c r="A469" s="171">
        <v>58</v>
      </c>
      <c r="B469" s="5" t="str">
        <f>VLOOKUP(A469,'Overzicht locaties'!B:D,2,0)</f>
        <v>Type A</v>
      </c>
      <c r="C469" s="107" t="s">
        <v>268</v>
      </c>
      <c r="D469" s="6">
        <v>1</v>
      </c>
      <c r="E469" s="113"/>
      <c r="F469" s="163"/>
      <c r="G469" s="163">
        <v>0</v>
      </c>
      <c r="H469" s="135">
        <f t="shared" si="8"/>
        <v>0</v>
      </c>
      <c r="I469" s="107"/>
    </row>
    <row r="470" spans="1:9">
      <c r="A470" s="171">
        <v>59</v>
      </c>
      <c r="B470" s="5" t="str">
        <f>VLOOKUP(A470,'Overzicht locaties'!B:D,2,0)</f>
        <v>Type A</v>
      </c>
      <c r="C470" s="107" t="s">
        <v>261</v>
      </c>
      <c r="D470" s="6">
        <v>1</v>
      </c>
      <c r="E470" s="113"/>
      <c r="F470" s="163"/>
      <c r="G470" s="163">
        <v>0</v>
      </c>
      <c r="H470" s="135">
        <f t="shared" ref="H470:H533" si="9">G470*52*D470</f>
        <v>0</v>
      </c>
      <c r="I470" s="107"/>
    </row>
    <row r="471" spans="1:9">
      <c r="A471" s="171">
        <v>59</v>
      </c>
      <c r="B471" s="5" t="str">
        <f>VLOOKUP(A471,'Overzicht locaties'!B:D,2,0)</f>
        <v>Type A</v>
      </c>
      <c r="C471" s="107" t="s">
        <v>262</v>
      </c>
      <c r="D471" s="6">
        <v>0</v>
      </c>
      <c r="E471" s="113"/>
      <c r="F471" s="163"/>
      <c r="G471" s="163">
        <v>0</v>
      </c>
      <c r="H471" s="135">
        <f t="shared" si="9"/>
        <v>0</v>
      </c>
      <c r="I471" s="107"/>
    </row>
    <row r="472" spans="1:9">
      <c r="A472" s="171">
        <v>59</v>
      </c>
      <c r="B472" s="5" t="str">
        <f>VLOOKUP(A472,'Overzicht locaties'!B:D,2,0)</f>
        <v>Type A</v>
      </c>
      <c r="C472" s="107" t="s">
        <v>263</v>
      </c>
      <c r="D472" s="6">
        <v>1</v>
      </c>
      <c r="E472" s="113"/>
      <c r="F472" s="163"/>
      <c r="G472" s="163">
        <v>0</v>
      </c>
      <c r="H472" s="135">
        <f t="shared" si="9"/>
        <v>0</v>
      </c>
      <c r="I472" s="107"/>
    </row>
    <row r="473" spans="1:9">
      <c r="A473" s="171">
        <v>59</v>
      </c>
      <c r="B473" s="5" t="str">
        <f>VLOOKUP(A473,'Overzicht locaties'!B:D,2,0)</f>
        <v>Type A</v>
      </c>
      <c r="C473" s="107" t="s">
        <v>264</v>
      </c>
      <c r="D473" s="6">
        <v>0</v>
      </c>
      <c r="E473" s="113"/>
      <c r="F473" s="163"/>
      <c r="G473" s="163">
        <v>0</v>
      </c>
      <c r="H473" s="135">
        <f t="shared" si="9"/>
        <v>0</v>
      </c>
      <c r="I473" s="107"/>
    </row>
    <row r="474" spans="1:9">
      <c r="A474" s="171">
        <v>59</v>
      </c>
      <c r="B474" s="5" t="str">
        <f>VLOOKUP(A474,'Overzicht locaties'!B:D,2,0)</f>
        <v>Type A</v>
      </c>
      <c r="C474" s="107" t="s">
        <v>265</v>
      </c>
      <c r="D474" s="6">
        <v>0</v>
      </c>
      <c r="E474" s="113"/>
      <c r="F474" s="163"/>
      <c r="G474" s="163">
        <v>0</v>
      </c>
      <c r="H474" s="135">
        <f t="shared" si="9"/>
        <v>0</v>
      </c>
      <c r="I474" s="107"/>
    </row>
    <row r="475" spans="1:9">
      <c r="A475" s="171">
        <v>59</v>
      </c>
      <c r="B475" s="5" t="str">
        <f>VLOOKUP(A475,'Overzicht locaties'!B:D,2,0)</f>
        <v>Type A</v>
      </c>
      <c r="C475" s="107" t="s">
        <v>266</v>
      </c>
      <c r="D475" s="6">
        <v>1</v>
      </c>
      <c r="E475" s="113"/>
      <c r="F475" s="163"/>
      <c r="G475" s="163">
        <v>0</v>
      </c>
      <c r="H475" s="135">
        <f t="shared" si="9"/>
        <v>0</v>
      </c>
      <c r="I475" s="107"/>
    </row>
    <row r="476" spans="1:9">
      <c r="A476" s="171">
        <v>59</v>
      </c>
      <c r="B476" s="5" t="str">
        <f>VLOOKUP(A476,'Overzicht locaties'!B:D,2,0)</f>
        <v>Type A</v>
      </c>
      <c r="C476" s="107" t="s">
        <v>267</v>
      </c>
      <c r="D476" s="6">
        <v>0</v>
      </c>
      <c r="E476" s="113"/>
      <c r="F476" s="163"/>
      <c r="G476" s="163">
        <v>0</v>
      </c>
      <c r="H476" s="135">
        <f t="shared" si="9"/>
        <v>0</v>
      </c>
      <c r="I476" s="107"/>
    </row>
    <row r="477" spans="1:9">
      <c r="A477" s="171">
        <v>59</v>
      </c>
      <c r="B477" s="5" t="str">
        <f>VLOOKUP(A477,'Overzicht locaties'!B:D,2,0)</f>
        <v>Type A</v>
      </c>
      <c r="C477" s="107" t="s">
        <v>268</v>
      </c>
      <c r="D477" s="6">
        <v>1</v>
      </c>
      <c r="E477" s="113"/>
      <c r="F477" s="163"/>
      <c r="G477" s="163">
        <v>0</v>
      </c>
      <c r="H477" s="135">
        <f t="shared" si="9"/>
        <v>0</v>
      </c>
      <c r="I477" s="107"/>
    </row>
    <row r="478" spans="1:9">
      <c r="A478" s="171">
        <v>60</v>
      </c>
      <c r="B478" s="5" t="str">
        <f>VLOOKUP(A478,'Overzicht locaties'!B:D,2,0)</f>
        <v>Type A</v>
      </c>
      <c r="C478" s="107" t="s">
        <v>261</v>
      </c>
      <c r="D478" s="6">
        <v>1</v>
      </c>
      <c r="E478" s="113"/>
      <c r="F478" s="163"/>
      <c r="G478" s="163">
        <v>0</v>
      </c>
      <c r="H478" s="135">
        <f t="shared" si="9"/>
        <v>0</v>
      </c>
      <c r="I478" s="107"/>
    </row>
    <row r="479" spans="1:9">
      <c r="A479" s="171">
        <v>60</v>
      </c>
      <c r="B479" s="5" t="str">
        <f>VLOOKUP(A479,'Overzicht locaties'!B:D,2,0)</f>
        <v>Type A</v>
      </c>
      <c r="C479" s="107" t="s">
        <v>262</v>
      </c>
      <c r="D479" s="6">
        <v>0</v>
      </c>
      <c r="E479" s="113"/>
      <c r="F479" s="163"/>
      <c r="G479" s="163">
        <v>0</v>
      </c>
      <c r="H479" s="135">
        <f t="shared" si="9"/>
        <v>0</v>
      </c>
      <c r="I479" s="107"/>
    </row>
    <row r="480" spans="1:9">
      <c r="A480" s="171">
        <v>60</v>
      </c>
      <c r="B480" s="5" t="str">
        <f>VLOOKUP(A480,'Overzicht locaties'!B:D,2,0)</f>
        <v>Type A</v>
      </c>
      <c r="C480" s="107" t="s">
        <v>263</v>
      </c>
      <c r="D480" s="6">
        <v>1</v>
      </c>
      <c r="E480" s="113"/>
      <c r="F480" s="163"/>
      <c r="G480" s="163">
        <v>0</v>
      </c>
      <c r="H480" s="135">
        <f t="shared" si="9"/>
        <v>0</v>
      </c>
      <c r="I480" s="107"/>
    </row>
    <row r="481" spans="1:9">
      <c r="A481" s="171">
        <v>60</v>
      </c>
      <c r="B481" s="5" t="str">
        <f>VLOOKUP(A481,'Overzicht locaties'!B:D,2,0)</f>
        <v>Type A</v>
      </c>
      <c r="C481" s="107" t="s">
        <v>264</v>
      </c>
      <c r="D481" s="6">
        <v>0</v>
      </c>
      <c r="E481" s="113"/>
      <c r="F481" s="163"/>
      <c r="G481" s="163">
        <v>0</v>
      </c>
      <c r="H481" s="135">
        <f t="shared" si="9"/>
        <v>0</v>
      </c>
      <c r="I481" s="107"/>
    </row>
    <row r="482" spans="1:9">
      <c r="A482" s="171">
        <v>60</v>
      </c>
      <c r="B482" s="5" t="str">
        <f>VLOOKUP(A482,'Overzicht locaties'!B:D,2,0)</f>
        <v>Type A</v>
      </c>
      <c r="C482" s="107" t="s">
        <v>265</v>
      </c>
      <c r="D482" s="6">
        <v>0</v>
      </c>
      <c r="E482" s="113"/>
      <c r="F482" s="163"/>
      <c r="G482" s="163">
        <v>0</v>
      </c>
      <c r="H482" s="135">
        <f t="shared" si="9"/>
        <v>0</v>
      </c>
      <c r="I482" s="107"/>
    </row>
    <row r="483" spans="1:9">
      <c r="A483" s="171">
        <v>60</v>
      </c>
      <c r="B483" s="5" t="str">
        <f>VLOOKUP(A483,'Overzicht locaties'!B:D,2,0)</f>
        <v>Type A</v>
      </c>
      <c r="C483" s="107" t="s">
        <v>266</v>
      </c>
      <c r="D483" s="6">
        <v>1</v>
      </c>
      <c r="E483" s="113"/>
      <c r="F483" s="163"/>
      <c r="G483" s="163">
        <v>0</v>
      </c>
      <c r="H483" s="135">
        <f t="shared" si="9"/>
        <v>0</v>
      </c>
      <c r="I483" s="107"/>
    </row>
    <row r="484" spans="1:9">
      <c r="A484" s="171">
        <v>60</v>
      </c>
      <c r="B484" s="5" t="str">
        <f>VLOOKUP(A484,'Overzicht locaties'!B:D,2,0)</f>
        <v>Type A</v>
      </c>
      <c r="C484" s="107" t="s">
        <v>267</v>
      </c>
      <c r="D484" s="6">
        <v>0</v>
      </c>
      <c r="E484" s="113"/>
      <c r="F484" s="163"/>
      <c r="G484" s="163">
        <v>0</v>
      </c>
      <c r="H484" s="135">
        <f t="shared" si="9"/>
        <v>0</v>
      </c>
      <c r="I484" s="107"/>
    </row>
    <row r="485" spans="1:9">
      <c r="A485" s="171">
        <v>60</v>
      </c>
      <c r="B485" s="5" t="str">
        <f>VLOOKUP(A485,'Overzicht locaties'!B:D,2,0)</f>
        <v>Type A</v>
      </c>
      <c r="C485" s="107" t="s">
        <v>268</v>
      </c>
      <c r="D485" s="6">
        <v>1</v>
      </c>
      <c r="E485" s="113"/>
      <c r="F485" s="163"/>
      <c r="G485" s="163">
        <v>0</v>
      </c>
      <c r="H485" s="135">
        <f t="shared" si="9"/>
        <v>0</v>
      </c>
      <c r="I485" s="107"/>
    </row>
    <row r="486" spans="1:9">
      <c r="A486" s="171">
        <v>61</v>
      </c>
      <c r="B486" s="5" t="str">
        <f>VLOOKUP(A486,'Overzicht locaties'!B:D,2,0)</f>
        <v>Dev.+SE61</v>
      </c>
      <c r="C486" s="107" t="s">
        <v>261</v>
      </c>
      <c r="D486" s="6">
        <v>4</v>
      </c>
      <c r="E486" s="113"/>
      <c r="F486" s="163"/>
      <c r="G486" s="163">
        <v>0</v>
      </c>
      <c r="H486" s="135">
        <f t="shared" si="9"/>
        <v>0</v>
      </c>
      <c r="I486" s="107"/>
    </row>
    <row r="487" spans="1:9">
      <c r="A487" s="171">
        <v>61</v>
      </c>
      <c r="B487" s="5" t="str">
        <f>VLOOKUP(A487,'Overzicht locaties'!B:D,2,0)</f>
        <v>Dev.+SE61</v>
      </c>
      <c r="C487" s="107" t="s">
        <v>262</v>
      </c>
      <c r="D487" s="6">
        <v>4</v>
      </c>
      <c r="E487" s="113"/>
      <c r="F487" s="163"/>
      <c r="G487" s="163">
        <v>0</v>
      </c>
      <c r="H487" s="135">
        <f t="shared" si="9"/>
        <v>0</v>
      </c>
      <c r="I487" s="107"/>
    </row>
    <row r="488" spans="1:9">
      <c r="A488" s="171">
        <v>61</v>
      </c>
      <c r="B488" s="5" t="str">
        <f>VLOOKUP(A488,'Overzicht locaties'!B:D,2,0)</f>
        <v>Dev.+SE61</v>
      </c>
      <c r="C488" s="107" t="s">
        <v>263</v>
      </c>
      <c r="D488" s="6">
        <v>0</v>
      </c>
      <c r="E488" s="113"/>
      <c r="F488" s="163"/>
      <c r="G488" s="163">
        <v>0</v>
      </c>
      <c r="H488" s="135">
        <f t="shared" si="9"/>
        <v>0</v>
      </c>
      <c r="I488" s="107"/>
    </row>
    <row r="489" spans="1:9">
      <c r="A489" s="171">
        <v>61</v>
      </c>
      <c r="B489" s="5" t="str">
        <f>VLOOKUP(A489,'Overzicht locaties'!B:D,2,0)</f>
        <v>Dev.+SE61</v>
      </c>
      <c r="C489" s="107" t="s">
        <v>264</v>
      </c>
      <c r="D489" s="6">
        <v>8</v>
      </c>
      <c r="E489" s="113"/>
      <c r="F489" s="163"/>
      <c r="G489" s="163">
        <v>0</v>
      </c>
      <c r="H489" s="135">
        <f t="shared" si="9"/>
        <v>0</v>
      </c>
      <c r="I489" s="107"/>
    </row>
    <row r="490" spans="1:9">
      <c r="A490" s="171">
        <v>61</v>
      </c>
      <c r="B490" s="5" t="str">
        <f>VLOOKUP(A490,'Overzicht locaties'!B:D,2,0)</f>
        <v>Dev.+SE61</v>
      </c>
      <c r="C490" s="107" t="s">
        <v>265</v>
      </c>
      <c r="D490" s="6">
        <v>0</v>
      </c>
      <c r="E490" s="113"/>
      <c r="F490" s="163"/>
      <c r="G490" s="163">
        <v>0</v>
      </c>
      <c r="H490" s="135">
        <f t="shared" si="9"/>
        <v>0</v>
      </c>
      <c r="I490" s="107"/>
    </row>
    <row r="491" spans="1:9">
      <c r="A491" s="171">
        <v>61</v>
      </c>
      <c r="B491" s="5" t="str">
        <f>VLOOKUP(A491,'Overzicht locaties'!B:D,2,0)</f>
        <v>Dev.+SE61</v>
      </c>
      <c r="C491" s="107" t="s">
        <v>266</v>
      </c>
      <c r="D491" s="6">
        <v>8</v>
      </c>
      <c r="E491" s="113"/>
      <c r="F491" s="163"/>
      <c r="G491" s="163">
        <v>0</v>
      </c>
      <c r="H491" s="135">
        <f t="shared" si="9"/>
        <v>0</v>
      </c>
      <c r="I491" s="107"/>
    </row>
    <row r="492" spans="1:9">
      <c r="A492" s="171">
        <v>61</v>
      </c>
      <c r="B492" s="5" t="str">
        <f>VLOOKUP(A492,'Overzicht locaties'!B:D,2,0)</f>
        <v>Dev.+SE61</v>
      </c>
      <c r="C492" s="107" t="s">
        <v>267</v>
      </c>
      <c r="D492" s="6">
        <v>4</v>
      </c>
      <c r="E492" s="113"/>
      <c r="F492" s="163"/>
      <c r="G492" s="163">
        <v>0</v>
      </c>
      <c r="H492" s="135">
        <f t="shared" si="9"/>
        <v>0</v>
      </c>
      <c r="I492" s="107"/>
    </row>
    <row r="493" spans="1:9">
      <c r="A493" s="171">
        <v>61</v>
      </c>
      <c r="B493" s="5" t="str">
        <f>VLOOKUP(A493,'Overzicht locaties'!B:D,2,0)</f>
        <v>Dev.+SE61</v>
      </c>
      <c r="C493" s="107" t="s">
        <v>268</v>
      </c>
      <c r="D493" s="6">
        <v>4</v>
      </c>
      <c r="E493" s="113"/>
      <c r="F493" s="163"/>
      <c r="G493" s="163">
        <v>0</v>
      </c>
      <c r="H493" s="135">
        <f t="shared" si="9"/>
        <v>0</v>
      </c>
      <c r="I493" s="107"/>
    </row>
    <row r="494" spans="1:9">
      <c r="A494" s="171">
        <v>62</v>
      </c>
      <c r="B494" s="5" t="str">
        <f>VLOOKUP(A494,'Overzicht locaties'!B:D,2,0)</f>
        <v>SE14</v>
      </c>
      <c r="C494" s="107" t="s">
        <v>261</v>
      </c>
      <c r="D494" s="6">
        <v>3</v>
      </c>
      <c r="E494" s="113"/>
      <c r="F494" s="163"/>
      <c r="G494" s="163">
        <v>0</v>
      </c>
      <c r="H494" s="135">
        <f t="shared" si="9"/>
        <v>0</v>
      </c>
      <c r="I494" s="107"/>
    </row>
    <row r="495" spans="1:9">
      <c r="A495" s="171">
        <v>62</v>
      </c>
      <c r="B495" s="5" t="str">
        <f>VLOOKUP(A495,'Overzicht locaties'!B:D,2,0)</f>
        <v>SE14</v>
      </c>
      <c r="C495" s="107" t="s">
        <v>262</v>
      </c>
      <c r="D495" s="6">
        <v>0</v>
      </c>
      <c r="E495" s="113"/>
      <c r="F495" s="163"/>
      <c r="G495" s="163">
        <v>0</v>
      </c>
      <c r="H495" s="135">
        <f t="shared" si="9"/>
        <v>0</v>
      </c>
      <c r="I495" s="107"/>
    </row>
    <row r="496" spans="1:9">
      <c r="A496" s="171">
        <v>62</v>
      </c>
      <c r="B496" s="5" t="str">
        <f>VLOOKUP(A496,'Overzicht locaties'!B:D,2,0)</f>
        <v>SE14</v>
      </c>
      <c r="C496" s="107" t="s">
        <v>263</v>
      </c>
      <c r="D496" s="6">
        <v>1</v>
      </c>
      <c r="E496" s="113"/>
      <c r="F496" s="163"/>
      <c r="G496" s="163">
        <v>0</v>
      </c>
      <c r="H496" s="135">
        <f t="shared" si="9"/>
        <v>0</v>
      </c>
      <c r="I496" s="107"/>
    </row>
    <row r="497" spans="1:9">
      <c r="A497" s="171">
        <v>62</v>
      </c>
      <c r="B497" s="5" t="str">
        <f>VLOOKUP(A497,'Overzicht locaties'!B:D,2,0)</f>
        <v>SE14</v>
      </c>
      <c r="C497" s="107" t="s">
        <v>264</v>
      </c>
      <c r="D497" s="6">
        <v>1</v>
      </c>
      <c r="E497" s="113"/>
      <c r="F497" s="163"/>
      <c r="G497" s="163">
        <v>0</v>
      </c>
      <c r="H497" s="135">
        <f t="shared" si="9"/>
        <v>0</v>
      </c>
      <c r="I497" s="107"/>
    </row>
    <row r="498" spans="1:9">
      <c r="A498" s="171">
        <v>62</v>
      </c>
      <c r="B498" s="5" t="str">
        <f>VLOOKUP(A498,'Overzicht locaties'!B:D,2,0)</f>
        <v>SE14</v>
      </c>
      <c r="C498" s="107" t="s">
        <v>265</v>
      </c>
      <c r="D498" s="6">
        <v>0</v>
      </c>
      <c r="E498" s="113"/>
      <c r="F498" s="163"/>
      <c r="G498" s="163">
        <v>0</v>
      </c>
      <c r="H498" s="135">
        <f t="shared" si="9"/>
        <v>0</v>
      </c>
      <c r="I498" s="107"/>
    </row>
    <row r="499" spans="1:9">
      <c r="A499" s="171">
        <v>62</v>
      </c>
      <c r="B499" s="5" t="str">
        <f>VLOOKUP(A499,'Overzicht locaties'!B:D,2,0)</f>
        <v>SE14</v>
      </c>
      <c r="C499" s="107" t="s">
        <v>266</v>
      </c>
      <c r="D499" s="6">
        <v>1</v>
      </c>
      <c r="E499" s="113"/>
      <c r="F499" s="163"/>
      <c r="G499" s="163">
        <v>0</v>
      </c>
      <c r="H499" s="135">
        <f t="shared" si="9"/>
        <v>0</v>
      </c>
      <c r="I499" s="107"/>
    </row>
    <row r="500" spans="1:9">
      <c r="A500" s="171">
        <v>62</v>
      </c>
      <c r="B500" s="5" t="str">
        <f>VLOOKUP(A500,'Overzicht locaties'!B:D,2,0)</f>
        <v>SE14</v>
      </c>
      <c r="C500" s="107" t="s">
        <v>267</v>
      </c>
      <c r="D500" s="6">
        <v>1</v>
      </c>
      <c r="E500" s="113"/>
      <c r="F500" s="163"/>
      <c r="G500" s="163">
        <v>0</v>
      </c>
      <c r="H500" s="135">
        <f t="shared" si="9"/>
        <v>0</v>
      </c>
      <c r="I500" s="107"/>
    </row>
    <row r="501" spans="1:9">
      <c r="A501" s="171">
        <v>62</v>
      </c>
      <c r="B501" s="5" t="str">
        <f>VLOOKUP(A501,'Overzicht locaties'!B:D,2,0)</f>
        <v>SE14</v>
      </c>
      <c r="C501" s="107" t="s">
        <v>268</v>
      </c>
      <c r="D501" s="6">
        <v>1</v>
      </c>
      <c r="E501" s="113"/>
      <c r="F501" s="163"/>
      <c r="G501" s="163">
        <v>0</v>
      </c>
      <c r="H501" s="135">
        <f t="shared" si="9"/>
        <v>0</v>
      </c>
      <c r="I501" s="107"/>
    </row>
    <row r="502" spans="1:9">
      <c r="A502" s="171">
        <v>63</v>
      </c>
      <c r="B502" s="5" t="str">
        <f>VLOOKUP(A502,'Overzicht locaties'!B:D,2,0)</f>
        <v>SE15</v>
      </c>
      <c r="C502" s="107" t="s">
        <v>261</v>
      </c>
      <c r="D502" s="6">
        <v>3</v>
      </c>
      <c r="E502" s="113"/>
      <c r="F502" s="163"/>
      <c r="G502" s="163">
        <v>0</v>
      </c>
      <c r="H502" s="135">
        <f t="shared" si="9"/>
        <v>0</v>
      </c>
      <c r="I502" s="107"/>
    </row>
    <row r="503" spans="1:9">
      <c r="A503" s="171">
        <v>63</v>
      </c>
      <c r="B503" s="5" t="str">
        <f>VLOOKUP(A503,'Overzicht locaties'!B:D,2,0)</f>
        <v>SE15</v>
      </c>
      <c r="C503" s="107" t="s">
        <v>262</v>
      </c>
      <c r="D503" s="6">
        <v>0</v>
      </c>
      <c r="E503" s="113"/>
      <c r="F503" s="163"/>
      <c r="G503" s="163">
        <v>0</v>
      </c>
      <c r="H503" s="135">
        <f t="shared" si="9"/>
        <v>0</v>
      </c>
      <c r="I503" s="107"/>
    </row>
    <row r="504" spans="1:9">
      <c r="A504" s="171">
        <v>63</v>
      </c>
      <c r="B504" s="5" t="str">
        <f>VLOOKUP(A504,'Overzicht locaties'!B:D,2,0)</f>
        <v>SE15</v>
      </c>
      <c r="C504" s="107" t="s">
        <v>263</v>
      </c>
      <c r="D504" s="6">
        <v>1</v>
      </c>
      <c r="E504" s="113"/>
      <c r="F504" s="163"/>
      <c r="G504" s="163">
        <v>0</v>
      </c>
      <c r="H504" s="135">
        <f t="shared" si="9"/>
        <v>0</v>
      </c>
      <c r="I504" s="107"/>
    </row>
    <row r="505" spans="1:9">
      <c r="A505" s="171">
        <v>63</v>
      </c>
      <c r="B505" s="5" t="str">
        <f>VLOOKUP(A505,'Overzicht locaties'!B:D,2,0)</f>
        <v>SE15</v>
      </c>
      <c r="C505" s="107" t="s">
        <v>264</v>
      </c>
      <c r="D505" s="6">
        <v>0</v>
      </c>
      <c r="E505" s="113"/>
      <c r="F505" s="163"/>
      <c r="G505" s="163">
        <v>0</v>
      </c>
      <c r="H505" s="135">
        <f t="shared" si="9"/>
        <v>0</v>
      </c>
      <c r="I505" s="107"/>
    </row>
    <row r="506" spans="1:9">
      <c r="A506" s="171">
        <v>63</v>
      </c>
      <c r="B506" s="5" t="str">
        <f>VLOOKUP(A506,'Overzicht locaties'!B:D,2,0)</f>
        <v>SE15</v>
      </c>
      <c r="C506" s="107" t="s">
        <v>265</v>
      </c>
      <c r="D506" s="6">
        <v>0</v>
      </c>
      <c r="E506" s="113"/>
      <c r="F506" s="163"/>
      <c r="G506" s="163">
        <v>0</v>
      </c>
      <c r="H506" s="135">
        <f t="shared" si="9"/>
        <v>0</v>
      </c>
      <c r="I506" s="107"/>
    </row>
    <row r="507" spans="1:9">
      <c r="A507" s="171">
        <v>63</v>
      </c>
      <c r="B507" s="5" t="str">
        <f>VLOOKUP(A507,'Overzicht locaties'!B:D,2,0)</f>
        <v>SE15</v>
      </c>
      <c r="C507" s="107" t="s">
        <v>266</v>
      </c>
      <c r="D507" s="6">
        <v>0</v>
      </c>
      <c r="E507" s="113"/>
      <c r="F507" s="163"/>
      <c r="G507" s="163">
        <v>0</v>
      </c>
      <c r="H507" s="135">
        <f t="shared" si="9"/>
        <v>0</v>
      </c>
      <c r="I507" s="107"/>
    </row>
    <row r="508" spans="1:9">
      <c r="A508" s="171">
        <v>63</v>
      </c>
      <c r="B508" s="5" t="str">
        <f>VLOOKUP(A508,'Overzicht locaties'!B:D,2,0)</f>
        <v>SE15</v>
      </c>
      <c r="C508" s="107" t="s">
        <v>267</v>
      </c>
      <c r="D508" s="6">
        <v>0</v>
      </c>
      <c r="E508" s="113"/>
      <c r="F508" s="163"/>
      <c r="G508" s="163">
        <v>0</v>
      </c>
      <c r="H508" s="135">
        <f t="shared" si="9"/>
        <v>0</v>
      </c>
      <c r="I508" s="107"/>
    </row>
    <row r="509" spans="1:9">
      <c r="A509" s="171">
        <v>63</v>
      </c>
      <c r="B509" s="5" t="str">
        <f>VLOOKUP(A509,'Overzicht locaties'!B:D,2,0)</f>
        <v>SE15</v>
      </c>
      <c r="C509" s="107" t="s">
        <v>268</v>
      </c>
      <c r="D509" s="6">
        <v>0</v>
      </c>
      <c r="E509" s="113"/>
      <c r="F509" s="163"/>
      <c r="G509" s="163">
        <v>0</v>
      </c>
      <c r="H509" s="135">
        <f t="shared" si="9"/>
        <v>0</v>
      </c>
      <c r="I509" s="107"/>
    </row>
    <row r="510" spans="1:9">
      <c r="A510" s="171">
        <v>64</v>
      </c>
      <c r="B510" s="5" t="str">
        <f>VLOOKUP(A510,'Overzicht locaties'!B:D,2,0)</f>
        <v>SE57</v>
      </c>
      <c r="C510" s="107" t="s">
        <v>261</v>
      </c>
      <c r="D510" s="6">
        <v>3</v>
      </c>
      <c r="E510" s="113"/>
      <c r="F510" s="163"/>
      <c r="G510" s="163">
        <v>0</v>
      </c>
      <c r="H510" s="135">
        <f t="shared" si="9"/>
        <v>0</v>
      </c>
      <c r="I510" s="107"/>
    </row>
    <row r="511" spans="1:9">
      <c r="A511" s="171">
        <v>64</v>
      </c>
      <c r="B511" s="5" t="str">
        <f>VLOOKUP(A511,'Overzicht locaties'!B:D,2,0)</f>
        <v>SE57</v>
      </c>
      <c r="C511" s="107" t="s">
        <v>262</v>
      </c>
      <c r="D511" s="6">
        <v>0</v>
      </c>
      <c r="E511" s="113"/>
      <c r="F511" s="163"/>
      <c r="G511" s="163">
        <v>0</v>
      </c>
      <c r="H511" s="135">
        <f t="shared" si="9"/>
        <v>0</v>
      </c>
      <c r="I511" s="107"/>
    </row>
    <row r="512" spans="1:9">
      <c r="A512" s="171">
        <v>64</v>
      </c>
      <c r="B512" s="5" t="str">
        <f>VLOOKUP(A512,'Overzicht locaties'!B:D,2,0)</f>
        <v>SE57</v>
      </c>
      <c r="C512" s="107" t="s">
        <v>263</v>
      </c>
      <c r="D512" s="6">
        <v>1</v>
      </c>
      <c r="E512" s="113"/>
      <c r="F512" s="163"/>
      <c r="G512" s="163">
        <v>0</v>
      </c>
      <c r="H512" s="135">
        <f t="shared" si="9"/>
        <v>0</v>
      </c>
      <c r="I512" s="107"/>
    </row>
    <row r="513" spans="1:9">
      <c r="A513" s="171">
        <v>64</v>
      </c>
      <c r="B513" s="5" t="str">
        <f>VLOOKUP(A513,'Overzicht locaties'!B:D,2,0)</f>
        <v>SE57</v>
      </c>
      <c r="C513" s="107" t="s">
        <v>264</v>
      </c>
      <c r="D513" s="6">
        <v>1</v>
      </c>
      <c r="E513" s="113"/>
      <c r="F513" s="163"/>
      <c r="G513" s="163">
        <v>0</v>
      </c>
      <c r="H513" s="135">
        <f t="shared" si="9"/>
        <v>0</v>
      </c>
      <c r="I513" s="107"/>
    </row>
    <row r="514" spans="1:9">
      <c r="A514" s="171">
        <v>64</v>
      </c>
      <c r="B514" s="5" t="str">
        <f>VLOOKUP(A514,'Overzicht locaties'!B:D,2,0)</f>
        <v>SE57</v>
      </c>
      <c r="C514" s="107" t="s">
        <v>265</v>
      </c>
      <c r="D514" s="6">
        <v>0</v>
      </c>
      <c r="E514" s="113"/>
      <c r="F514" s="163"/>
      <c r="G514" s="163">
        <v>0</v>
      </c>
      <c r="H514" s="135">
        <f t="shared" si="9"/>
        <v>0</v>
      </c>
      <c r="I514" s="107"/>
    </row>
    <row r="515" spans="1:9">
      <c r="A515" s="171">
        <v>64</v>
      </c>
      <c r="B515" s="5" t="str">
        <f>VLOOKUP(A515,'Overzicht locaties'!B:D,2,0)</f>
        <v>SE57</v>
      </c>
      <c r="C515" s="107" t="s">
        <v>266</v>
      </c>
      <c r="D515" s="6">
        <v>1</v>
      </c>
      <c r="E515" s="113"/>
      <c r="F515" s="163"/>
      <c r="G515" s="163">
        <v>0</v>
      </c>
      <c r="H515" s="135">
        <f t="shared" si="9"/>
        <v>0</v>
      </c>
      <c r="I515" s="107"/>
    </row>
    <row r="516" spans="1:9">
      <c r="A516" s="171">
        <v>64</v>
      </c>
      <c r="B516" s="5" t="str">
        <f>VLOOKUP(A516,'Overzicht locaties'!B:D,2,0)</f>
        <v>SE57</v>
      </c>
      <c r="C516" s="107" t="s">
        <v>267</v>
      </c>
      <c r="D516" s="6">
        <v>1</v>
      </c>
      <c r="E516" s="113"/>
      <c r="F516" s="163"/>
      <c r="G516" s="163">
        <v>0</v>
      </c>
      <c r="H516" s="135">
        <f t="shared" si="9"/>
        <v>0</v>
      </c>
      <c r="I516" s="107"/>
    </row>
    <row r="517" spans="1:9">
      <c r="A517" s="171">
        <v>64</v>
      </c>
      <c r="B517" s="5" t="str">
        <f>VLOOKUP(A517,'Overzicht locaties'!B:D,2,0)</f>
        <v>SE57</v>
      </c>
      <c r="C517" s="107" t="s">
        <v>268</v>
      </c>
      <c r="D517" s="6">
        <v>1</v>
      </c>
      <c r="E517" s="113"/>
      <c r="F517" s="163"/>
      <c r="G517" s="163">
        <v>0</v>
      </c>
      <c r="H517" s="135">
        <f t="shared" si="9"/>
        <v>0</v>
      </c>
      <c r="I517" s="107"/>
    </row>
    <row r="518" spans="1:9">
      <c r="A518" s="171">
        <v>65</v>
      </c>
      <c r="B518" s="5" t="str">
        <f>VLOOKUP(A518,'Overzicht locaties'!B:D,2,0)</f>
        <v>SE90</v>
      </c>
      <c r="C518" s="107" t="s">
        <v>261</v>
      </c>
      <c r="D518" s="6">
        <v>2</v>
      </c>
      <c r="E518" s="113"/>
      <c r="F518" s="163"/>
      <c r="G518" s="163">
        <v>0</v>
      </c>
      <c r="H518" s="135">
        <f t="shared" si="9"/>
        <v>0</v>
      </c>
      <c r="I518" s="107"/>
    </row>
    <row r="519" spans="1:9">
      <c r="A519" s="171">
        <v>65</v>
      </c>
      <c r="B519" s="5" t="str">
        <f>VLOOKUP(A519,'Overzicht locaties'!B:D,2,0)</f>
        <v>SE90</v>
      </c>
      <c r="C519" s="107" t="s">
        <v>262</v>
      </c>
      <c r="D519" s="6">
        <v>0</v>
      </c>
      <c r="E519" s="113"/>
      <c r="F519" s="163"/>
      <c r="G519" s="163">
        <v>0</v>
      </c>
      <c r="H519" s="135">
        <f t="shared" si="9"/>
        <v>0</v>
      </c>
      <c r="I519" s="107"/>
    </row>
    <row r="520" spans="1:9">
      <c r="A520" s="171">
        <v>65</v>
      </c>
      <c r="B520" s="5" t="str">
        <f>VLOOKUP(A520,'Overzicht locaties'!B:D,2,0)</f>
        <v>SE90</v>
      </c>
      <c r="C520" s="107" t="s">
        <v>263</v>
      </c>
      <c r="D520" s="6">
        <v>1</v>
      </c>
      <c r="E520" s="113"/>
      <c r="F520" s="163"/>
      <c r="G520" s="163">
        <v>0</v>
      </c>
      <c r="H520" s="135">
        <f t="shared" si="9"/>
        <v>0</v>
      </c>
      <c r="I520" s="107"/>
    </row>
    <row r="521" spans="1:9">
      <c r="A521" s="171">
        <v>65</v>
      </c>
      <c r="B521" s="5" t="str">
        <f>VLOOKUP(A521,'Overzicht locaties'!B:D,2,0)</f>
        <v>SE90</v>
      </c>
      <c r="C521" s="107" t="s">
        <v>264</v>
      </c>
      <c r="D521" s="6">
        <v>1</v>
      </c>
      <c r="E521" s="113"/>
      <c r="F521" s="163"/>
      <c r="G521" s="163">
        <v>0</v>
      </c>
      <c r="H521" s="135">
        <f t="shared" si="9"/>
        <v>0</v>
      </c>
      <c r="I521" s="107"/>
    </row>
    <row r="522" spans="1:9">
      <c r="A522" s="171">
        <v>65</v>
      </c>
      <c r="B522" s="5" t="str">
        <f>VLOOKUP(A522,'Overzicht locaties'!B:D,2,0)</f>
        <v>SE90</v>
      </c>
      <c r="C522" s="107" t="s">
        <v>265</v>
      </c>
      <c r="D522" s="6">
        <v>0</v>
      </c>
      <c r="E522" s="113"/>
      <c r="F522" s="163"/>
      <c r="G522" s="163">
        <v>0</v>
      </c>
      <c r="H522" s="135">
        <f t="shared" si="9"/>
        <v>0</v>
      </c>
      <c r="I522" s="107"/>
    </row>
    <row r="523" spans="1:9">
      <c r="A523" s="171">
        <v>65</v>
      </c>
      <c r="B523" s="5" t="str">
        <f>VLOOKUP(A523,'Overzicht locaties'!B:D,2,0)</f>
        <v>SE90</v>
      </c>
      <c r="C523" s="107" t="s">
        <v>266</v>
      </c>
      <c r="D523" s="6">
        <v>1</v>
      </c>
      <c r="E523" s="113"/>
      <c r="F523" s="163"/>
      <c r="G523" s="163">
        <v>0</v>
      </c>
      <c r="H523" s="135">
        <f t="shared" si="9"/>
        <v>0</v>
      </c>
      <c r="I523" s="107"/>
    </row>
    <row r="524" spans="1:9">
      <c r="A524" s="171">
        <v>65</v>
      </c>
      <c r="B524" s="5" t="str">
        <f>VLOOKUP(A524,'Overzicht locaties'!B:D,2,0)</f>
        <v>SE90</v>
      </c>
      <c r="C524" s="107" t="s">
        <v>267</v>
      </c>
      <c r="D524" s="6">
        <v>1</v>
      </c>
      <c r="E524" s="113"/>
      <c r="F524" s="163"/>
      <c r="G524" s="163">
        <v>0</v>
      </c>
      <c r="H524" s="135">
        <f t="shared" si="9"/>
        <v>0</v>
      </c>
      <c r="I524" s="107"/>
    </row>
    <row r="525" spans="1:9">
      <c r="A525" s="171">
        <v>65</v>
      </c>
      <c r="B525" s="5" t="str">
        <f>VLOOKUP(A525,'Overzicht locaties'!B:D,2,0)</f>
        <v>SE90</v>
      </c>
      <c r="C525" s="107" t="s">
        <v>268</v>
      </c>
      <c r="D525" s="6">
        <v>1</v>
      </c>
      <c r="E525" s="113"/>
      <c r="F525" s="163"/>
      <c r="G525" s="163">
        <v>0</v>
      </c>
      <c r="H525" s="135">
        <f t="shared" si="9"/>
        <v>0</v>
      </c>
      <c r="I525" s="107"/>
    </row>
    <row r="526" spans="1:9">
      <c r="A526" s="171">
        <v>66</v>
      </c>
      <c r="B526" s="5" t="str">
        <f>VLOOKUP(A526,'Overzicht locaties'!B:D,2,0)</f>
        <v>Type B</v>
      </c>
      <c r="C526" s="107" t="s">
        <v>261</v>
      </c>
      <c r="D526" s="6">
        <v>1</v>
      </c>
      <c r="E526" s="113"/>
      <c r="F526" s="163"/>
      <c r="G526" s="163">
        <v>0</v>
      </c>
      <c r="H526" s="135">
        <f t="shared" si="9"/>
        <v>0</v>
      </c>
      <c r="I526" s="107"/>
    </row>
    <row r="527" spans="1:9">
      <c r="A527" s="171">
        <v>66</v>
      </c>
      <c r="B527" s="5" t="str">
        <f>VLOOKUP(A527,'Overzicht locaties'!B:D,2,0)</f>
        <v>Type B</v>
      </c>
      <c r="C527" s="107" t="s">
        <v>262</v>
      </c>
      <c r="D527" s="6">
        <v>0</v>
      </c>
      <c r="E527" s="113"/>
      <c r="F527" s="163"/>
      <c r="G527" s="163">
        <v>0</v>
      </c>
      <c r="H527" s="135">
        <f t="shared" si="9"/>
        <v>0</v>
      </c>
      <c r="I527" s="107"/>
    </row>
    <row r="528" spans="1:9">
      <c r="A528" s="171">
        <v>66</v>
      </c>
      <c r="B528" s="5" t="str">
        <f>VLOOKUP(A528,'Overzicht locaties'!B:D,2,0)</f>
        <v>Type B</v>
      </c>
      <c r="C528" s="107" t="s">
        <v>263</v>
      </c>
      <c r="D528" s="6">
        <v>1</v>
      </c>
      <c r="E528" s="113"/>
      <c r="F528" s="163"/>
      <c r="G528" s="163">
        <v>0</v>
      </c>
      <c r="H528" s="135">
        <f t="shared" si="9"/>
        <v>0</v>
      </c>
      <c r="I528" s="107"/>
    </row>
    <row r="529" spans="1:9">
      <c r="A529" s="171">
        <v>66</v>
      </c>
      <c r="B529" s="5" t="str">
        <f>VLOOKUP(A529,'Overzicht locaties'!B:D,2,0)</f>
        <v>Type B</v>
      </c>
      <c r="C529" s="107" t="s">
        <v>264</v>
      </c>
      <c r="D529" s="6">
        <v>1</v>
      </c>
      <c r="E529" s="113"/>
      <c r="F529" s="163"/>
      <c r="G529" s="163">
        <v>0</v>
      </c>
      <c r="H529" s="135">
        <f t="shared" si="9"/>
        <v>0</v>
      </c>
      <c r="I529" s="107"/>
    </row>
    <row r="530" spans="1:9">
      <c r="A530" s="171">
        <v>66</v>
      </c>
      <c r="B530" s="5" t="str">
        <f>VLOOKUP(A530,'Overzicht locaties'!B:D,2,0)</f>
        <v>Type B</v>
      </c>
      <c r="C530" s="107" t="s">
        <v>265</v>
      </c>
      <c r="D530" s="6">
        <v>0</v>
      </c>
      <c r="E530" s="113"/>
      <c r="F530" s="163"/>
      <c r="G530" s="163">
        <v>0</v>
      </c>
      <c r="H530" s="135">
        <f t="shared" si="9"/>
        <v>0</v>
      </c>
      <c r="I530" s="107"/>
    </row>
    <row r="531" spans="1:9">
      <c r="A531" s="171">
        <v>66</v>
      </c>
      <c r="B531" s="5" t="str">
        <f>VLOOKUP(A531,'Overzicht locaties'!B:D,2,0)</f>
        <v>Type B</v>
      </c>
      <c r="C531" s="107" t="s">
        <v>266</v>
      </c>
      <c r="D531" s="6">
        <v>1</v>
      </c>
      <c r="E531" s="113"/>
      <c r="F531" s="163"/>
      <c r="G531" s="163">
        <v>0</v>
      </c>
      <c r="H531" s="135">
        <f t="shared" si="9"/>
        <v>0</v>
      </c>
      <c r="I531" s="107"/>
    </row>
    <row r="532" spans="1:9">
      <c r="A532" s="171">
        <v>66</v>
      </c>
      <c r="B532" s="5" t="str">
        <f>VLOOKUP(A532,'Overzicht locaties'!B:D,2,0)</f>
        <v>Type B</v>
      </c>
      <c r="C532" s="107" t="s">
        <v>267</v>
      </c>
      <c r="D532" s="6">
        <v>1</v>
      </c>
      <c r="E532" s="113"/>
      <c r="F532" s="163"/>
      <c r="G532" s="163">
        <v>0</v>
      </c>
      <c r="H532" s="135">
        <f t="shared" si="9"/>
        <v>0</v>
      </c>
      <c r="I532" s="107"/>
    </row>
    <row r="533" spans="1:9">
      <c r="A533" s="171">
        <v>66</v>
      </c>
      <c r="B533" s="5" t="str">
        <f>VLOOKUP(A533,'Overzicht locaties'!B:D,2,0)</f>
        <v>Type B</v>
      </c>
      <c r="C533" s="107" t="s">
        <v>268</v>
      </c>
      <c r="D533" s="6">
        <v>1</v>
      </c>
      <c r="E533" s="113"/>
      <c r="F533" s="163"/>
      <c r="G533" s="163">
        <v>0</v>
      </c>
      <c r="H533" s="135">
        <f t="shared" si="9"/>
        <v>0</v>
      </c>
      <c r="I533" s="107"/>
    </row>
    <row r="534" spans="1:9">
      <c r="A534" s="171">
        <v>67</v>
      </c>
      <c r="B534" s="5" t="str">
        <f>VLOOKUP(A534,'Overzicht locaties'!B:D,2,0)</f>
        <v>Type B</v>
      </c>
      <c r="C534" s="107" t="s">
        <v>261</v>
      </c>
      <c r="D534" s="6">
        <v>1</v>
      </c>
      <c r="E534" s="113"/>
      <c r="F534" s="163"/>
      <c r="G534" s="163">
        <v>0</v>
      </c>
      <c r="H534" s="135">
        <f t="shared" ref="H534:H597" si="10">G534*52*D534</f>
        <v>0</v>
      </c>
      <c r="I534" s="107"/>
    </row>
    <row r="535" spans="1:9">
      <c r="A535" s="171">
        <v>67</v>
      </c>
      <c r="B535" s="5" t="str">
        <f>VLOOKUP(A535,'Overzicht locaties'!B:D,2,0)</f>
        <v>Type B</v>
      </c>
      <c r="C535" s="107" t="s">
        <v>262</v>
      </c>
      <c r="D535" s="6">
        <v>0</v>
      </c>
      <c r="E535" s="113"/>
      <c r="F535" s="163"/>
      <c r="G535" s="163">
        <v>0</v>
      </c>
      <c r="H535" s="135">
        <f t="shared" si="10"/>
        <v>0</v>
      </c>
      <c r="I535" s="107"/>
    </row>
    <row r="536" spans="1:9">
      <c r="A536" s="171">
        <v>67</v>
      </c>
      <c r="B536" s="5" t="str">
        <f>VLOOKUP(A536,'Overzicht locaties'!B:D,2,0)</f>
        <v>Type B</v>
      </c>
      <c r="C536" s="107" t="s">
        <v>263</v>
      </c>
      <c r="D536" s="6">
        <v>1</v>
      </c>
      <c r="E536" s="113"/>
      <c r="F536" s="163"/>
      <c r="G536" s="163">
        <v>0</v>
      </c>
      <c r="H536" s="135">
        <f t="shared" si="10"/>
        <v>0</v>
      </c>
      <c r="I536" s="107"/>
    </row>
    <row r="537" spans="1:9">
      <c r="A537" s="171">
        <v>67</v>
      </c>
      <c r="B537" s="5" t="str">
        <f>VLOOKUP(A537,'Overzicht locaties'!B:D,2,0)</f>
        <v>Type B</v>
      </c>
      <c r="C537" s="107" t="s">
        <v>264</v>
      </c>
      <c r="D537" s="6">
        <v>1</v>
      </c>
      <c r="E537" s="113"/>
      <c r="F537" s="163"/>
      <c r="G537" s="163">
        <v>0</v>
      </c>
      <c r="H537" s="135">
        <f t="shared" si="10"/>
        <v>0</v>
      </c>
      <c r="I537" s="107"/>
    </row>
    <row r="538" spans="1:9">
      <c r="A538" s="171">
        <v>67</v>
      </c>
      <c r="B538" s="5" t="str">
        <f>VLOOKUP(A538,'Overzicht locaties'!B:D,2,0)</f>
        <v>Type B</v>
      </c>
      <c r="C538" s="107" t="s">
        <v>265</v>
      </c>
      <c r="D538" s="6">
        <v>0</v>
      </c>
      <c r="E538" s="113"/>
      <c r="F538" s="163"/>
      <c r="G538" s="163">
        <v>0</v>
      </c>
      <c r="H538" s="135">
        <f t="shared" si="10"/>
        <v>0</v>
      </c>
      <c r="I538" s="107"/>
    </row>
    <row r="539" spans="1:9">
      <c r="A539" s="171">
        <v>67</v>
      </c>
      <c r="B539" s="5" t="str">
        <f>VLOOKUP(A539,'Overzicht locaties'!B:D,2,0)</f>
        <v>Type B</v>
      </c>
      <c r="C539" s="107" t="s">
        <v>266</v>
      </c>
      <c r="D539" s="6">
        <v>1</v>
      </c>
      <c r="E539" s="113"/>
      <c r="F539" s="163"/>
      <c r="G539" s="163">
        <v>0</v>
      </c>
      <c r="H539" s="135">
        <f t="shared" si="10"/>
        <v>0</v>
      </c>
      <c r="I539" s="107"/>
    </row>
    <row r="540" spans="1:9">
      <c r="A540" s="171">
        <v>67</v>
      </c>
      <c r="B540" s="5" t="str">
        <f>VLOOKUP(A540,'Overzicht locaties'!B:D,2,0)</f>
        <v>Type B</v>
      </c>
      <c r="C540" s="107" t="s">
        <v>267</v>
      </c>
      <c r="D540" s="6">
        <v>1</v>
      </c>
      <c r="E540" s="113"/>
      <c r="F540" s="163"/>
      <c r="G540" s="163">
        <v>0</v>
      </c>
      <c r="H540" s="135">
        <f t="shared" si="10"/>
        <v>0</v>
      </c>
      <c r="I540" s="107"/>
    </row>
    <row r="541" spans="1:9">
      <c r="A541" s="171">
        <v>68</v>
      </c>
      <c r="B541" s="5" t="str">
        <f>VLOOKUP(A541,'Overzicht locaties'!B:D,2,0)</f>
        <v>Type B</v>
      </c>
      <c r="C541" s="107" t="s">
        <v>268</v>
      </c>
      <c r="D541" s="6">
        <v>1</v>
      </c>
      <c r="E541" s="113"/>
      <c r="F541" s="163"/>
      <c r="G541" s="163">
        <v>0</v>
      </c>
      <c r="H541" s="135">
        <f t="shared" si="10"/>
        <v>0</v>
      </c>
      <c r="I541" s="107"/>
    </row>
    <row r="542" spans="1:9">
      <c r="A542" s="171">
        <v>68</v>
      </c>
      <c r="B542" s="5" t="str">
        <f>VLOOKUP(A542,'Overzicht locaties'!B:D,2,0)</f>
        <v>Type B</v>
      </c>
      <c r="C542" s="107" t="s">
        <v>261</v>
      </c>
      <c r="D542" s="6">
        <v>1</v>
      </c>
      <c r="E542" s="113"/>
      <c r="F542" s="163"/>
      <c r="G542" s="163">
        <v>0</v>
      </c>
      <c r="H542" s="135">
        <f t="shared" si="10"/>
        <v>0</v>
      </c>
      <c r="I542" s="107"/>
    </row>
    <row r="543" spans="1:9">
      <c r="A543" s="171">
        <v>68</v>
      </c>
      <c r="B543" s="5" t="str">
        <f>VLOOKUP(A543,'Overzicht locaties'!B:D,2,0)</f>
        <v>Type B</v>
      </c>
      <c r="C543" s="107" t="s">
        <v>262</v>
      </c>
      <c r="D543" s="6">
        <v>0</v>
      </c>
      <c r="E543" s="113"/>
      <c r="F543" s="163"/>
      <c r="G543" s="163">
        <v>0</v>
      </c>
      <c r="H543" s="135">
        <f t="shared" si="10"/>
        <v>0</v>
      </c>
      <c r="I543" s="107"/>
    </row>
    <row r="544" spans="1:9">
      <c r="A544" s="171">
        <v>68</v>
      </c>
      <c r="B544" s="5" t="str">
        <f>VLOOKUP(A544,'Overzicht locaties'!B:D,2,0)</f>
        <v>Type B</v>
      </c>
      <c r="C544" s="107" t="s">
        <v>263</v>
      </c>
      <c r="D544" s="6">
        <v>1</v>
      </c>
      <c r="E544" s="113"/>
      <c r="F544" s="163"/>
      <c r="G544" s="163">
        <v>0</v>
      </c>
      <c r="H544" s="135">
        <f t="shared" si="10"/>
        <v>0</v>
      </c>
      <c r="I544" s="107"/>
    </row>
    <row r="545" spans="1:9">
      <c r="A545" s="171">
        <v>68</v>
      </c>
      <c r="B545" s="5" t="str">
        <f>VLOOKUP(A545,'Overzicht locaties'!B:D,2,0)</f>
        <v>Type B</v>
      </c>
      <c r="C545" s="107" t="s">
        <v>264</v>
      </c>
      <c r="D545" s="6">
        <v>1</v>
      </c>
      <c r="E545" s="113"/>
      <c r="F545" s="163"/>
      <c r="G545" s="163">
        <v>0</v>
      </c>
      <c r="H545" s="135">
        <f t="shared" si="10"/>
        <v>0</v>
      </c>
      <c r="I545" s="107"/>
    </row>
    <row r="546" spans="1:9">
      <c r="A546" s="171">
        <v>68</v>
      </c>
      <c r="B546" s="5" t="str">
        <f>VLOOKUP(A546,'Overzicht locaties'!B:D,2,0)</f>
        <v>Type B</v>
      </c>
      <c r="C546" s="107" t="s">
        <v>265</v>
      </c>
      <c r="D546" s="6">
        <v>0</v>
      </c>
      <c r="E546" s="113"/>
      <c r="F546" s="163"/>
      <c r="G546" s="163">
        <v>0</v>
      </c>
      <c r="H546" s="135">
        <f t="shared" si="10"/>
        <v>0</v>
      </c>
      <c r="I546" s="107"/>
    </row>
    <row r="547" spans="1:9">
      <c r="A547" s="171">
        <v>68</v>
      </c>
      <c r="B547" s="5" t="str">
        <f>VLOOKUP(A547,'Overzicht locaties'!B:D,2,0)</f>
        <v>Type B</v>
      </c>
      <c r="C547" s="107" t="s">
        <v>266</v>
      </c>
      <c r="D547" s="6">
        <v>1</v>
      </c>
      <c r="E547" s="113"/>
      <c r="F547" s="163"/>
      <c r="G547" s="163">
        <v>0</v>
      </c>
      <c r="H547" s="135">
        <f t="shared" si="10"/>
        <v>0</v>
      </c>
      <c r="I547" s="107"/>
    </row>
    <row r="548" spans="1:9">
      <c r="A548" s="171">
        <v>68</v>
      </c>
      <c r="B548" s="5" t="str">
        <f>VLOOKUP(A548,'Overzicht locaties'!B:D,2,0)</f>
        <v>Type B</v>
      </c>
      <c r="C548" s="107" t="s">
        <v>267</v>
      </c>
      <c r="D548" s="6">
        <v>1</v>
      </c>
      <c r="E548" s="113"/>
      <c r="F548" s="163"/>
      <c r="G548" s="163">
        <v>0</v>
      </c>
      <c r="H548" s="135">
        <f t="shared" si="10"/>
        <v>0</v>
      </c>
      <c r="I548" s="107"/>
    </row>
    <row r="549" spans="1:9">
      <c r="A549" s="171">
        <v>68</v>
      </c>
      <c r="B549" s="5" t="str">
        <f>VLOOKUP(A549,'Overzicht locaties'!B:D,2,0)</f>
        <v>Type B</v>
      </c>
      <c r="C549" s="107" t="s">
        <v>268</v>
      </c>
      <c r="D549" s="6">
        <v>1</v>
      </c>
      <c r="E549" s="113"/>
      <c r="F549" s="163"/>
      <c r="G549" s="163">
        <v>0</v>
      </c>
      <c r="H549" s="135">
        <f t="shared" si="10"/>
        <v>0</v>
      </c>
      <c r="I549" s="107"/>
    </row>
    <row r="550" spans="1:9">
      <c r="A550" s="171">
        <v>69</v>
      </c>
      <c r="B550" s="5" t="str">
        <f>VLOOKUP(A550,'Overzicht locaties'!B:D,2,0)</f>
        <v>Type B</v>
      </c>
      <c r="C550" s="107" t="s">
        <v>261</v>
      </c>
      <c r="D550" s="6">
        <v>1</v>
      </c>
      <c r="E550" s="113"/>
      <c r="F550" s="163"/>
      <c r="G550" s="163">
        <v>0</v>
      </c>
      <c r="H550" s="135">
        <f t="shared" si="10"/>
        <v>0</v>
      </c>
      <c r="I550" s="107"/>
    </row>
    <row r="551" spans="1:9">
      <c r="A551" s="171">
        <v>69</v>
      </c>
      <c r="B551" s="5" t="str">
        <f>VLOOKUP(A551,'Overzicht locaties'!B:D,2,0)</f>
        <v>Type B</v>
      </c>
      <c r="C551" s="107" t="s">
        <v>262</v>
      </c>
      <c r="D551" s="6">
        <v>0</v>
      </c>
      <c r="E551" s="113"/>
      <c r="F551" s="163"/>
      <c r="G551" s="163">
        <v>0</v>
      </c>
      <c r="H551" s="135">
        <f t="shared" si="10"/>
        <v>0</v>
      </c>
      <c r="I551" s="107"/>
    </row>
    <row r="552" spans="1:9">
      <c r="A552" s="171">
        <v>69</v>
      </c>
      <c r="B552" s="5" t="str">
        <f>VLOOKUP(A552,'Overzicht locaties'!B:D,2,0)</f>
        <v>Type B</v>
      </c>
      <c r="C552" s="107" t="s">
        <v>263</v>
      </c>
      <c r="D552" s="6">
        <v>1</v>
      </c>
      <c r="E552" s="113"/>
      <c r="F552" s="163"/>
      <c r="G552" s="163">
        <v>0</v>
      </c>
      <c r="H552" s="135">
        <f t="shared" si="10"/>
        <v>0</v>
      </c>
      <c r="I552" s="107"/>
    </row>
    <row r="553" spans="1:9">
      <c r="A553" s="171">
        <v>69</v>
      </c>
      <c r="B553" s="5" t="str">
        <f>VLOOKUP(A553,'Overzicht locaties'!B:D,2,0)</f>
        <v>Type B</v>
      </c>
      <c r="C553" s="107" t="s">
        <v>264</v>
      </c>
      <c r="D553" s="6">
        <v>1</v>
      </c>
      <c r="E553" s="113"/>
      <c r="F553" s="163"/>
      <c r="G553" s="163">
        <v>0</v>
      </c>
      <c r="H553" s="135">
        <f t="shared" si="10"/>
        <v>0</v>
      </c>
      <c r="I553" s="107"/>
    </row>
    <row r="554" spans="1:9">
      <c r="A554" s="171">
        <v>69</v>
      </c>
      <c r="B554" s="5" t="str">
        <f>VLOOKUP(A554,'Overzicht locaties'!B:D,2,0)</f>
        <v>Type B</v>
      </c>
      <c r="C554" s="107" t="s">
        <v>265</v>
      </c>
      <c r="D554" s="6">
        <v>0</v>
      </c>
      <c r="E554" s="113"/>
      <c r="F554" s="163"/>
      <c r="G554" s="163">
        <v>0</v>
      </c>
      <c r="H554" s="135">
        <f t="shared" si="10"/>
        <v>0</v>
      </c>
      <c r="I554" s="107"/>
    </row>
    <row r="555" spans="1:9">
      <c r="A555" s="171">
        <v>69</v>
      </c>
      <c r="B555" s="5" t="str">
        <f>VLOOKUP(A555,'Overzicht locaties'!B:D,2,0)</f>
        <v>Type B</v>
      </c>
      <c r="C555" s="107" t="s">
        <v>266</v>
      </c>
      <c r="D555" s="6">
        <v>1</v>
      </c>
      <c r="E555" s="113"/>
      <c r="F555" s="163"/>
      <c r="G555" s="163">
        <v>0</v>
      </c>
      <c r="H555" s="135">
        <f t="shared" si="10"/>
        <v>0</v>
      </c>
      <c r="I555" s="107"/>
    </row>
    <row r="556" spans="1:9">
      <c r="A556" s="171">
        <v>69</v>
      </c>
      <c r="B556" s="5" t="str">
        <f>VLOOKUP(A556,'Overzicht locaties'!B:D,2,0)</f>
        <v>Type B</v>
      </c>
      <c r="C556" s="107" t="s">
        <v>267</v>
      </c>
      <c r="D556" s="6">
        <v>1</v>
      </c>
      <c r="E556" s="113"/>
      <c r="F556" s="163"/>
      <c r="G556" s="163">
        <v>0</v>
      </c>
      <c r="H556" s="135">
        <f t="shared" si="10"/>
        <v>0</v>
      </c>
      <c r="I556" s="107"/>
    </row>
    <row r="557" spans="1:9">
      <c r="A557" s="171">
        <v>69</v>
      </c>
      <c r="B557" s="5" t="str">
        <f>VLOOKUP(A557,'Overzicht locaties'!B:D,2,0)</f>
        <v>Type B</v>
      </c>
      <c r="C557" s="107" t="s">
        <v>268</v>
      </c>
      <c r="D557" s="6">
        <v>1</v>
      </c>
      <c r="E557" s="113"/>
      <c r="F557" s="163"/>
      <c r="G557" s="163">
        <v>0</v>
      </c>
      <c r="H557" s="135">
        <f t="shared" si="10"/>
        <v>0</v>
      </c>
      <c r="I557" s="107"/>
    </row>
    <row r="558" spans="1:9">
      <c r="A558" s="171">
        <v>70</v>
      </c>
      <c r="B558" s="5" t="str">
        <f>VLOOKUP(A558,'Overzicht locaties'!B:D,2,0)</f>
        <v>Type B</v>
      </c>
      <c r="C558" s="107" t="s">
        <v>261</v>
      </c>
      <c r="D558" s="6">
        <v>1</v>
      </c>
      <c r="E558" s="113"/>
      <c r="F558" s="163"/>
      <c r="G558" s="163">
        <v>0</v>
      </c>
      <c r="H558" s="135">
        <f t="shared" si="10"/>
        <v>0</v>
      </c>
      <c r="I558" s="107"/>
    </row>
    <row r="559" spans="1:9">
      <c r="A559" s="171">
        <v>70</v>
      </c>
      <c r="B559" s="5" t="str">
        <f>VLOOKUP(A559,'Overzicht locaties'!B:D,2,0)</f>
        <v>Type B</v>
      </c>
      <c r="C559" s="107" t="s">
        <v>262</v>
      </c>
      <c r="D559" s="6">
        <v>0</v>
      </c>
      <c r="E559" s="113"/>
      <c r="F559" s="163"/>
      <c r="G559" s="163">
        <v>0</v>
      </c>
      <c r="H559" s="135">
        <f t="shared" si="10"/>
        <v>0</v>
      </c>
      <c r="I559" s="107"/>
    </row>
    <row r="560" spans="1:9">
      <c r="A560" s="171">
        <v>70</v>
      </c>
      <c r="B560" s="5" t="str">
        <f>VLOOKUP(A560,'Overzicht locaties'!B:D,2,0)</f>
        <v>Type B</v>
      </c>
      <c r="C560" s="107" t="s">
        <v>263</v>
      </c>
      <c r="D560" s="6">
        <v>1</v>
      </c>
      <c r="E560" s="113"/>
      <c r="F560" s="163"/>
      <c r="G560" s="163">
        <v>0</v>
      </c>
      <c r="H560" s="135">
        <f t="shared" si="10"/>
        <v>0</v>
      </c>
      <c r="I560" s="107"/>
    </row>
    <row r="561" spans="1:9">
      <c r="A561" s="171">
        <v>70</v>
      </c>
      <c r="B561" s="5" t="str">
        <f>VLOOKUP(A561,'Overzicht locaties'!B:D,2,0)</f>
        <v>Type B</v>
      </c>
      <c r="C561" s="107" t="s">
        <v>264</v>
      </c>
      <c r="D561" s="6">
        <v>1</v>
      </c>
      <c r="E561" s="113"/>
      <c r="F561" s="163"/>
      <c r="G561" s="163">
        <v>0</v>
      </c>
      <c r="H561" s="135">
        <f t="shared" si="10"/>
        <v>0</v>
      </c>
      <c r="I561" s="107"/>
    </row>
    <row r="562" spans="1:9">
      <c r="A562" s="171">
        <v>70</v>
      </c>
      <c r="B562" s="5" t="str">
        <f>VLOOKUP(A562,'Overzicht locaties'!B:D,2,0)</f>
        <v>Type B</v>
      </c>
      <c r="C562" s="107" t="s">
        <v>265</v>
      </c>
      <c r="D562" s="6">
        <v>0</v>
      </c>
      <c r="E562" s="113"/>
      <c r="F562" s="163"/>
      <c r="G562" s="163">
        <v>0</v>
      </c>
      <c r="H562" s="135">
        <f t="shared" si="10"/>
        <v>0</v>
      </c>
      <c r="I562" s="107"/>
    </row>
    <row r="563" spans="1:9">
      <c r="A563" s="171">
        <v>70</v>
      </c>
      <c r="B563" s="5" t="str">
        <f>VLOOKUP(A563,'Overzicht locaties'!B:D,2,0)</f>
        <v>Type B</v>
      </c>
      <c r="C563" s="107" t="s">
        <v>266</v>
      </c>
      <c r="D563" s="6">
        <v>1</v>
      </c>
      <c r="E563" s="113"/>
      <c r="F563" s="163"/>
      <c r="G563" s="163">
        <v>0</v>
      </c>
      <c r="H563" s="135">
        <f t="shared" si="10"/>
        <v>0</v>
      </c>
      <c r="I563" s="107"/>
    </row>
    <row r="564" spans="1:9">
      <c r="A564" s="171">
        <v>70</v>
      </c>
      <c r="B564" s="5" t="str">
        <f>VLOOKUP(A564,'Overzicht locaties'!B:D,2,0)</f>
        <v>Type B</v>
      </c>
      <c r="C564" s="107" t="s">
        <v>267</v>
      </c>
      <c r="D564" s="6">
        <v>1</v>
      </c>
      <c r="E564" s="113"/>
      <c r="F564" s="163"/>
      <c r="G564" s="163">
        <v>0</v>
      </c>
      <c r="H564" s="135">
        <f t="shared" si="10"/>
        <v>0</v>
      </c>
      <c r="I564" s="107"/>
    </row>
    <row r="565" spans="1:9">
      <c r="A565" s="171">
        <v>70</v>
      </c>
      <c r="B565" s="5" t="str">
        <f>VLOOKUP(A565,'Overzicht locaties'!B:D,2,0)</f>
        <v>Type B</v>
      </c>
      <c r="C565" s="107" t="s">
        <v>268</v>
      </c>
      <c r="D565" s="6">
        <v>1</v>
      </c>
      <c r="E565" s="113"/>
      <c r="F565" s="163"/>
      <c r="G565" s="163">
        <v>0</v>
      </c>
      <c r="H565" s="135">
        <f t="shared" si="10"/>
        <v>0</v>
      </c>
      <c r="I565" s="107"/>
    </row>
    <row r="566" spans="1:9">
      <c r="A566" s="171">
        <v>71</v>
      </c>
      <c r="B566" s="5" t="str">
        <f>VLOOKUP(A566,'Overzicht locaties'!B:D,2,0)</f>
        <v>Type B</v>
      </c>
      <c r="C566" s="107" t="s">
        <v>261</v>
      </c>
      <c r="D566" s="6">
        <v>1</v>
      </c>
      <c r="E566" s="113"/>
      <c r="F566" s="163"/>
      <c r="G566" s="163">
        <v>0</v>
      </c>
      <c r="H566" s="135">
        <f t="shared" si="10"/>
        <v>0</v>
      </c>
      <c r="I566" s="107"/>
    </row>
    <row r="567" spans="1:9">
      <c r="A567" s="171">
        <v>71</v>
      </c>
      <c r="B567" s="5" t="str">
        <f>VLOOKUP(A567,'Overzicht locaties'!B:D,2,0)</f>
        <v>Type B</v>
      </c>
      <c r="C567" s="107" t="s">
        <v>262</v>
      </c>
      <c r="D567" s="6">
        <v>0</v>
      </c>
      <c r="E567" s="113"/>
      <c r="F567" s="163"/>
      <c r="G567" s="163">
        <v>0</v>
      </c>
      <c r="H567" s="135">
        <f t="shared" si="10"/>
        <v>0</v>
      </c>
      <c r="I567" s="107"/>
    </row>
    <row r="568" spans="1:9">
      <c r="A568" s="171">
        <v>71</v>
      </c>
      <c r="B568" s="5" t="str">
        <f>VLOOKUP(A568,'Overzicht locaties'!B:D,2,0)</f>
        <v>Type B</v>
      </c>
      <c r="C568" s="107" t="s">
        <v>263</v>
      </c>
      <c r="D568" s="6">
        <v>1</v>
      </c>
      <c r="E568" s="113"/>
      <c r="F568" s="163"/>
      <c r="G568" s="163">
        <v>0</v>
      </c>
      <c r="H568" s="135">
        <f t="shared" si="10"/>
        <v>0</v>
      </c>
      <c r="I568" s="107"/>
    </row>
    <row r="569" spans="1:9">
      <c r="A569" s="171">
        <v>71</v>
      </c>
      <c r="B569" s="5" t="str">
        <f>VLOOKUP(A569,'Overzicht locaties'!B:D,2,0)</f>
        <v>Type B</v>
      </c>
      <c r="C569" s="107" t="s">
        <v>264</v>
      </c>
      <c r="D569" s="6">
        <v>1</v>
      </c>
      <c r="E569" s="113"/>
      <c r="F569" s="163"/>
      <c r="G569" s="163">
        <v>0</v>
      </c>
      <c r="H569" s="135">
        <f t="shared" si="10"/>
        <v>0</v>
      </c>
      <c r="I569" s="107"/>
    </row>
    <row r="570" spans="1:9">
      <c r="A570" s="171">
        <v>71</v>
      </c>
      <c r="B570" s="5" t="str">
        <f>VLOOKUP(A570,'Overzicht locaties'!B:D,2,0)</f>
        <v>Type B</v>
      </c>
      <c r="C570" s="107" t="s">
        <v>265</v>
      </c>
      <c r="D570" s="6">
        <v>0</v>
      </c>
      <c r="E570" s="113"/>
      <c r="F570" s="163"/>
      <c r="G570" s="163">
        <v>0</v>
      </c>
      <c r="H570" s="135">
        <f t="shared" si="10"/>
        <v>0</v>
      </c>
      <c r="I570" s="107"/>
    </row>
    <row r="571" spans="1:9">
      <c r="A571" s="171">
        <v>71</v>
      </c>
      <c r="B571" s="5" t="str">
        <f>VLOOKUP(A571,'Overzicht locaties'!B:D,2,0)</f>
        <v>Type B</v>
      </c>
      <c r="C571" s="107" t="s">
        <v>266</v>
      </c>
      <c r="D571" s="6">
        <v>1</v>
      </c>
      <c r="E571" s="113"/>
      <c r="F571" s="163"/>
      <c r="G571" s="163">
        <v>0</v>
      </c>
      <c r="H571" s="135">
        <f t="shared" si="10"/>
        <v>0</v>
      </c>
      <c r="I571" s="107"/>
    </row>
    <row r="572" spans="1:9">
      <c r="A572" s="171">
        <v>71</v>
      </c>
      <c r="B572" s="5" t="str">
        <f>VLOOKUP(A572,'Overzicht locaties'!B:D,2,0)</f>
        <v>Type B</v>
      </c>
      <c r="C572" s="107" t="s">
        <v>267</v>
      </c>
      <c r="D572" s="6">
        <v>1</v>
      </c>
      <c r="E572" s="113"/>
      <c r="F572" s="163"/>
      <c r="G572" s="163">
        <v>0</v>
      </c>
      <c r="H572" s="135">
        <f t="shared" si="10"/>
        <v>0</v>
      </c>
      <c r="I572" s="107"/>
    </row>
    <row r="573" spans="1:9">
      <c r="A573" s="171">
        <v>71</v>
      </c>
      <c r="B573" s="5" t="str">
        <f>VLOOKUP(A573,'Overzicht locaties'!B:D,2,0)</f>
        <v>Type B</v>
      </c>
      <c r="C573" s="107" t="s">
        <v>268</v>
      </c>
      <c r="D573" s="6">
        <v>1</v>
      </c>
      <c r="E573" s="113"/>
      <c r="F573" s="163"/>
      <c r="G573" s="163">
        <v>0</v>
      </c>
      <c r="H573" s="135">
        <f t="shared" si="10"/>
        <v>0</v>
      </c>
      <c r="I573" s="107"/>
    </row>
    <row r="574" spans="1:9">
      <c r="A574" s="171">
        <v>72</v>
      </c>
      <c r="B574" s="5" t="str">
        <f>VLOOKUP(A574,'Overzicht locaties'!B:D,2,0)</f>
        <v>Type B</v>
      </c>
      <c r="C574" s="107" t="s">
        <v>261</v>
      </c>
      <c r="D574" s="6">
        <v>1</v>
      </c>
      <c r="E574" s="113"/>
      <c r="F574" s="163"/>
      <c r="G574" s="163">
        <v>0</v>
      </c>
      <c r="H574" s="135">
        <f t="shared" si="10"/>
        <v>0</v>
      </c>
      <c r="I574" s="107"/>
    </row>
    <row r="575" spans="1:9">
      <c r="A575" s="171">
        <v>72</v>
      </c>
      <c r="B575" s="5" t="str">
        <f>VLOOKUP(A575,'Overzicht locaties'!B:D,2,0)</f>
        <v>Type B</v>
      </c>
      <c r="C575" s="107" t="s">
        <v>262</v>
      </c>
      <c r="D575" s="6">
        <v>0</v>
      </c>
      <c r="E575" s="113"/>
      <c r="F575" s="163"/>
      <c r="G575" s="163">
        <v>0</v>
      </c>
      <c r="H575" s="135">
        <f t="shared" si="10"/>
        <v>0</v>
      </c>
      <c r="I575" s="107"/>
    </row>
    <row r="576" spans="1:9">
      <c r="A576" s="171">
        <v>72</v>
      </c>
      <c r="B576" s="5" t="str">
        <f>VLOOKUP(A576,'Overzicht locaties'!B:D,2,0)</f>
        <v>Type B</v>
      </c>
      <c r="C576" s="107" t="s">
        <v>263</v>
      </c>
      <c r="D576" s="6">
        <v>1</v>
      </c>
      <c r="E576" s="113"/>
      <c r="F576" s="163"/>
      <c r="G576" s="163">
        <v>0</v>
      </c>
      <c r="H576" s="135">
        <f t="shared" si="10"/>
        <v>0</v>
      </c>
      <c r="I576" s="107"/>
    </row>
    <row r="577" spans="1:9">
      <c r="A577" s="171">
        <v>72</v>
      </c>
      <c r="B577" s="5" t="str">
        <f>VLOOKUP(A577,'Overzicht locaties'!B:D,2,0)</f>
        <v>Type B</v>
      </c>
      <c r="C577" s="107" t="s">
        <v>264</v>
      </c>
      <c r="D577" s="6">
        <v>1</v>
      </c>
      <c r="E577" s="113"/>
      <c r="F577" s="163"/>
      <c r="G577" s="163">
        <v>0</v>
      </c>
      <c r="H577" s="135">
        <f t="shared" si="10"/>
        <v>0</v>
      </c>
      <c r="I577" s="107"/>
    </row>
    <row r="578" spans="1:9">
      <c r="A578" s="171">
        <v>72</v>
      </c>
      <c r="B578" s="5" t="str">
        <f>VLOOKUP(A578,'Overzicht locaties'!B:D,2,0)</f>
        <v>Type B</v>
      </c>
      <c r="C578" s="107" t="s">
        <v>265</v>
      </c>
      <c r="D578" s="6">
        <v>0</v>
      </c>
      <c r="E578" s="113"/>
      <c r="F578" s="163"/>
      <c r="G578" s="163">
        <v>0</v>
      </c>
      <c r="H578" s="135">
        <f t="shared" si="10"/>
        <v>0</v>
      </c>
      <c r="I578" s="107"/>
    </row>
    <row r="579" spans="1:9">
      <c r="A579" s="171">
        <v>72</v>
      </c>
      <c r="B579" s="5" t="str">
        <f>VLOOKUP(A579,'Overzicht locaties'!B:D,2,0)</f>
        <v>Type B</v>
      </c>
      <c r="C579" s="107" t="s">
        <v>266</v>
      </c>
      <c r="D579" s="6">
        <v>1</v>
      </c>
      <c r="E579" s="113"/>
      <c r="F579" s="163"/>
      <c r="G579" s="163">
        <v>0</v>
      </c>
      <c r="H579" s="135">
        <f t="shared" si="10"/>
        <v>0</v>
      </c>
      <c r="I579" s="107"/>
    </row>
    <row r="580" spans="1:9">
      <c r="A580" s="171">
        <v>72</v>
      </c>
      <c r="B580" s="5" t="str">
        <f>VLOOKUP(A580,'Overzicht locaties'!B:D,2,0)</f>
        <v>Type B</v>
      </c>
      <c r="C580" s="107" t="s">
        <v>267</v>
      </c>
      <c r="D580" s="6">
        <v>1</v>
      </c>
      <c r="E580" s="113"/>
      <c r="F580" s="163"/>
      <c r="G580" s="163">
        <v>0</v>
      </c>
      <c r="H580" s="135">
        <f t="shared" si="10"/>
        <v>0</v>
      </c>
      <c r="I580" s="107"/>
    </row>
    <row r="581" spans="1:9">
      <c r="A581" s="171">
        <v>72</v>
      </c>
      <c r="B581" s="5" t="str">
        <f>VLOOKUP(A581,'Overzicht locaties'!B:D,2,0)</f>
        <v>Type B</v>
      </c>
      <c r="C581" s="107" t="s">
        <v>268</v>
      </c>
      <c r="D581" s="6">
        <v>1</v>
      </c>
      <c r="E581" s="113"/>
      <c r="F581" s="163"/>
      <c r="G581" s="163">
        <v>0</v>
      </c>
      <c r="H581" s="135">
        <f t="shared" si="10"/>
        <v>0</v>
      </c>
      <c r="I581" s="107"/>
    </row>
    <row r="582" spans="1:9">
      <c r="A582" s="171">
        <v>73</v>
      </c>
      <c r="B582" s="5" t="str">
        <f>VLOOKUP(A582,'Overzicht locaties'!B:D,2,0)</f>
        <v>Type B</v>
      </c>
      <c r="C582" s="107" t="s">
        <v>261</v>
      </c>
      <c r="D582" s="6">
        <v>1</v>
      </c>
      <c r="E582" s="113"/>
      <c r="F582" s="163"/>
      <c r="G582" s="163">
        <v>0</v>
      </c>
      <c r="H582" s="135">
        <f t="shared" si="10"/>
        <v>0</v>
      </c>
      <c r="I582" s="107"/>
    </row>
    <row r="583" spans="1:9">
      <c r="A583" s="171">
        <v>73</v>
      </c>
      <c r="B583" s="5" t="str">
        <f>VLOOKUP(A583,'Overzicht locaties'!B:D,2,0)</f>
        <v>Type B</v>
      </c>
      <c r="C583" s="107" t="s">
        <v>262</v>
      </c>
      <c r="D583" s="6">
        <v>0</v>
      </c>
      <c r="E583" s="113"/>
      <c r="F583" s="163"/>
      <c r="G583" s="163">
        <v>0</v>
      </c>
      <c r="H583" s="135">
        <f t="shared" si="10"/>
        <v>0</v>
      </c>
      <c r="I583" s="107"/>
    </row>
    <row r="584" spans="1:9">
      <c r="A584" s="171">
        <v>73</v>
      </c>
      <c r="B584" s="5" t="str">
        <f>VLOOKUP(A584,'Overzicht locaties'!B:D,2,0)</f>
        <v>Type B</v>
      </c>
      <c r="C584" s="107" t="s">
        <v>263</v>
      </c>
      <c r="D584" s="6">
        <v>1</v>
      </c>
      <c r="E584" s="113"/>
      <c r="F584" s="163"/>
      <c r="G584" s="163">
        <v>0</v>
      </c>
      <c r="H584" s="135">
        <f t="shared" si="10"/>
        <v>0</v>
      </c>
      <c r="I584" s="107"/>
    </row>
    <row r="585" spans="1:9">
      <c r="A585" s="171">
        <v>73</v>
      </c>
      <c r="B585" s="5" t="str">
        <f>VLOOKUP(A585,'Overzicht locaties'!B:D,2,0)</f>
        <v>Type B</v>
      </c>
      <c r="C585" s="107" t="s">
        <v>264</v>
      </c>
      <c r="D585" s="6">
        <v>1</v>
      </c>
      <c r="E585" s="113"/>
      <c r="F585" s="163"/>
      <c r="G585" s="163">
        <v>0</v>
      </c>
      <c r="H585" s="135">
        <f t="shared" si="10"/>
        <v>0</v>
      </c>
      <c r="I585" s="107"/>
    </row>
    <row r="586" spans="1:9">
      <c r="A586" s="171">
        <v>73</v>
      </c>
      <c r="B586" s="5" t="str">
        <f>VLOOKUP(A586,'Overzicht locaties'!B:D,2,0)</f>
        <v>Type B</v>
      </c>
      <c r="C586" s="107" t="s">
        <v>265</v>
      </c>
      <c r="D586" s="6">
        <v>0</v>
      </c>
      <c r="E586" s="113"/>
      <c r="F586" s="163"/>
      <c r="G586" s="163">
        <v>0</v>
      </c>
      <c r="H586" s="135">
        <f t="shared" si="10"/>
        <v>0</v>
      </c>
      <c r="I586" s="107"/>
    </row>
    <row r="587" spans="1:9">
      <c r="A587" s="171">
        <v>73</v>
      </c>
      <c r="B587" s="5" t="str">
        <f>VLOOKUP(A587,'Overzicht locaties'!B:D,2,0)</f>
        <v>Type B</v>
      </c>
      <c r="C587" s="107" t="s">
        <v>266</v>
      </c>
      <c r="D587" s="6">
        <v>1</v>
      </c>
      <c r="E587" s="113"/>
      <c r="F587" s="163"/>
      <c r="G587" s="163">
        <v>0</v>
      </c>
      <c r="H587" s="135">
        <f t="shared" si="10"/>
        <v>0</v>
      </c>
      <c r="I587" s="107"/>
    </row>
    <row r="588" spans="1:9">
      <c r="A588" s="171">
        <v>73</v>
      </c>
      <c r="B588" s="5" t="str">
        <f>VLOOKUP(A588,'Overzicht locaties'!B:D,2,0)</f>
        <v>Type B</v>
      </c>
      <c r="C588" s="107" t="s">
        <v>267</v>
      </c>
      <c r="D588" s="6">
        <v>1</v>
      </c>
      <c r="E588" s="113"/>
      <c r="F588" s="163"/>
      <c r="G588" s="163">
        <v>0</v>
      </c>
      <c r="H588" s="135">
        <f t="shared" si="10"/>
        <v>0</v>
      </c>
      <c r="I588" s="107"/>
    </row>
    <row r="589" spans="1:9">
      <c r="A589" s="171">
        <v>73</v>
      </c>
      <c r="B589" s="5" t="str">
        <f>VLOOKUP(A589,'Overzicht locaties'!B:D,2,0)</f>
        <v>Type B</v>
      </c>
      <c r="C589" s="107" t="s">
        <v>268</v>
      </c>
      <c r="D589" s="6">
        <v>1</v>
      </c>
      <c r="E589" s="113"/>
      <c r="F589" s="163"/>
      <c r="G589" s="163">
        <v>0</v>
      </c>
      <c r="H589" s="135">
        <f t="shared" si="10"/>
        <v>0</v>
      </c>
      <c r="I589" s="107"/>
    </row>
    <row r="590" spans="1:9">
      <c r="A590" s="171">
        <v>74</v>
      </c>
      <c r="B590" s="5" t="str">
        <f>VLOOKUP(A590,'Overzicht locaties'!B:D,2,0)</f>
        <v>Type B</v>
      </c>
      <c r="C590" s="107" t="s">
        <v>261</v>
      </c>
      <c r="D590" s="6">
        <v>1</v>
      </c>
      <c r="E590" s="113"/>
      <c r="F590" s="163"/>
      <c r="G590" s="163">
        <v>0</v>
      </c>
      <c r="H590" s="135">
        <f t="shared" si="10"/>
        <v>0</v>
      </c>
      <c r="I590" s="107"/>
    </row>
    <row r="591" spans="1:9">
      <c r="A591" s="171">
        <v>74</v>
      </c>
      <c r="B591" s="5" t="str">
        <f>VLOOKUP(A591,'Overzicht locaties'!B:D,2,0)</f>
        <v>Type B</v>
      </c>
      <c r="C591" s="107" t="s">
        <v>262</v>
      </c>
      <c r="D591" s="6">
        <v>0</v>
      </c>
      <c r="E591" s="113"/>
      <c r="F591" s="163"/>
      <c r="G591" s="163">
        <v>0</v>
      </c>
      <c r="H591" s="135">
        <f t="shared" si="10"/>
        <v>0</v>
      </c>
      <c r="I591" s="107"/>
    </row>
    <row r="592" spans="1:9">
      <c r="A592" s="171">
        <v>74</v>
      </c>
      <c r="B592" s="5" t="str">
        <f>VLOOKUP(A592,'Overzicht locaties'!B:D,2,0)</f>
        <v>Type B</v>
      </c>
      <c r="C592" s="107" t="s">
        <v>263</v>
      </c>
      <c r="D592" s="6">
        <v>1</v>
      </c>
      <c r="E592" s="113"/>
      <c r="F592" s="163"/>
      <c r="G592" s="163">
        <v>0</v>
      </c>
      <c r="H592" s="135">
        <f t="shared" si="10"/>
        <v>0</v>
      </c>
      <c r="I592" s="107"/>
    </row>
    <row r="593" spans="1:9">
      <c r="A593" s="171">
        <v>74</v>
      </c>
      <c r="B593" s="5" t="str">
        <f>VLOOKUP(A593,'Overzicht locaties'!B:D,2,0)</f>
        <v>Type B</v>
      </c>
      <c r="C593" s="107" t="s">
        <v>264</v>
      </c>
      <c r="D593" s="6">
        <v>1</v>
      </c>
      <c r="E593" s="113"/>
      <c r="F593" s="163"/>
      <c r="G593" s="163">
        <v>0</v>
      </c>
      <c r="H593" s="135">
        <f t="shared" si="10"/>
        <v>0</v>
      </c>
      <c r="I593" s="107"/>
    </row>
    <row r="594" spans="1:9">
      <c r="A594" s="171">
        <v>74</v>
      </c>
      <c r="B594" s="5" t="str">
        <f>VLOOKUP(A594,'Overzicht locaties'!B:D,2,0)</f>
        <v>Type B</v>
      </c>
      <c r="C594" s="107" t="s">
        <v>265</v>
      </c>
      <c r="D594" s="6">
        <v>0</v>
      </c>
      <c r="E594" s="113"/>
      <c r="F594" s="163"/>
      <c r="G594" s="163">
        <v>0</v>
      </c>
      <c r="H594" s="135">
        <f t="shared" si="10"/>
        <v>0</v>
      </c>
      <c r="I594" s="107"/>
    </row>
    <row r="595" spans="1:9">
      <c r="A595" s="171">
        <v>74</v>
      </c>
      <c r="B595" s="5" t="str">
        <f>VLOOKUP(A595,'Overzicht locaties'!B:D,2,0)</f>
        <v>Type B</v>
      </c>
      <c r="C595" s="107" t="s">
        <v>266</v>
      </c>
      <c r="D595" s="6">
        <v>1</v>
      </c>
      <c r="E595" s="113"/>
      <c r="F595" s="163"/>
      <c r="G595" s="163">
        <v>0</v>
      </c>
      <c r="H595" s="135">
        <f t="shared" si="10"/>
        <v>0</v>
      </c>
      <c r="I595" s="107"/>
    </row>
    <row r="596" spans="1:9">
      <c r="A596" s="171">
        <v>74</v>
      </c>
      <c r="B596" s="5" t="str">
        <f>VLOOKUP(A596,'Overzicht locaties'!B:D,2,0)</f>
        <v>Type B</v>
      </c>
      <c r="C596" s="107" t="s">
        <v>267</v>
      </c>
      <c r="D596" s="6">
        <v>1</v>
      </c>
      <c r="E596" s="113"/>
      <c r="F596" s="163"/>
      <c r="G596" s="163">
        <v>0</v>
      </c>
      <c r="H596" s="135">
        <f t="shared" si="10"/>
        <v>0</v>
      </c>
      <c r="I596" s="107"/>
    </row>
    <row r="597" spans="1:9">
      <c r="A597" s="171">
        <v>74</v>
      </c>
      <c r="B597" s="5" t="str">
        <f>VLOOKUP(A597,'Overzicht locaties'!B:D,2,0)</f>
        <v>Type B</v>
      </c>
      <c r="C597" s="107" t="s">
        <v>268</v>
      </c>
      <c r="D597" s="6">
        <v>1</v>
      </c>
      <c r="E597" s="113"/>
      <c r="F597" s="163"/>
      <c r="G597" s="163">
        <v>0</v>
      </c>
      <c r="H597" s="135">
        <f t="shared" si="10"/>
        <v>0</v>
      </c>
      <c r="I597" s="107"/>
    </row>
    <row r="598" spans="1:9">
      <c r="A598" s="171">
        <v>75</v>
      </c>
      <c r="B598" s="5" t="str">
        <f>VLOOKUP(A598,'Overzicht locaties'!B:D,2,0)</f>
        <v>Type B</v>
      </c>
      <c r="C598" s="107" t="s">
        <v>261</v>
      </c>
      <c r="D598" s="6">
        <v>1</v>
      </c>
      <c r="E598" s="113"/>
      <c r="F598" s="163"/>
      <c r="G598" s="163">
        <v>0</v>
      </c>
      <c r="H598" s="135">
        <f t="shared" ref="H598:H613" si="11">G598*52*D598</f>
        <v>0</v>
      </c>
      <c r="I598" s="107"/>
    </row>
    <row r="599" spans="1:9">
      <c r="A599" s="171">
        <v>75</v>
      </c>
      <c r="B599" s="5" t="str">
        <f>VLOOKUP(A599,'Overzicht locaties'!B:D,2,0)</f>
        <v>Type B</v>
      </c>
      <c r="C599" s="107" t="s">
        <v>262</v>
      </c>
      <c r="D599" s="6">
        <v>0</v>
      </c>
      <c r="E599" s="113"/>
      <c r="F599" s="163"/>
      <c r="G599" s="163">
        <v>0</v>
      </c>
      <c r="H599" s="135">
        <f t="shared" si="11"/>
        <v>0</v>
      </c>
      <c r="I599" s="107"/>
    </row>
    <row r="600" spans="1:9">
      <c r="A600" s="171">
        <v>75</v>
      </c>
      <c r="B600" s="5" t="str">
        <f>VLOOKUP(A600,'Overzicht locaties'!B:D,2,0)</f>
        <v>Type B</v>
      </c>
      <c r="C600" s="107" t="s">
        <v>263</v>
      </c>
      <c r="D600" s="6">
        <v>1</v>
      </c>
      <c r="E600" s="113"/>
      <c r="F600" s="163"/>
      <c r="G600" s="163">
        <v>0</v>
      </c>
      <c r="H600" s="135">
        <f t="shared" si="11"/>
        <v>0</v>
      </c>
      <c r="I600" s="107"/>
    </row>
    <row r="601" spans="1:9">
      <c r="A601" s="171">
        <v>75</v>
      </c>
      <c r="B601" s="5" t="str">
        <f>VLOOKUP(A601,'Overzicht locaties'!B:D,2,0)</f>
        <v>Type B</v>
      </c>
      <c r="C601" s="107" t="s">
        <v>264</v>
      </c>
      <c r="D601" s="6">
        <v>1</v>
      </c>
      <c r="E601" s="113"/>
      <c r="F601" s="163"/>
      <c r="G601" s="163">
        <v>0</v>
      </c>
      <c r="H601" s="135">
        <f t="shared" si="11"/>
        <v>0</v>
      </c>
      <c r="I601" s="107"/>
    </row>
    <row r="602" spans="1:9">
      <c r="A602" s="171">
        <v>75</v>
      </c>
      <c r="B602" s="5" t="str">
        <f>VLOOKUP(A602,'Overzicht locaties'!B:D,2,0)</f>
        <v>Type B</v>
      </c>
      <c r="C602" s="107" t="s">
        <v>265</v>
      </c>
      <c r="D602" s="6">
        <v>0</v>
      </c>
      <c r="E602" s="113"/>
      <c r="F602" s="163"/>
      <c r="G602" s="163">
        <v>0</v>
      </c>
      <c r="H602" s="135">
        <f t="shared" si="11"/>
        <v>0</v>
      </c>
      <c r="I602" s="107"/>
    </row>
    <row r="603" spans="1:9">
      <c r="A603" s="171">
        <v>75</v>
      </c>
      <c r="B603" s="5" t="str">
        <f>VLOOKUP(A603,'Overzicht locaties'!B:D,2,0)</f>
        <v>Type B</v>
      </c>
      <c r="C603" s="107" t="s">
        <v>266</v>
      </c>
      <c r="D603" s="6">
        <v>1</v>
      </c>
      <c r="E603" s="113"/>
      <c r="F603" s="163"/>
      <c r="G603" s="163">
        <v>0</v>
      </c>
      <c r="H603" s="135">
        <f t="shared" si="11"/>
        <v>0</v>
      </c>
      <c r="I603" s="107"/>
    </row>
    <row r="604" spans="1:9">
      <c r="A604" s="171">
        <v>75</v>
      </c>
      <c r="B604" s="5" t="str">
        <f>VLOOKUP(A604,'Overzicht locaties'!B:D,2,0)</f>
        <v>Type B</v>
      </c>
      <c r="C604" s="107" t="s">
        <v>267</v>
      </c>
      <c r="D604" s="6">
        <v>1</v>
      </c>
      <c r="E604" s="113"/>
      <c r="F604" s="163"/>
      <c r="G604" s="163">
        <v>0</v>
      </c>
      <c r="H604" s="135">
        <f t="shared" si="11"/>
        <v>0</v>
      </c>
      <c r="I604" s="107"/>
    </row>
    <row r="605" spans="1:9">
      <c r="A605" s="171">
        <v>75</v>
      </c>
      <c r="B605" s="5" t="str">
        <f>VLOOKUP(A605,'Overzicht locaties'!B:D,2,0)</f>
        <v>Type B</v>
      </c>
      <c r="C605" s="107" t="s">
        <v>268</v>
      </c>
      <c r="D605" s="6">
        <v>1</v>
      </c>
      <c r="E605" s="113"/>
      <c r="F605" s="163"/>
      <c r="G605" s="163">
        <v>0</v>
      </c>
      <c r="H605" s="135">
        <f t="shared" si="11"/>
        <v>0</v>
      </c>
      <c r="I605" s="107"/>
    </row>
    <row r="606" spans="1:9">
      <c r="A606" s="171">
        <v>76</v>
      </c>
      <c r="B606" s="5" t="str">
        <f>VLOOKUP(A606,'Overzicht locaties'!B:D,2,0)</f>
        <v>Type B</v>
      </c>
      <c r="C606" s="107" t="s">
        <v>261</v>
      </c>
      <c r="D606" s="6">
        <v>1</v>
      </c>
      <c r="E606" s="113"/>
      <c r="F606" s="163"/>
      <c r="G606" s="163">
        <v>0</v>
      </c>
      <c r="H606" s="135">
        <f t="shared" si="11"/>
        <v>0</v>
      </c>
      <c r="I606" s="107"/>
    </row>
    <row r="607" spans="1:9">
      <c r="A607" s="171">
        <v>76</v>
      </c>
      <c r="B607" s="5" t="str">
        <f>VLOOKUP(A607,'Overzicht locaties'!B:D,2,0)</f>
        <v>Type B</v>
      </c>
      <c r="C607" s="107" t="s">
        <v>262</v>
      </c>
      <c r="D607" s="6">
        <v>0</v>
      </c>
      <c r="E607" s="113"/>
      <c r="F607" s="163"/>
      <c r="G607" s="163">
        <v>0</v>
      </c>
      <c r="H607" s="135">
        <f t="shared" si="11"/>
        <v>0</v>
      </c>
      <c r="I607" s="107"/>
    </row>
    <row r="608" spans="1:9">
      <c r="A608" s="171">
        <v>76</v>
      </c>
      <c r="B608" s="5" t="str">
        <f>VLOOKUP(A608,'Overzicht locaties'!B:D,2,0)</f>
        <v>Type B</v>
      </c>
      <c r="C608" s="107" t="s">
        <v>263</v>
      </c>
      <c r="D608" s="6">
        <v>1</v>
      </c>
      <c r="E608" s="113"/>
      <c r="F608" s="163"/>
      <c r="G608" s="163">
        <v>0</v>
      </c>
      <c r="H608" s="135">
        <f t="shared" si="11"/>
        <v>0</v>
      </c>
      <c r="I608" s="107"/>
    </row>
    <row r="609" spans="1:9">
      <c r="A609" s="171">
        <v>76</v>
      </c>
      <c r="B609" s="5" t="str">
        <f>VLOOKUP(A609,'Overzicht locaties'!B:D,2,0)</f>
        <v>Type B</v>
      </c>
      <c r="C609" s="107" t="s">
        <v>264</v>
      </c>
      <c r="D609" s="6">
        <v>1</v>
      </c>
      <c r="E609" s="113"/>
      <c r="F609" s="163"/>
      <c r="G609" s="163">
        <v>0</v>
      </c>
      <c r="H609" s="135">
        <f t="shared" si="11"/>
        <v>0</v>
      </c>
      <c r="I609" s="107"/>
    </row>
    <row r="610" spans="1:9">
      <c r="A610" s="171">
        <v>76</v>
      </c>
      <c r="B610" s="5" t="str">
        <f>VLOOKUP(A610,'Overzicht locaties'!B:D,2,0)</f>
        <v>Type B</v>
      </c>
      <c r="C610" s="107" t="s">
        <v>265</v>
      </c>
      <c r="D610" s="6">
        <v>0</v>
      </c>
      <c r="E610" s="113"/>
      <c r="F610" s="163"/>
      <c r="G610" s="163">
        <v>0</v>
      </c>
      <c r="H610" s="135">
        <f t="shared" si="11"/>
        <v>0</v>
      </c>
      <c r="I610" s="107"/>
    </row>
    <row r="611" spans="1:9">
      <c r="A611" s="171">
        <v>76</v>
      </c>
      <c r="B611" s="5" t="str">
        <f>VLOOKUP(A611,'Overzicht locaties'!B:D,2,0)</f>
        <v>Type B</v>
      </c>
      <c r="C611" s="107" t="s">
        <v>266</v>
      </c>
      <c r="D611" s="6">
        <v>1</v>
      </c>
      <c r="E611" s="113"/>
      <c r="F611" s="163"/>
      <c r="G611" s="163">
        <v>0</v>
      </c>
      <c r="H611" s="135">
        <f t="shared" si="11"/>
        <v>0</v>
      </c>
      <c r="I611" s="107"/>
    </row>
    <row r="612" spans="1:9">
      <c r="A612" s="171">
        <v>76</v>
      </c>
      <c r="B612" s="5" t="str">
        <f>VLOOKUP(A612,'Overzicht locaties'!B:D,2,0)</f>
        <v>Type B</v>
      </c>
      <c r="C612" s="107" t="s">
        <v>267</v>
      </c>
      <c r="D612" s="6">
        <v>1</v>
      </c>
      <c r="E612" s="113"/>
      <c r="F612" s="163"/>
      <c r="G612" s="163">
        <v>0</v>
      </c>
      <c r="H612" s="135">
        <f t="shared" si="11"/>
        <v>0</v>
      </c>
      <c r="I612" s="107"/>
    </row>
    <row r="613" spans="1:9">
      <c r="A613" s="171">
        <v>76</v>
      </c>
      <c r="B613" s="5" t="str">
        <f>VLOOKUP(A613,'Overzicht locaties'!B:D,2,0)</f>
        <v>Type B</v>
      </c>
      <c r="C613" s="107" t="s">
        <v>268</v>
      </c>
      <c r="D613" s="6">
        <v>1</v>
      </c>
      <c r="E613" s="113"/>
      <c r="F613" s="163"/>
      <c r="G613" s="163">
        <v>0</v>
      </c>
      <c r="H613" s="135">
        <f t="shared" si="11"/>
        <v>0</v>
      </c>
      <c r="I613" s="107"/>
    </row>
  </sheetData>
  <pageMargins left="0.70866141732283472" right="0.70866141732283472" top="0.74803149606299213" bottom="0.74803149606299213" header="0.31496062992125984" footer="0.31496062992125984"/>
  <pageSetup paperSize="9" scale="84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Blad12">
    <pageSetUpPr fitToPage="1"/>
  </sheetPr>
  <dimension ref="A1:L84"/>
  <sheetViews>
    <sheetView zoomScale="85" zoomScaleNormal="85" workbookViewId="0">
      <pane ySplit="5" topLeftCell="A6" activePane="bottomLeft" state="frozen"/>
      <selection pane="bottomLeft"/>
    </sheetView>
  </sheetViews>
  <sheetFormatPr defaultColWidth="9" defaultRowHeight="14.25"/>
  <cols>
    <col min="1" max="1" width="9" style="18"/>
    <col min="2" max="2" width="11.125" style="18" bestFit="1" customWidth="1"/>
    <col min="3" max="11" width="15.625" style="120" customWidth="1"/>
    <col min="13" max="16384" width="9" style="18"/>
  </cols>
  <sheetData>
    <row r="1" spans="1:12">
      <c r="B1" s="187" t="s">
        <v>670</v>
      </c>
      <c r="C1" s="187"/>
      <c r="D1" s="187"/>
    </row>
    <row r="3" spans="1:12">
      <c r="A3" s="154" t="s">
        <v>257</v>
      </c>
    </row>
    <row r="5" spans="1:12" ht="45.75">
      <c r="A5" s="1" t="s">
        <v>0</v>
      </c>
      <c r="B5" s="1" t="s">
        <v>1</v>
      </c>
      <c r="C5" s="139" t="s">
        <v>153</v>
      </c>
      <c r="D5" s="139" t="s">
        <v>154</v>
      </c>
      <c r="E5" s="139" t="s">
        <v>155</v>
      </c>
      <c r="F5" s="139" t="s">
        <v>156</v>
      </c>
      <c r="G5" s="139" t="s">
        <v>344</v>
      </c>
      <c r="H5" s="139" t="s">
        <v>157</v>
      </c>
      <c r="I5" s="139" t="s">
        <v>158</v>
      </c>
      <c r="J5" s="139" t="s">
        <v>159</v>
      </c>
      <c r="K5" s="139" t="s">
        <v>273</v>
      </c>
    </row>
    <row r="6" spans="1:12">
      <c r="A6" s="3">
        <v>1</v>
      </c>
      <c r="B6" s="4" t="str">
        <f>VLOOKUP(A6,'Overzicht locaties'!B:D,2,0)</f>
        <v>CE18</v>
      </c>
      <c r="C6" s="141">
        <f>SUMIF(Ruimtegegevens!A:A,A6,Ruimtegegevens!L:L)</f>
        <v>689.77</v>
      </c>
      <c r="D6" s="141" t="s">
        <v>97</v>
      </c>
      <c r="E6" s="141">
        <f>SUMIF(Ruimtegegevens!A:A,A6,Ruimtegegevens!AK:AK)</f>
        <v>1296.8621000000003</v>
      </c>
      <c r="F6" s="162">
        <v>0</v>
      </c>
      <c r="G6" s="142">
        <f>E6+F6</f>
        <v>1296.8621000000003</v>
      </c>
      <c r="H6" s="172">
        <f>E6/VLOOKUP(D6,Productienormen!$A$23:$C$36,3,0)</f>
        <v>5.0857337254901971</v>
      </c>
      <c r="I6" s="143">
        <f t="shared" ref="I6:I22" si="0">G6*Rekentarief</f>
        <v>0</v>
      </c>
      <c r="J6" s="143">
        <f>SUMIF(Glasbewassing!A:A,A6,Glasbewassing!I:I)</f>
        <v>0</v>
      </c>
      <c r="K6" s="143">
        <f>SUMIF('Sanitaire voorzieningen'!A:A,A6,'Sanitaire voorzieningen'!H:H)</f>
        <v>0</v>
      </c>
      <c r="L6" s="138"/>
    </row>
    <row r="7" spans="1:12">
      <c r="A7" s="3">
        <v>2</v>
      </c>
      <c r="B7" s="4" t="str">
        <f>VLOOKUP(A7,'Overzicht locaties'!B:D,2,0)</f>
        <v>CE05</v>
      </c>
      <c r="C7" s="141">
        <f>SUMIF(Ruimtegegevens!A:A,A7,Ruimtegegevens!L:L)</f>
        <v>194.66</v>
      </c>
      <c r="D7" s="141" t="s">
        <v>101</v>
      </c>
      <c r="E7" s="141">
        <f>SUMIF(Ruimtegegevens!A:A,A7,Ruimtegegevens!AK:AK)</f>
        <v>171.8451</v>
      </c>
      <c r="F7" s="162">
        <v>0</v>
      </c>
      <c r="G7" s="142">
        <f t="shared" ref="G7:G22" si="1">E7+F7</f>
        <v>171.8451</v>
      </c>
      <c r="H7" s="172">
        <f>E7/VLOOKUP(D7,Productienormen!$A$23:$C$36,3,0)</f>
        <v>1.1015711538461539</v>
      </c>
      <c r="I7" s="143">
        <f t="shared" si="0"/>
        <v>0</v>
      </c>
      <c r="J7" s="143">
        <f>SUMIF(Glasbewassing!A:A,A7,Glasbewassing!I:I)</f>
        <v>0</v>
      </c>
      <c r="K7" s="143">
        <f>SUMIF('Sanitaire voorzieningen'!A:A,A7,'Sanitaire voorzieningen'!H:H)</f>
        <v>0</v>
      </c>
      <c r="L7" s="138"/>
    </row>
    <row r="8" spans="1:12">
      <c r="A8" s="3">
        <v>3</v>
      </c>
      <c r="B8" s="4" t="str">
        <f>VLOOKUP(A8,'Overzicht locaties'!B:D,2,0)</f>
        <v>CE01 + SE31</v>
      </c>
      <c r="C8" s="141">
        <f>SUMIF(Ruimtegegevens!A:A,A8,Ruimtegegevens!L:L)</f>
        <v>345.98</v>
      </c>
      <c r="D8" s="141" t="s">
        <v>97</v>
      </c>
      <c r="E8" s="141">
        <f>SUMIF(Ruimtegegevens!A:A,A8,Ruimtegegevens!AK:AK)</f>
        <v>623.04539999999997</v>
      </c>
      <c r="F8" s="162">
        <v>0</v>
      </c>
      <c r="G8" s="142">
        <f t="shared" si="1"/>
        <v>623.04539999999997</v>
      </c>
      <c r="H8" s="172">
        <f>E8/VLOOKUP(D8,Productienormen!$A$23:$C$36,3,0)</f>
        <v>2.4433152941176468</v>
      </c>
      <c r="I8" s="143">
        <f t="shared" si="0"/>
        <v>0</v>
      </c>
      <c r="J8" s="143">
        <f>SUMIF(Glasbewassing!A:A,A8,Glasbewassing!I:I)</f>
        <v>0</v>
      </c>
      <c r="K8" s="143">
        <f>SUMIF('Sanitaire voorzieningen'!A:A,A8,'Sanitaire voorzieningen'!H:H)</f>
        <v>0</v>
      </c>
      <c r="L8" s="138"/>
    </row>
    <row r="9" spans="1:12">
      <c r="A9" s="3">
        <v>4</v>
      </c>
      <c r="B9" s="4" t="str">
        <f>VLOOKUP(A9,'Overzicht locaties'!B:D,2,0)</f>
        <v>CE03 + SE25</v>
      </c>
      <c r="C9" s="141">
        <f>SUMIF(Ruimtegegevens!A:A,A9,Ruimtegegevens!L:L)</f>
        <v>1126.9999999999995</v>
      </c>
      <c r="D9" s="141" t="s">
        <v>97</v>
      </c>
      <c r="E9" s="141">
        <f>SUMIF(Ruimtegegevens!A:A,A9,Ruimtegegevens!AK:AK)</f>
        <v>1913.0680000000004</v>
      </c>
      <c r="F9" s="162">
        <v>0</v>
      </c>
      <c r="G9" s="142">
        <f t="shared" si="1"/>
        <v>1913.0680000000004</v>
      </c>
      <c r="H9" s="172">
        <f>E9/VLOOKUP(D9,Productienormen!$A$23:$C$36,3,0)</f>
        <v>7.5022274509803939</v>
      </c>
      <c r="I9" s="143">
        <f t="shared" si="0"/>
        <v>0</v>
      </c>
      <c r="J9" s="143">
        <f>SUMIF(Glasbewassing!A:A,A9,Glasbewassing!I:I)</f>
        <v>0</v>
      </c>
      <c r="K9" s="143">
        <f>SUMIF('Sanitaire voorzieningen'!A:A,A9,'Sanitaire voorzieningen'!H:H)</f>
        <v>0</v>
      </c>
      <c r="L9" s="138"/>
    </row>
    <row r="10" spans="1:12">
      <c r="A10" s="3">
        <v>5</v>
      </c>
      <c r="B10" s="4" t="str">
        <f>VLOOKUP(A10,'Overzicht locaties'!B:D,2,0)</f>
        <v>SE29</v>
      </c>
      <c r="C10" s="141">
        <f>SUMIF(Ruimtegegevens!A:A,A10,Ruimtegegevens!L:L)</f>
        <v>53</v>
      </c>
      <c r="D10" s="141" t="s">
        <v>101</v>
      </c>
      <c r="E10" s="141">
        <f>SUMIF(Ruimtegegevens!A:A,A10,Ruimtegegevens!AK:AK)</f>
        <v>82.68</v>
      </c>
      <c r="F10" s="162">
        <v>0</v>
      </c>
      <c r="G10" s="142">
        <f t="shared" si="1"/>
        <v>82.68</v>
      </c>
      <c r="H10" s="172">
        <f>E10/VLOOKUP(D10,Productienormen!$A$23:$C$36,3,0)</f>
        <v>0.53</v>
      </c>
      <c r="I10" s="143">
        <f t="shared" si="0"/>
        <v>0</v>
      </c>
      <c r="J10" s="143">
        <f>SUMIF(Glasbewassing!A:A,A10,Glasbewassing!I:I)</f>
        <v>0</v>
      </c>
      <c r="K10" s="143">
        <f>SUMIF('Sanitaire voorzieningen'!A:A,A10,'Sanitaire voorzieningen'!H:H)</f>
        <v>0</v>
      </c>
      <c r="L10" s="138"/>
    </row>
    <row r="11" spans="1:12">
      <c r="A11" s="3">
        <v>6</v>
      </c>
      <c r="B11" s="4" t="str">
        <f>VLOOKUP(A11,'Overzicht locaties'!B:D,2,0)</f>
        <v>SE30</v>
      </c>
      <c r="C11" s="141">
        <f>SUMIF(Ruimtegegevens!A:A,A11,Ruimtegegevens!L:L)</f>
        <v>53</v>
      </c>
      <c r="D11" s="141" t="s">
        <v>101</v>
      </c>
      <c r="E11" s="141">
        <f>SUMIF(Ruimtegegevens!A:A,A11,Ruimtegegevens!AK:AK)</f>
        <v>82.68</v>
      </c>
      <c r="F11" s="162">
        <v>0</v>
      </c>
      <c r="G11" s="142">
        <f t="shared" si="1"/>
        <v>82.68</v>
      </c>
      <c r="H11" s="172">
        <f>E11/VLOOKUP(D11,Productienormen!$A$23:$C$36,3,0)</f>
        <v>0.53</v>
      </c>
      <c r="I11" s="143">
        <f t="shared" si="0"/>
        <v>0</v>
      </c>
      <c r="J11" s="143">
        <f>SUMIF(Glasbewassing!A:A,A11,Glasbewassing!I:I)</f>
        <v>0</v>
      </c>
      <c r="K11" s="143">
        <f>SUMIF('Sanitaire voorzieningen'!A:A,A11,'Sanitaire voorzieningen'!H:H)</f>
        <v>0</v>
      </c>
      <c r="L11" s="138"/>
    </row>
    <row r="12" spans="1:12">
      <c r="A12" s="3">
        <v>7</v>
      </c>
      <c r="B12" s="4" t="str">
        <f>VLOOKUP(A12,'Overzicht locaties'!B:D,2,0)</f>
        <v>SE32</v>
      </c>
      <c r="C12" s="141">
        <f>SUMIF(Ruimtegegevens!A:A,A12,Ruimtegegevens!L:L)</f>
        <v>53</v>
      </c>
      <c r="D12" s="141" t="s">
        <v>101</v>
      </c>
      <c r="E12" s="141">
        <f>SUMIF(Ruimtegegevens!A:A,A12,Ruimtegegevens!AK:AK)</f>
        <v>82.68</v>
      </c>
      <c r="F12" s="162">
        <v>0</v>
      </c>
      <c r="G12" s="142">
        <f t="shared" si="1"/>
        <v>82.68</v>
      </c>
      <c r="H12" s="172">
        <f>E12/VLOOKUP(D12,Productienormen!$A$23:$C$36,3,0)</f>
        <v>0.53</v>
      </c>
      <c r="I12" s="143">
        <f t="shared" si="0"/>
        <v>0</v>
      </c>
      <c r="J12" s="143">
        <f>SUMIF(Glasbewassing!A:A,A12,Glasbewassing!I:I)</f>
        <v>0</v>
      </c>
      <c r="K12" s="143">
        <f>SUMIF('Sanitaire voorzieningen'!A:A,A12,'Sanitaire voorzieningen'!H:H)</f>
        <v>0</v>
      </c>
      <c r="L12" s="138"/>
    </row>
    <row r="13" spans="1:12">
      <c r="A13" s="3">
        <v>8</v>
      </c>
      <c r="B13" s="4" t="str">
        <f>VLOOKUP(A13,'Overzicht locaties'!B:D,2,0)</f>
        <v>SE27</v>
      </c>
      <c r="C13" s="141">
        <f>SUMIF(Ruimtegegevens!A:A,A13,Ruimtegegevens!L:L)</f>
        <v>53</v>
      </c>
      <c r="D13" s="141" t="s">
        <v>101</v>
      </c>
      <c r="E13" s="141">
        <f>SUMIF(Ruimtegegevens!A:A,A13,Ruimtegegevens!AK:AK)</f>
        <v>82.68</v>
      </c>
      <c r="F13" s="162">
        <v>0</v>
      </c>
      <c r="G13" s="142">
        <f t="shared" si="1"/>
        <v>82.68</v>
      </c>
      <c r="H13" s="172">
        <f>E13/VLOOKUP(D13,Productienormen!$A$23:$C$36,3,0)</f>
        <v>0.53</v>
      </c>
      <c r="I13" s="143">
        <f t="shared" si="0"/>
        <v>0</v>
      </c>
      <c r="J13" s="143">
        <f>SUMIF(Glasbewassing!A:A,A13,Glasbewassing!I:I)</f>
        <v>0</v>
      </c>
      <c r="K13" s="143">
        <f>SUMIF('Sanitaire voorzieningen'!A:A,A13,'Sanitaire voorzieningen'!H:H)</f>
        <v>0</v>
      </c>
      <c r="L13" s="138"/>
    </row>
    <row r="14" spans="1:12">
      <c r="A14" s="3">
        <v>9</v>
      </c>
      <c r="B14" s="4" t="str">
        <f>VLOOKUP(A14,'Overzicht locaties'!B:D,2,0)</f>
        <v>SE28</v>
      </c>
      <c r="C14" s="141">
        <f>SUMIF(Ruimtegegevens!A:A,A14,Ruimtegegevens!L:L)</f>
        <v>53</v>
      </c>
      <c r="D14" s="141" t="s">
        <v>101</v>
      </c>
      <c r="E14" s="141">
        <f>SUMIF(Ruimtegegevens!A:A,A14,Ruimtegegevens!AK:AK)</f>
        <v>82.68</v>
      </c>
      <c r="F14" s="162">
        <v>0</v>
      </c>
      <c r="G14" s="142">
        <f t="shared" si="1"/>
        <v>82.68</v>
      </c>
      <c r="H14" s="172">
        <f>E14/VLOOKUP(D14,Productienormen!$A$23:$C$36,3,0)</f>
        <v>0.53</v>
      </c>
      <c r="I14" s="143">
        <f t="shared" si="0"/>
        <v>0</v>
      </c>
      <c r="J14" s="143">
        <f>SUMIF(Glasbewassing!A:A,A14,Glasbewassing!I:I)</f>
        <v>0</v>
      </c>
      <c r="K14" s="143">
        <f>SUMIF('Sanitaire voorzieningen'!A:A,A14,'Sanitaire voorzieningen'!H:H)</f>
        <v>0</v>
      </c>
      <c r="L14" s="138"/>
    </row>
    <row r="15" spans="1:12">
      <c r="A15" s="3">
        <v>10</v>
      </c>
      <c r="B15" s="4" t="str">
        <f>VLOOKUP(A15,'Overzicht locaties'!B:D,2,0)</f>
        <v>SE88</v>
      </c>
      <c r="C15" s="141">
        <f>SUMIF(Ruimtegegevens!A:A,A15,Ruimtegegevens!L:L)</f>
        <v>53</v>
      </c>
      <c r="D15" s="141" t="s">
        <v>101</v>
      </c>
      <c r="E15" s="141">
        <f>SUMIF(Ruimtegegevens!A:A,A15,Ruimtegegevens!AK:AK)</f>
        <v>82.68</v>
      </c>
      <c r="F15" s="162">
        <v>0</v>
      </c>
      <c r="G15" s="142">
        <f t="shared" si="1"/>
        <v>82.68</v>
      </c>
      <c r="H15" s="172">
        <f>E15/VLOOKUP(D15,Productienormen!$A$23:$C$36,3,0)</f>
        <v>0.53</v>
      </c>
      <c r="I15" s="143">
        <f t="shared" si="0"/>
        <v>0</v>
      </c>
      <c r="J15" s="143">
        <f>SUMIF(Glasbewassing!A:A,A15,Glasbewassing!I:I)</f>
        <v>0</v>
      </c>
      <c r="K15" s="143">
        <f>SUMIF('Sanitaire voorzieningen'!A:A,A15,'Sanitaire voorzieningen'!H:H)</f>
        <v>0</v>
      </c>
      <c r="L15" s="138"/>
    </row>
    <row r="16" spans="1:12">
      <c r="A16" s="3">
        <v>11</v>
      </c>
      <c r="B16" s="4" t="str">
        <f>VLOOKUP(A16,'Overzicht locaties'!B:D,2,0)</f>
        <v>SE26</v>
      </c>
      <c r="C16" s="141">
        <f>SUMIF(Ruimtegegevens!A:A,A16,Ruimtegegevens!L:L)</f>
        <v>53</v>
      </c>
      <c r="D16" s="141" t="s">
        <v>101</v>
      </c>
      <c r="E16" s="141">
        <f>SUMIF(Ruimtegegevens!A:A,A16,Ruimtegegevens!AK:AK)</f>
        <v>82.68</v>
      </c>
      <c r="F16" s="162">
        <v>0</v>
      </c>
      <c r="G16" s="142">
        <f t="shared" si="1"/>
        <v>82.68</v>
      </c>
      <c r="H16" s="172">
        <f>E16/VLOOKUP(D16,Productienormen!$A$23:$C$36,3,0)</f>
        <v>0.53</v>
      </c>
      <c r="I16" s="143">
        <f t="shared" si="0"/>
        <v>0</v>
      </c>
      <c r="J16" s="143">
        <f>SUMIF(Glasbewassing!A:A,A16,Glasbewassing!I:I)</f>
        <v>0</v>
      </c>
      <c r="K16" s="143">
        <f>SUMIF('Sanitaire voorzieningen'!A:A,A16,'Sanitaire voorzieningen'!H:H)</f>
        <v>0</v>
      </c>
      <c r="L16" s="138"/>
    </row>
    <row r="17" spans="1:12">
      <c r="A17" s="3">
        <v>12</v>
      </c>
      <c r="B17" s="4" t="str">
        <f>VLOOKUP(A17,'Overzicht locaties'!B:D,2,0)</f>
        <v>SE91</v>
      </c>
      <c r="C17" s="141">
        <f>SUMIF(Ruimtegegevens!A:A,A17,Ruimtegegevens!L:L)</f>
        <v>47.5</v>
      </c>
      <c r="D17" s="141" t="s">
        <v>101</v>
      </c>
      <c r="E17" s="141">
        <f>SUMIF(Ruimtegegevens!A:A,A17,Ruimtegegevens!AK:AK)</f>
        <v>74.100000000000009</v>
      </c>
      <c r="F17" s="162">
        <v>0</v>
      </c>
      <c r="G17" s="142">
        <f t="shared" si="1"/>
        <v>74.100000000000009</v>
      </c>
      <c r="H17" s="172">
        <f>E17/VLOOKUP(D17,Productienormen!$A$23:$C$36,3,0)</f>
        <v>0.47500000000000003</v>
      </c>
      <c r="I17" s="143">
        <f t="shared" si="0"/>
        <v>0</v>
      </c>
      <c r="J17" s="143">
        <f>SUMIF(Glasbewassing!A:A,A17,Glasbewassing!I:I)</f>
        <v>0</v>
      </c>
      <c r="K17" s="143">
        <f>SUMIF('Sanitaire voorzieningen'!A:A,A17,'Sanitaire voorzieningen'!H:H)</f>
        <v>0</v>
      </c>
      <c r="L17" s="138"/>
    </row>
    <row r="18" spans="1:12">
      <c r="A18" s="3">
        <v>13</v>
      </c>
      <c r="B18" s="4" t="str">
        <f>VLOOKUP(A18,'Overzicht locaties'!B:D,2,0)</f>
        <v>SE89</v>
      </c>
      <c r="C18" s="141">
        <f>SUMIF(Ruimtegegevens!A:A,A18,Ruimtegegevens!L:L)</f>
        <v>53</v>
      </c>
      <c r="D18" s="141" t="s">
        <v>101</v>
      </c>
      <c r="E18" s="141">
        <f>SUMIF(Ruimtegegevens!A:A,A18,Ruimtegegevens!AK:AK)</f>
        <v>82.68</v>
      </c>
      <c r="F18" s="162">
        <v>0</v>
      </c>
      <c r="G18" s="142">
        <f t="shared" si="1"/>
        <v>82.68</v>
      </c>
      <c r="H18" s="172">
        <f>E18/VLOOKUP(D18,Productienormen!$A$23:$C$36,3,0)</f>
        <v>0.53</v>
      </c>
      <c r="I18" s="143">
        <f t="shared" si="0"/>
        <v>0</v>
      </c>
      <c r="J18" s="143">
        <f>SUMIF(Glasbewassing!A:A,A18,Glasbewassing!I:I)</f>
        <v>0</v>
      </c>
      <c r="K18" s="143">
        <f>SUMIF('Sanitaire voorzieningen'!A:A,A18,'Sanitaire voorzieningen'!H:H)</f>
        <v>0</v>
      </c>
      <c r="L18" s="138"/>
    </row>
    <row r="19" spans="1:12">
      <c r="A19" s="3">
        <v>14</v>
      </c>
      <c r="B19" s="4" t="str">
        <f>VLOOKUP(A19,'Overzicht locaties'!B:D,2,0)</f>
        <v>SE71</v>
      </c>
      <c r="C19" s="141">
        <f>SUMIF(Ruimtegegevens!A:A,A19,Ruimtegegevens!L:L)</f>
        <v>53</v>
      </c>
      <c r="D19" s="141" t="s">
        <v>101</v>
      </c>
      <c r="E19" s="141">
        <f>SUMIF(Ruimtegegevens!A:A,A19,Ruimtegegevens!AK:AK)</f>
        <v>82.68</v>
      </c>
      <c r="F19" s="162">
        <v>0</v>
      </c>
      <c r="G19" s="142">
        <f t="shared" si="1"/>
        <v>82.68</v>
      </c>
      <c r="H19" s="172">
        <f>E19/VLOOKUP(D19,Productienormen!$A$23:$C$36,3,0)</f>
        <v>0.53</v>
      </c>
      <c r="I19" s="143">
        <f t="shared" si="0"/>
        <v>0</v>
      </c>
      <c r="J19" s="143">
        <f>SUMIF(Glasbewassing!A:A,A19,Glasbewassing!I:I)</f>
        <v>0</v>
      </c>
      <c r="K19" s="143">
        <f>SUMIF('Sanitaire voorzieningen'!A:A,A19,'Sanitaire voorzieningen'!H:H)</f>
        <v>0</v>
      </c>
      <c r="L19" s="138"/>
    </row>
    <row r="20" spans="1:12">
      <c r="A20" s="3">
        <v>15</v>
      </c>
      <c r="B20" s="4" t="str">
        <f>VLOOKUP(A20,'Overzicht locaties'!B:D,2,0)</f>
        <v>SE72</v>
      </c>
      <c r="C20" s="141">
        <f>SUMIF(Ruimtegegevens!A:A,A20,Ruimtegegevens!L:L)</f>
        <v>53</v>
      </c>
      <c r="D20" s="141" t="s">
        <v>101</v>
      </c>
      <c r="E20" s="141">
        <f>SUMIF(Ruimtegegevens!A:A,A20,Ruimtegegevens!AK:AK)</f>
        <v>82.68</v>
      </c>
      <c r="F20" s="162">
        <v>0</v>
      </c>
      <c r="G20" s="142">
        <f t="shared" si="1"/>
        <v>82.68</v>
      </c>
      <c r="H20" s="172">
        <f>E20/VLOOKUP(D20,Productienormen!$A$23:$C$36,3,0)</f>
        <v>0.53</v>
      </c>
      <c r="I20" s="143">
        <f t="shared" si="0"/>
        <v>0</v>
      </c>
      <c r="J20" s="143">
        <f>SUMIF(Glasbewassing!A:A,A20,Glasbewassing!I:I)</f>
        <v>0</v>
      </c>
      <c r="K20" s="143">
        <f>SUMIF('Sanitaire voorzieningen'!A:A,A20,'Sanitaire voorzieningen'!H:H)</f>
        <v>0</v>
      </c>
      <c r="L20" s="138"/>
    </row>
    <row r="21" spans="1:12">
      <c r="A21" s="3">
        <v>16</v>
      </c>
      <c r="B21" s="4" t="str">
        <f>VLOOKUP(A21,'Overzicht locaties'!B:D,2,0)</f>
        <v>SE73</v>
      </c>
      <c r="C21" s="141">
        <f>SUMIF(Ruimtegegevens!A:A,A21,Ruimtegegevens!L:L)</f>
        <v>53</v>
      </c>
      <c r="D21" s="141" t="s">
        <v>101</v>
      </c>
      <c r="E21" s="141">
        <f>SUMIF(Ruimtegegevens!A:A,A21,Ruimtegegevens!AK:AK)</f>
        <v>82.68</v>
      </c>
      <c r="F21" s="162">
        <v>0</v>
      </c>
      <c r="G21" s="142">
        <f t="shared" si="1"/>
        <v>82.68</v>
      </c>
      <c r="H21" s="172">
        <f>E21/VLOOKUP(D21,Productienormen!$A$23:$C$36,3,0)</f>
        <v>0.53</v>
      </c>
      <c r="I21" s="143">
        <f t="shared" si="0"/>
        <v>0</v>
      </c>
      <c r="J21" s="143">
        <f>SUMIF(Glasbewassing!A:A,A21,Glasbewassing!I:I)</f>
        <v>0</v>
      </c>
      <c r="K21" s="143">
        <f>SUMIF('Sanitaire voorzieningen'!A:A,A21,'Sanitaire voorzieningen'!H:H)</f>
        <v>0</v>
      </c>
      <c r="L21" s="138"/>
    </row>
    <row r="22" spans="1:12">
      <c r="A22" s="3">
        <v>17</v>
      </c>
      <c r="B22" s="4" t="str">
        <f>VLOOKUP(A22,'Overzicht locaties'!B:D,2,0)</f>
        <v>SE81</v>
      </c>
      <c r="C22" s="141">
        <f>SUMIF(Ruimtegegevens!A:A,A22,Ruimtegegevens!L:L)</f>
        <v>53</v>
      </c>
      <c r="D22" s="141" t="s">
        <v>101</v>
      </c>
      <c r="E22" s="141">
        <f>SUMIF(Ruimtegegevens!A:A,A22,Ruimtegegevens!AK:AK)</f>
        <v>82.68</v>
      </c>
      <c r="F22" s="162">
        <v>0</v>
      </c>
      <c r="G22" s="142">
        <f t="shared" si="1"/>
        <v>82.68</v>
      </c>
      <c r="H22" s="172">
        <f>E22/VLOOKUP(D22,Productienormen!$A$23:$C$36,3,0)</f>
        <v>0.53</v>
      </c>
      <c r="I22" s="143">
        <f t="shared" si="0"/>
        <v>0</v>
      </c>
      <c r="J22" s="143">
        <f>SUMIF(Glasbewassing!A:A,A22,Glasbewassing!I:I)</f>
        <v>0</v>
      </c>
      <c r="K22" s="143">
        <f>SUMIF('Sanitaire voorzieningen'!A:A,A22,'Sanitaire voorzieningen'!H:H)</f>
        <v>0</v>
      </c>
      <c r="L22" s="138"/>
    </row>
    <row r="23" spans="1:12">
      <c r="A23" s="3">
        <v>18</v>
      </c>
      <c r="B23" s="4" t="str">
        <f>VLOOKUP(A23,'Overzicht locaties'!B:D,2,0)</f>
        <v>Rott.</v>
      </c>
      <c r="C23" s="141">
        <f>SUMIF(Ruimtegegevens!A:A,A23,Ruimtegegevens!L:L)</f>
        <v>1313</v>
      </c>
      <c r="D23" s="141" t="s">
        <v>97</v>
      </c>
      <c r="E23" s="141">
        <f>SUMIF(Ruimtegegevens!A:A,A23,Ruimtegegevens!AK:AK)</f>
        <v>3348.1499999999996</v>
      </c>
      <c r="F23" s="162">
        <v>0</v>
      </c>
      <c r="G23" s="142">
        <f t="shared" ref="G23:G65" si="2">E23+F23</f>
        <v>3348.1499999999996</v>
      </c>
      <c r="H23" s="172">
        <f>E23/VLOOKUP(D23,Productienormen!$A$23:$C$36,3,0)</f>
        <v>13.129999999999999</v>
      </c>
      <c r="I23" s="143">
        <f t="shared" ref="I23:I65" si="3">G23*Rekentarief</f>
        <v>0</v>
      </c>
      <c r="J23" s="143">
        <f>SUMIF(Glasbewassing!A:A,A23,Glasbewassing!I:I)</f>
        <v>0</v>
      </c>
      <c r="K23" s="143">
        <f>SUMIF('Sanitaire voorzieningen'!A:A,A23,'Sanitaire voorzieningen'!H:H)</f>
        <v>0</v>
      </c>
      <c r="L23" s="138"/>
    </row>
    <row r="24" spans="1:12">
      <c r="A24" s="3">
        <v>19</v>
      </c>
      <c r="B24" s="4" t="str">
        <f>VLOOKUP(A24,'Overzicht locaties'!B:D,2,0)</f>
        <v>SE51</v>
      </c>
      <c r="C24" s="141">
        <f>SUMIF(Ruimtegegevens!A:A,A24,Ruimtegegevens!L:L)</f>
        <v>204.64999999999998</v>
      </c>
      <c r="D24" s="141" t="s">
        <v>97</v>
      </c>
      <c r="E24" s="141">
        <f>SUMIF(Ruimtegegevens!A:A,A24,Ruimtegegevens!AK:AK)</f>
        <v>521.85749999999985</v>
      </c>
      <c r="F24" s="162">
        <v>0</v>
      </c>
      <c r="G24" s="142">
        <f t="shared" si="2"/>
        <v>521.85749999999985</v>
      </c>
      <c r="H24" s="172">
        <f>E24/VLOOKUP(D24,Productienormen!$A$23:$C$36,3,0)</f>
        <v>2.0464999999999995</v>
      </c>
      <c r="I24" s="143">
        <f t="shared" si="3"/>
        <v>0</v>
      </c>
      <c r="J24" s="143">
        <f>SUMIF(Glasbewassing!A:A,A24,Glasbewassing!I:I)</f>
        <v>0</v>
      </c>
      <c r="K24" s="143">
        <f>SUMIF('Sanitaire voorzieningen'!A:A,A24,'Sanitaire voorzieningen'!H:H)</f>
        <v>0</v>
      </c>
      <c r="L24" s="138"/>
    </row>
    <row r="25" spans="1:12">
      <c r="A25" s="3">
        <v>20</v>
      </c>
      <c r="B25" s="4" t="str">
        <f>VLOOKUP(A25,'Overzicht locaties'!B:D,2,0)</f>
        <v>SE52</v>
      </c>
      <c r="C25" s="141">
        <f>SUMIF(Ruimtegegevens!A:A,A25,Ruimtegegevens!L:L)</f>
        <v>232</v>
      </c>
      <c r="D25" s="141" t="s">
        <v>97</v>
      </c>
      <c r="E25" s="141">
        <f>SUMIF(Ruimtegegevens!A:A,A25,Ruimtegegevens!AK:AK)</f>
        <v>591.6</v>
      </c>
      <c r="F25" s="162">
        <v>0</v>
      </c>
      <c r="G25" s="142">
        <f t="shared" si="2"/>
        <v>591.6</v>
      </c>
      <c r="H25" s="172">
        <f>E25/VLOOKUP(D25,Productienormen!$A$23:$C$36,3,0)</f>
        <v>2.3200000000000003</v>
      </c>
      <c r="I25" s="143">
        <f t="shared" si="3"/>
        <v>0</v>
      </c>
      <c r="J25" s="143">
        <f>SUMIF(Glasbewassing!A:A,A25,Glasbewassing!I:I)</f>
        <v>0</v>
      </c>
      <c r="K25" s="143">
        <f>SUMIF('Sanitaire voorzieningen'!A:A,A25,'Sanitaire voorzieningen'!H:H)</f>
        <v>0</v>
      </c>
      <c r="L25" s="138"/>
    </row>
    <row r="26" spans="1:12">
      <c r="A26" s="3">
        <v>21</v>
      </c>
      <c r="B26" s="4" t="str">
        <f>VLOOKUP(A26,'Overzicht locaties'!B:D,2,0)</f>
        <v>SE65</v>
      </c>
      <c r="C26" s="141">
        <f>SUMIF(Ruimtegegevens!A:A,A26,Ruimtegegevens!L:L)</f>
        <v>309</v>
      </c>
      <c r="D26" s="141" t="s">
        <v>97</v>
      </c>
      <c r="E26" s="141">
        <f>SUMIF(Ruimtegegevens!A:A,A26,Ruimtegegevens!AK:AK)</f>
        <v>787.94999999999982</v>
      </c>
      <c r="F26" s="162">
        <v>0</v>
      </c>
      <c r="G26" s="142">
        <f t="shared" si="2"/>
        <v>787.94999999999982</v>
      </c>
      <c r="H26" s="172">
        <f>E26/VLOOKUP(D26,Productienormen!$A$23:$C$36,3,0)</f>
        <v>3.0899999999999994</v>
      </c>
      <c r="I26" s="143">
        <f t="shared" si="3"/>
        <v>0</v>
      </c>
      <c r="J26" s="143">
        <f>SUMIF(Glasbewassing!A:A,A26,Glasbewassing!I:I)</f>
        <v>0</v>
      </c>
      <c r="K26" s="143">
        <f>SUMIF('Sanitaire voorzieningen'!A:A,A26,'Sanitaire voorzieningen'!H:H)</f>
        <v>0</v>
      </c>
      <c r="L26" s="138"/>
    </row>
    <row r="27" spans="1:12">
      <c r="A27" s="3">
        <v>22</v>
      </c>
      <c r="B27" s="4" t="str">
        <f>VLOOKUP(A27,'Overzicht locaties'!B:D,2,0)</f>
        <v>SE55</v>
      </c>
      <c r="C27" s="141">
        <f>SUMIF(Ruimtegegevens!A:A,A27,Ruimtegegevens!L:L)</f>
        <v>51</v>
      </c>
      <c r="D27" s="141" t="s">
        <v>101</v>
      </c>
      <c r="E27" s="141">
        <f>SUMIF(Ruimtegegevens!A:A,A27,Ruimtegegevens!AK:AK)</f>
        <v>75.398033521363672</v>
      </c>
      <c r="F27" s="162">
        <v>0</v>
      </c>
      <c r="G27" s="142">
        <f t="shared" si="2"/>
        <v>75.398033521363672</v>
      </c>
      <c r="H27" s="172">
        <f>E27/VLOOKUP(D27,Productienormen!$A$23:$C$36,3,0)</f>
        <v>0.48332072770104917</v>
      </c>
      <c r="I27" s="143">
        <f t="shared" si="3"/>
        <v>0</v>
      </c>
      <c r="J27" s="143">
        <f>SUMIF(Glasbewassing!A:A,A27,Glasbewassing!I:I)</f>
        <v>0</v>
      </c>
      <c r="K27" s="143">
        <f>SUMIF('Sanitaire voorzieningen'!A:A,A27,'Sanitaire voorzieningen'!H:H)</f>
        <v>0</v>
      </c>
      <c r="L27" s="138"/>
    </row>
    <row r="28" spans="1:12">
      <c r="A28" s="3">
        <v>23</v>
      </c>
      <c r="B28" s="4" t="str">
        <f>VLOOKUP(A28,'Overzicht locaties'!B:D,2,0)</f>
        <v>SE66</v>
      </c>
      <c r="C28" s="141">
        <f>SUMIF(Ruimtegegevens!A:A,A28,Ruimtegegevens!L:L)</f>
        <v>44</v>
      </c>
      <c r="D28" s="141" t="s">
        <v>101</v>
      </c>
      <c r="E28" s="141">
        <f>SUMIF(Ruimtegegevens!A:A,A28,Ruimtegegevens!AK:AK)</f>
        <v>60.21446397452759</v>
      </c>
      <c r="F28" s="162">
        <v>0</v>
      </c>
      <c r="G28" s="142">
        <f t="shared" si="2"/>
        <v>60.21446397452759</v>
      </c>
      <c r="H28" s="172">
        <f>E28/VLOOKUP(D28,Productienormen!$A$23:$C$36,3,0)</f>
        <v>0.38599015368286915</v>
      </c>
      <c r="I28" s="143">
        <f t="shared" si="3"/>
        <v>0</v>
      </c>
      <c r="J28" s="143">
        <f>SUMIF(Glasbewassing!A:A,A28,Glasbewassing!I:I)</f>
        <v>0</v>
      </c>
      <c r="K28" s="143">
        <f>SUMIF('Sanitaire voorzieningen'!A:A,A28,'Sanitaire voorzieningen'!H:H)</f>
        <v>0</v>
      </c>
      <c r="L28" s="138"/>
    </row>
    <row r="29" spans="1:12">
      <c r="A29" s="3">
        <v>24</v>
      </c>
      <c r="B29" s="4" t="str">
        <f>VLOOKUP(A29,'Overzicht locaties'!B:D,2,0)</f>
        <v>Type A</v>
      </c>
      <c r="C29" s="141">
        <f>SUMIF(Ruimtegegevens!A:A,A29,Ruimtegegevens!L:L)</f>
        <v>44</v>
      </c>
      <c r="D29" s="141" t="s">
        <v>101</v>
      </c>
      <c r="E29" s="141">
        <f>SUMIF(Ruimtegegevens!A:A,A29,Ruimtegegevens!AK:AK)</f>
        <v>65.271827210222938</v>
      </c>
      <c r="F29" s="162">
        <v>0</v>
      </c>
      <c r="G29" s="142">
        <f t="shared" si="2"/>
        <v>65.271827210222938</v>
      </c>
      <c r="H29" s="172">
        <f>E29/VLOOKUP(D29,Productienormen!$A$23:$C$36,3,0)</f>
        <v>0.41840914878348034</v>
      </c>
      <c r="I29" s="143">
        <f t="shared" si="3"/>
        <v>0</v>
      </c>
      <c r="J29" s="143">
        <f>SUMIF(Glasbewassing!A:A,A29,Glasbewassing!I:I)</f>
        <v>0</v>
      </c>
      <c r="K29" s="143">
        <f>SUMIF('Sanitaire voorzieningen'!A:A,A29,'Sanitaire voorzieningen'!H:H)</f>
        <v>0</v>
      </c>
      <c r="L29" s="138"/>
    </row>
    <row r="30" spans="1:12">
      <c r="A30" s="3">
        <v>25</v>
      </c>
      <c r="B30" s="4" t="str">
        <f>VLOOKUP(A30,'Overzicht locaties'!B:D,2,0)</f>
        <v>Type B</v>
      </c>
      <c r="C30" s="141">
        <f>SUMIF(Ruimtegegevens!A:A,A30,Ruimtegegevens!L:L)</f>
        <v>53</v>
      </c>
      <c r="D30" s="141" t="s">
        <v>101</v>
      </c>
      <c r="E30" s="141">
        <f>SUMIF(Ruimtegegevens!A:A,A30,Ruimtegegevens!AK:AK)</f>
        <v>82.68</v>
      </c>
      <c r="F30" s="162">
        <v>0</v>
      </c>
      <c r="G30" s="142">
        <f t="shared" si="2"/>
        <v>82.68</v>
      </c>
      <c r="H30" s="172">
        <f>E30/VLOOKUP(D30,Productienormen!$A$23:$C$36,3,0)</f>
        <v>0.53</v>
      </c>
      <c r="I30" s="143">
        <f t="shared" si="3"/>
        <v>0</v>
      </c>
      <c r="J30" s="143">
        <f>SUMIF(Glasbewassing!A:A,A30,Glasbewassing!I:I)</f>
        <v>0</v>
      </c>
      <c r="K30" s="143">
        <f>SUMIF('Sanitaire voorzieningen'!A:A,A30,'Sanitaire voorzieningen'!H:H)</f>
        <v>0</v>
      </c>
      <c r="L30" s="138"/>
    </row>
    <row r="31" spans="1:12">
      <c r="A31" s="3">
        <v>26</v>
      </c>
      <c r="B31" s="4" t="str">
        <f>VLOOKUP(A31,'Overzicht locaties'!B:D,2,0)</f>
        <v>Type B</v>
      </c>
      <c r="C31" s="141">
        <f>SUMIF(Ruimtegegevens!A:A,A31,Ruimtegegevens!L:L)</f>
        <v>53</v>
      </c>
      <c r="D31" s="141" t="s">
        <v>101</v>
      </c>
      <c r="E31" s="141">
        <f>SUMIF(Ruimtegegevens!A:A,A31,Ruimtegegevens!AK:AK)</f>
        <v>82.68</v>
      </c>
      <c r="F31" s="162">
        <v>0</v>
      </c>
      <c r="G31" s="142">
        <f t="shared" si="2"/>
        <v>82.68</v>
      </c>
      <c r="H31" s="172">
        <f>E31/VLOOKUP(D31,Productienormen!$A$23:$C$36,3,0)</f>
        <v>0.53</v>
      </c>
      <c r="I31" s="143">
        <f t="shared" si="3"/>
        <v>0</v>
      </c>
      <c r="J31" s="143">
        <f>SUMIF(Glasbewassing!A:A,A31,Glasbewassing!I:I)</f>
        <v>0</v>
      </c>
      <c r="K31" s="143">
        <f>SUMIF('Sanitaire voorzieningen'!A:A,A31,'Sanitaire voorzieningen'!H:H)</f>
        <v>0</v>
      </c>
      <c r="L31" s="138"/>
    </row>
    <row r="32" spans="1:12">
      <c r="A32" s="3">
        <v>27</v>
      </c>
      <c r="B32" s="4" t="str">
        <f>VLOOKUP(A32,'Overzicht locaties'!B:D,2,0)</f>
        <v>Type B</v>
      </c>
      <c r="C32" s="141">
        <f>SUMIF(Ruimtegegevens!A:A,A32,Ruimtegegevens!L:L)</f>
        <v>53</v>
      </c>
      <c r="D32" s="141" t="s">
        <v>101</v>
      </c>
      <c r="E32" s="141">
        <f>SUMIF(Ruimtegegevens!A:A,A32,Ruimtegegevens!AK:AK)</f>
        <v>82.68</v>
      </c>
      <c r="F32" s="162">
        <v>0</v>
      </c>
      <c r="G32" s="142">
        <f t="shared" si="2"/>
        <v>82.68</v>
      </c>
      <c r="H32" s="172">
        <f>E32/VLOOKUP(D32,Productienormen!$A$23:$C$36,3,0)</f>
        <v>0.53</v>
      </c>
      <c r="I32" s="143">
        <f t="shared" si="3"/>
        <v>0</v>
      </c>
      <c r="J32" s="143">
        <f>SUMIF(Glasbewassing!A:A,A32,Glasbewassing!I:I)</f>
        <v>0</v>
      </c>
      <c r="K32" s="143">
        <f>SUMIF('Sanitaire voorzieningen'!A:A,A32,'Sanitaire voorzieningen'!H:H)</f>
        <v>0</v>
      </c>
      <c r="L32" s="138"/>
    </row>
    <row r="33" spans="1:12">
      <c r="A33" s="3">
        <v>28</v>
      </c>
      <c r="B33" s="4" t="str">
        <f>VLOOKUP(A33,'Overzicht locaties'!B:D,2,0)</f>
        <v>Type B</v>
      </c>
      <c r="C33" s="141">
        <f>SUMIF(Ruimtegegevens!A:A,A33,Ruimtegegevens!L:L)</f>
        <v>53</v>
      </c>
      <c r="D33" s="141" t="s">
        <v>101</v>
      </c>
      <c r="E33" s="141">
        <f>SUMIF(Ruimtegegevens!A:A,A33,Ruimtegegevens!AK:AK)</f>
        <v>82.68</v>
      </c>
      <c r="F33" s="162">
        <v>0</v>
      </c>
      <c r="G33" s="142">
        <f t="shared" si="2"/>
        <v>82.68</v>
      </c>
      <c r="H33" s="172">
        <f>E33/VLOOKUP(D33,Productienormen!$A$23:$C$36,3,0)</f>
        <v>0.53</v>
      </c>
      <c r="I33" s="143">
        <f t="shared" si="3"/>
        <v>0</v>
      </c>
      <c r="J33" s="143">
        <f>SUMIF(Glasbewassing!A:A,A33,Glasbewassing!I:I)</f>
        <v>0</v>
      </c>
      <c r="K33" s="143">
        <f>SUMIF('Sanitaire voorzieningen'!A:A,A33,'Sanitaire voorzieningen'!H:H)</f>
        <v>0</v>
      </c>
      <c r="L33" s="138"/>
    </row>
    <row r="34" spans="1:12">
      <c r="A34" s="3">
        <v>29</v>
      </c>
      <c r="B34" s="4" t="str">
        <f>VLOOKUP(A34,'Overzicht locaties'!B:D,2,0)</f>
        <v>Type B</v>
      </c>
      <c r="C34" s="141">
        <f>SUMIF(Ruimtegegevens!A:A,A34,Ruimtegegevens!L:L)</f>
        <v>53</v>
      </c>
      <c r="D34" s="141" t="s">
        <v>101</v>
      </c>
      <c r="E34" s="141">
        <f>SUMIF(Ruimtegegevens!A:A,A34,Ruimtegegevens!AK:AK)</f>
        <v>82.68</v>
      </c>
      <c r="F34" s="162">
        <v>0</v>
      </c>
      <c r="G34" s="142">
        <f t="shared" si="2"/>
        <v>82.68</v>
      </c>
      <c r="H34" s="172">
        <f>E34/VLOOKUP(D34,Productienormen!$A$23:$C$36,3,0)</f>
        <v>0.53</v>
      </c>
      <c r="I34" s="143">
        <f t="shared" si="3"/>
        <v>0</v>
      </c>
      <c r="J34" s="143">
        <f>SUMIF(Glasbewassing!A:A,A34,Glasbewassing!I:I)</f>
        <v>0</v>
      </c>
      <c r="K34" s="143">
        <f>SUMIF('Sanitaire voorzieningen'!A:A,A34,'Sanitaire voorzieningen'!H:H)</f>
        <v>0</v>
      </c>
      <c r="L34" s="138"/>
    </row>
    <row r="35" spans="1:12">
      <c r="A35" s="3">
        <v>30</v>
      </c>
      <c r="B35" s="4" t="str">
        <f>VLOOKUP(A35,'Overzicht locaties'!B:D,2,0)</f>
        <v>Type B</v>
      </c>
      <c r="C35" s="141">
        <f>SUMIF(Ruimtegegevens!A:A,A35,Ruimtegegevens!L:L)</f>
        <v>53</v>
      </c>
      <c r="D35" s="141" t="s">
        <v>101</v>
      </c>
      <c r="E35" s="141">
        <f>SUMIF(Ruimtegegevens!A:A,A35,Ruimtegegevens!AK:AK)</f>
        <v>82.68</v>
      </c>
      <c r="F35" s="162">
        <v>0</v>
      </c>
      <c r="G35" s="142">
        <f t="shared" si="2"/>
        <v>82.68</v>
      </c>
      <c r="H35" s="172">
        <f>E35/VLOOKUP(D35,Productienormen!$A$23:$C$36,3,0)</f>
        <v>0.53</v>
      </c>
      <c r="I35" s="143">
        <f t="shared" si="3"/>
        <v>0</v>
      </c>
      <c r="J35" s="143">
        <f>SUMIF(Glasbewassing!A:A,A35,Glasbewassing!I:I)</f>
        <v>0</v>
      </c>
      <c r="K35" s="143">
        <f>SUMIF('Sanitaire voorzieningen'!A:A,A35,'Sanitaire voorzieningen'!H:H)</f>
        <v>0</v>
      </c>
      <c r="L35" s="138"/>
    </row>
    <row r="36" spans="1:12">
      <c r="A36" s="3">
        <v>31</v>
      </c>
      <c r="B36" s="4" t="str">
        <f>VLOOKUP(A36,'Overzicht locaties'!B:D,2,0)</f>
        <v>Type B</v>
      </c>
      <c r="C36" s="141">
        <f>SUMIF(Ruimtegegevens!A:A,A36,Ruimtegegevens!L:L)</f>
        <v>53</v>
      </c>
      <c r="D36" s="141" t="s">
        <v>101</v>
      </c>
      <c r="E36" s="141">
        <f>SUMIF(Ruimtegegevens!A:A,A36,Ruimtegegevens!AK:AK)</f>
        <v>82.68</v>
      </c>
      <c r="F36" s="162">
        <v>0</v>
      </c>
      <c r="G36" s="142">
        <f t="shared" si="2"/>
        <v>82.68</v>
      </c>
      <c r="H36" s="172">
        <f>E36/VLOOKUP(D36,Productienormen!$A$23:$C$36,3,0)</f>
        <v>0.53</v>
      </c>
      <c r="I36" s="143">
        <f t="shared" si="3"/>
        <v>0</v>
      </c>
      <c r="J36" s="143">
        <f>SUMIF(Glasbewassing!A:A,A36,Glasbewassing!I:I)</f>
        <v>0</v>
      </c>
      <c r="K36" s="143">
        <f>SUMIF('Sanitaire voorzieningen'!A:A,A36,'Sanitaire voorzieningen'!H:H)</f>
        <v>0</v>
      </c>
      <c r="L36" s="138"/>
    </row>
    <row r="37" spans="1:12">
      <c r="A37" s="3">
        <v>32</v>
      </c>
      <c r="B37" s="4" t="str">
        <f>VLOOKUP(A37,'Overzicht locaties'!B:D,2,0)</f>
        <v>Type B</v>
      </c>
      <c r="C37" s="141">
        <f>SUMIF(Ruimtegegevens!A:A,A37,Ruimtegegevens!L:L)</f>
        <v>53</v>
      </c>
      <c r="D37" s="141" t="s">
        <v>101</v>
      </c>
      <c r="E37" s="141">
        <f>SUMIF(Ruimtegegevens!A:A,A37,Ruimtegegevens!AK:AK)</f>
        <v>82.68</v>
      </c>
      <c r="F37" s="162">
        <v>0</v>
      </c>
      <c r="G37" s="142">
        <f t="shared" si="2"/>
        <v>82.68</v>
      </c>
      <c r="H37" s="172">
        <f>E37/VLOOKUP(D37,Productienormen!$A$23:$C$36,3,0)</f>
        <v>0.53</v>
      </c>
      <c r="I37" s="143">
        <f t="shared" si="3"/>
        <v>0</v>
      </c>
      <c r="J37" s="143">
        <f>SUMIF(Glasbewassing!A:A,A37,Glasbewassing!I:I)</f>
        <v>0</v>
      </c>
      <c r="K37" s="143">
        <f>SUMIF('Sanitaire voorzieningen'!A:A,A37,'Sanitaire voorzieningen'!H:H)</f>
        <v>0</v>
      </c>
      <c r="L37" s="138"/>
    </row>
    <row r="38" spans="1:12">
      <c r="A38" s="3">
        <v>33</v>
      </c>
      <c r="B38" s="4" t="str">
        <f>VLOOKUP(A38,'Overzicht locaties'!B:D,2,0)</f>
        <v>Type B</v>
      </c>
      <c r="C38" s="141">
        <f>SUMIF(Ruimtegegevens!A:A,A38,Ruimtegegevens!L:L)</f>
        <v>53</v>
      </c>
      <c r="D38" s="141" t="s">
        <v>101</v>
      </c>
      <c r="E38" s="141">
        <f>SUMIF(Ruimtegegevens!A:A,A38,Ruimtegegevens!AK:AK)</f>
        <v>82.68</v>
      </c>
      <c r="F38" s="162">
        <v>0</v>
      </c>
      <c r="G38" s="142">
        <f t="shared" si="2"/>
        <v>82.68</v>
      </c>
      <c r="H38" s="172">
        <f>E38/VLOOKUP(D38,Productienormen!$A$23:$C$36,3,0)</f>
        <v>0.53</v>
      </c>
      <c r="I38" s="143">
        <f t="shared" si="3"/>
        <v>0</v>
      </c>
      <c r="J38" s="143">
        <f>SUMIF(Glasbewassing!A:A,A38,Glasbewassing!I:I)</f>
        <v>0</v>
      </c>
      <c r="K38" s="143">
        <f>SUMIF('Sanitaire voorzieningen'!A:A,A38,'Sanitaire voorzieningen'!H:H)</f>
        <v>0</v>
      </c>
      <c r="L38" s="138"/>
    </row>
    <row r="39" spans="1:12">
      <c r="A39" s="3">
        <v>34</v>
      </c>
      <c r="B39" s="4" t="str">
        <f>VLOOKUP(A39,'Overzicht locaties'!B:D,2,0)</f>
        <v>Type B</v>
      </c>
      <c r="C39" s="141">
        <f>SUMIF(Ruimtegegevens!A:A,A39,Ruimtegegevens!L:L)</f>
        <v>53</v>
      </c>
      <c r="D39" s="141" t="s">
        <v>101</v>
      </c>
      <c r="E39" s="141">
        <f>SUMIF(Ruimtegegevens!A:A,A39,Ruimtegegevens!AK:AK)</f>
        <v>82.68</v>
      </c>
      <c r="F39" s="162">
        <v>0</v>
      </c>
      <c r="G39" s="142">
        <f t="shared" si="2"/>
        <v>82.68</v>
      </c>
      <c r="H39" s="172">
        <f>E39/VLOOKUP(D39,Productienormen!$A$23:$C$36,3,0)</f>
        <v>0.53</v>
      </c>
      <c r="I39" s="143">
        <f t="shared" si="3"/>
        <v>0</v>
      </c>
      <c r="J39" s="143">
        <f>SUMIF(Glasbewassing!A:A,A39,Glasbewassing!I:I)</f>
        <v>0</v>
      </c>
      <c r="K39" s="143">
        <f>SUMIF('Sanitaire voorzieningen'!A:A,A39,'Sanitaire voorzieningen'!H:H)</f>
        <v>0</v>
      </c>
      <c r="L39" s="138"/>
    </row>
    <row r="40" spans="1:12">
      <c r="A40" s="3">
        <v>35</v>
      </c>
      <c r="B40" s="4" t="str">
        <f>VLOOKUP(A40,'Overzicht locaties'!B:D,2,0)</f>
        <v>CE XX</v>
      </c>
      <c r="C40" s="141">
        <f>SUMIF(Ruimtegegevens!A:A,A40,Ruimtegegevens!L:L)</f>
        <v>1189</v>
      </c>
      <c r="D40" s="141" t="s">
        <v>97</v>
      </c>
      <c r="E40" s="141">
        <f>SUMIF(Ruimtegegevens!A:A,A40,Ruimtegegevens!AK:AK)</f>
        <v>3031.9500000000003</v>
      </c>
      <c r="F40" s="162">
        <v>0</v>
      </c>
      <c r="G40" s="142">
        <f t="shared" si="2"/>
        <v>3031.9500000000003</v>
      </c>
      <c r="H40" s="172">
        <f>E40/VLOOKUP(D40,Productienormen!$A$23:$C$36,3,0)</f>
        <v>11.89</v>
      </c>
      <c r="I40" s="143">
        <f t="shared" si="3"/>
        <v>0</v>
      </c>
      <c r="J40" s="143">
        <f>SUMIF(Glasbewassing!A:A,A40,Glasbewassing!I:I)</f>
        <v>0</v>
      </c>
      <c r="K40" s="143">
        <f>SUMIF('Sanitaire voorzieningen'!A:A,A40,'Sanitaire voorzieningen'!H:H)</f>
        <v>0</v>
      </c>
      <c r="L40" s="138"/>
    </row>
    <row r="41" spans="1:12">
      <c r="A41" s="3">
        <v>36</v>
      </c>
      <c r="B41" s="4" t="str">
        <f>VLOOKUP(A41,'Overzicht locaties'!B:D,2,0)</f>
        <v>Utr.</v>
      </c>
      <c r="C41" s="141">
        <f>SUMIF(Ruimtegegevens!A:A,A41,Ruimtegegevens!L:L)</f>
        <v>347.12</v>
      </c>
      <c r="D41" s="141" t="s">
        <v>97</v>
      </c>
      <c r="E41" s="141">
        <f>SUMIF(Ruimtegegevens!A:A,A41,Ruimtegegevens!AK:AK)</f>
        <v>885.15599999999995</v>
      </c>
      <c r="F41" s="162">
        <v>0</v>
      </c>
      <c r="G41" s="142">
        <f t="shared" si="2"/>
        <v>885.15599999999995</v>
      </c>
      <c r="H41" s="172">
        <f>E41/VLOOKUP(D41,Productienormen!$A$23:$C$36,3,0)</f>
        <v>3.4711999999999996</v>
      </c>
      <c r="I41" s="143">
        <f t="shared" si="3"/>
        <v>0</v>
      </c>
      <c r="J41" s="143">
        <f>SUMIF(Glasbewassing!A:A,A41,Glasbewassing!I:I)</f>
        <v>0</v>
      </c>
      <c r="K41" s="143">
        <f>SUMIF('Sanitaire voorzieningen'!A:A,A41,'Sanitaire voorzieningen'!H:H)</f>
        <v>0</v>
      </c>
      <c r="L41" s="138"/>
    </row>
    <row r="42" spans="1:12">
      <c r="A42" s="3">
        <v>37</v>
      </c>
      <c r="B42" s="4" t="str">
        <f>VLOOKUP(A42,'Overzicht locaties'!B:D,2,0)</f>
        <v>SE33</v>
      </c>
      <c r="C42" s="141">
        <f>SUMIF(Ruimtegegevens!A:A,A42,Ruimtegegevens!L:L)</f>
        <v>218.5</v>
      </c>
      <c r="D42" s="141" t="s">
        <v>97</v>
      </c>
      <c r="E42" s="141">
        <f>SUMIF(Ruimtegegevens!A:A,A42,Ruimtegegevens!AK:AK)</f>
        <v>557.17500000000007</v>
      </c>
      <c r="F42" s="162">
        <v>0</v>
      </c>
      <c r="G42" s="142">
        <f t="shared" si="2"/>
        <v>557.17500000000007</v>
      </c>
      <c r="H42" s="172">
        <f>E42/VLOOKUP(D42,Productienormen!$A$23:$C$36,3,0)</f>
        <v>2.1850000000000001</v>
      </c>
      <c r="I42" s="143">
        <f t="shared" si="3"/>
        <v>0</v>
      </c>
      <c r="J42" s="143">
        <f>SUMIF(Glasbewassing!A:A,A42,Glasbewassing!I:I)</f>
        <v>0</v>
      </c>
      <c r="K42" s="143">
        <f>SUMIF('Sanitaire voorzieningen'!A:A,A42,'Sanitaire voorzieningen'!H:H)</f>
        <v>0</v>
      </c>
      <c r="L42" s="138"/>
    </row>
    <row r="43" spans="1:12">
      <c r="A43" s="3">
        <v>38</v>
      </c>
      <c r="B43" s="4" t="str">
        <f>VLOOKUP(A43,'Overzicht locaties'!B:D,2,0)</f>
        <v>SE19</v>
      </c>
      <c r="C43" s="141">
        <f>SUMIF(Ruimtegegevens!A:A,A43,Ruimtegegevens!L:L)</f>
        <v>265.2</v>
      </c>
      <c r="D43" s="141" t="s">
        <v>97</v>
      </c>
      <c r="E43" s="141">
        <f>SUMIF(Ruimtegegevens!A:A,A43,Ruimtegegevens!AK:AK)</f>
        <v>676.25999999999988</v>
      </c>
      <c r="F43" s="162">
        <v>0</v>
      </c>
      <c r="G43" s="142">
        <f t="shared" si="2"/>
        <v>676.25999999999988</v>
      </c>
      <c r="H43" s="172">
        <f>E43/VLOOKUP(D43,Productienormen!$A$23:$C$36,3,0)</f>
        <v>2.6519999999999997</v>
      </c>
      <c r="I43" s="143">
        <f t="shared" si="3"/>
        <v>0</v>
      </c>
      <c r="J43" s="143">
        <f>SUMIF(Glasbewassing!A:A,A43,Glasbewassing!I:I)</f>
        <v>0</v>
      </c>
      <c r="K43" s="143">
        <f>SUMIF('Sanitaire voorzieningen'!A:A,A43,'Sanitaire voorzieningen'!H:H)</f>
        <v>0</v>
      </c>
      <c r="L43" s="138"/>
    </row>
    <row r="44" spans="1:12">
      <c r="A44" s="3">
        <v>39</v>
      </c>
      <c r="B44" s="4" t="str">
        <f>VLOOKUP(A44,'Overzicht locaties'!B:D,2,0)</f>
        <v>Type B</v>
      </c>
      <c r="C44" s="141">
        <f>SUMIF(Ruimtegegevens!A:A,A44,Ruimtegegevens!L:L)</f>
        <v>53</v>
      </c>
      <c r="D44" s="141" t="s">
        <v>101</v>
      </c>
      <c r="E44" s="141">
        <f>SUMIF(Ruimtegegevens!A:A,A44,Ruimtegegevens!AK:AK)</f>
        <v>82.68</v>
      </c>
      <c r="F44" s="162">
        <v>0</v>
      </c>
      <c r="G44" s="142">
        <f t="shared" si="2"/>
        <v>82.68</v>
      </c>
      <c r="H44" s="172">
        <f>E44/VLOOKUP(D44,Productienormen!$A$23:$C$36,3,0)</f>
        <v>0.53</v>
      </c>
      <c r="I44" s="143">
        <f t="shared" si="3"/>
        <v>0</v>
      </c>
      <c r="J44" s="143">
        <f>SUMIF(Glasbewassing!A:A,A44,Glasbewassing!I:I)</f>
        <v>0</v>
      </c>
      <c r="K44" s="143">
        <f>SUMIF('Sanitaire voorzieningen'!A:A,A44,'Sanitaire voorzieningen'!H:H)</f>
        <v>0</v>
      </c>
      <c r="L44" s="138"/>
    </row>
    <row r="45" spans="1:12">
      <c r="A45" s="3">
        <v>40</v>
      </c>
      <c r="B45" s="4" t="str">
        <f>VLOOKUP(A45,'Overzicht locaties'!B:D,2,0)</f>
        <v>Type B</v>
      </c>
      <c r="C45" s="141">
        <f>SUMIF(Ruimtegegevens!A:A,A45,Ruimtegegevens!L:L)</f>
        <v>53</v>
      </c>
      <c r="D45" s="141" t="s">
        <v>101</v>
      </c>
      <c r="E45" s="141">
        <f>SUMIF(Ruimtegegevens!A:A,A45,Ruimtegegevens!AK:AK)</f>
        <v>82.68</v>
      </c>
      <c r="F45" s="162">
        <v>0</v>
      </c>
      <c r="G45" s="142">
        <f t="shared" si="2"/>
        <v>82.68</v>
      </c>
      <c r="H45" s="172">
        <f>E45/VLOOKUP(D45,Productienormen!$A$23:$C$36,3,0)</f>
        <v>0.53</v>
      </c>
      <c r="I45" s="143">
        <f t="shared" si="3"/>
        <v>0</v>
      </c>
      <c r="J45" s="143">
        <f>SUMIF(Glasbewassing!A:A,A45,Glasbewassing!I:I)</f>
        <v>0</v>
      </c>
      <c r="K45" s="143">
        <f>SUMIF('Sanitaire voorzieningen'!A:A,A45,'Sanitaire voorzieningen'!H:H)</f>
        <v>0</v>
      </c>
      <c r="L45" s="138"/>
    </row>
    <row r="46" spans="1:12">
      <c r="A46" s="3">
        <v>41</v>
      </c>
      <c r="B46" s="4" t="str">
        <f>VLOOKUP(A46,'Overzicht locaties'!B:D,2,0)</f>
        <v>Type B</v>
      </c>
      <c r="C46" s="141">
        <f>SUMIF(Ruimtegegevens!A:A,A46,Ruimtegegevens!L:L)</f>
        <v>53</v>
      </c>
      <c r="D46" s="141" t="s">
        <v>101</v>
      </c>
      <c r="E46" s="141">
        <f>SUMIF(Ruimtegegevens!A:A,A46,Ruimtegegevens!AK:AK)</f>
        <v>82.68</v>
      </c>
      <c r="F46" s="162">
        <v>0</v>
      </c>
      <c r="G46" s="142">
        <f t="shared" si="2"/>
        <v>82.68</v>
      </c>
      <c r="H46" s="172">
        <f>E46/VLOOKUP(D46,Productienormen!$A$23:$C$36,3,0)</f>
        <v>0.53</v>
      </c>
      <c r="I46" s="143">
        <f t="shared" si="3"/>
        <v>0</v>
      </c>
      <c r="J46" s="143">
        <f>SUMIF(Glasbewassing!A:A,A46,Glasbewassing!I:I)</f>
        <v>0</v>
      </c>
      <c r="K46" s="143">
        <f>SUMIF('Sanitaire voorzieningen'!A:A,A46,'Sanitaire voorzieningen'!H:H)</f>
        <v>0</v>
      </c>
      <c r="L46" s="138"/>
    </row>
    <row r="47" spans="1:12">
      <c r="A47" s="3">
        <v>42</v>
      </c>
      <c r="B47" s="4" t="str">
        <f>VLOOKUP(A47,'Overzicht locaties'!B:D,2,0)</f>
        <v>Type B</v>
      </c>
      <c r="C47" s="141">
        <f>SUMIF(Ruimtegegevens!A:A,A47,Ruimtegegevens!L:L)</f>
        <v>53</v>
      </c>
      <c r="D47" s="141" t="s">
        <v>101</v>
      </c>
      <c r="E47" s="141">
        <f>SUMIF(Ruimtegegevens!A:A,A47,Ruimtegegevens!AK:AK)</f>
        <v>82.68</v>
      </c>
      <c r="F47" s="162">
        <v>0</v>
      </c>
      <c r="G47" s="142">
        <f t="shared" si="2"/>
        <v>82.68</v>
      </c>
      <c r="H47" s="172">
        <f>E47/VLOOKUP(D47,Productienormen!$A$23:$C$36,3,0)</f>
        <v>0.53</v>
      </c>
      <c r="I47" s="143">
        <f t="shared" si="3"/>
        <v>0</v>
      </c>
      <c r="J47" s="143">
        <f>SUMIF(Glasbewassing!A:A,A47,Glasbewassing!I:I)</f>
        <v>0</v>
      </c>
      <c r="K47" s="143">
        <f>SUMIF('Sanitaire voorzieningen'!A:A,A47,'Sanitaire voorzieningen'!H:H)</f>
        <v>0</v>
      </c>
      <c r="L47" s="138"/>
    </row>
    <row r="48" spans="1:12">
      <c r="A48" s="3">
        <v>43</v>
      </c>
      <c r="B48" s="4" t="str">
        <f>VLOOKUP(A48,'Overzicht locaties'!B:D,2,0)</f>
        <v>Type B</v>
      </c>
      <c r="C48" s="141">
        <f>SUMIF(Ruimtegegevens!A:A,A48,Ruimtegegevens!L:L)</f>
        <v>53</v>
      </c>
      <c r="D48" s="141" t="s">
        <v>101</v>
      </c>
      <c r="E48" s="141">
        <f>SUMIF(Ruimtegegevens!A:A,A48,Ruimtegegevens!AK:AK)</f>
        <v>82.68</v>
      </c>
      <c r="F48" s="162">
        <v>0</v>
      </c>
      <c r="G48" s="142">
        <f t="shared" si="2"/>
        <v>82.68</v>
      </c>
      <c r="H48" s="172">
        <f>E48/VLOOKUP(D48,Productienormen!$A$23:$C$36,3,0)</f>
        <v>0.53</v>
      </c>
      <c r="I48" s="143">
        <f t="shared" si="3"/>
        <v>0</v>
      </c>
      <c r="J48" s="143">
        <f>SUMIF(Glasbewassing!A:A,A48,Glasbewassing!I:I)</f>
        <v>0</v>
      </c>
      <c r="K48" s="143">
        <f>SUMIF('Sanitaire voorzieningen'!A:A,A48,'Sanitaire voorzieningen'!H:H)</f>
        <v>0</v>
      </c>
      <c r="L48" s="138"/>
    </row>
    <row r="49" spans="1:12">
      <c r="A49" s="3">
        <v>44</v>
      </c>
      <c r="B49" s="4" t="str">
        <f>VLOOKUP(A49,'Overzicht locaties'!B:D,2,0)</f>
        <v>Type B</v>
      </c>
      <c r="C49" s="141">
        <f>SUMIF(Ruimtegegevens!A:A,A49,Ruimtegegevens!L:L)</f>
        <v>53</v>
      </c>
      <c r="D49" s="141" t="s">
        <v>101</v>
      </c>
      <c r="E49" s="141">
        <f>SUMIF(Ruimtegegevens!A:A,A49,Ruimtegegevens!AK:AK)</f>
        <v>82.68</v>
      </c>
      <c r="F49" s="162">
        <v>0</v>
      </c>
      <c r="G49" s="142">
        <f t="shared" si="2"/>
        <v>82.68</v>
      </c>
      <c r="H49" s="172">
        <f>E49/VLOOKUP(D49,Productienormen!$A$23:$C$36,3,0)</f>
        <v>0.53</v>
      </c>
      <c r="I49" s="143">
        <f t="shared" si="3"/>
        <v>0</v>
      </c>
      <c r="J49" s="143">
        <f>SUMIF(Glasbewassing!A:A,A49,Glasbewassing!I:I)</f>
        <v>0</v>
      </c>
      <c r="K49" s="143">
        <f>SUMIF('Sanitaire voorzieningen'!A:A,A49,'Sanitaire voorzieningen'!H:H)</f>
        <v>0</v>
      </c>
      <c r="L49" s="138"/>
    </row>
    <row r="50" spans="1:12">
      <c r="A50" s="3">
        <v>45</v>
      </c>
      <c r="B50" s="4" t="str">
        <f>VLOOKUP(A50,'Overzicht locaties'!B:D,2,0)</f>
        <v>Type B</v>
      </c>
      <c r="C50" s="141">
        <f>SUMIF(Ruimtegegevens!A:A,A50,Ruimtegegevens!L:L)</f>
        <v>53</v>
      </c>
      <c r="D50" s="141" t="s">
        <v>101</v>
      </c>
      <c r="E50" s="141">
        <f>SUMIF(Ruimtegegevens!A:A,A50,Ruimtegegevens!AK:AK)</f>
        <v>82.68</v>
      </c>
      <c r="F50" s="162">
        <v>0</v>
      </c>
      <c r="G50" s="142">
        <f t="shared" si="2"/>
        <v>82.68</v>
      </c>
      <c r="H50" s="172">
        <f>E50/VLOOKUP(D50,Productienormen!$A$23:$C$36,3,0)</f>
        <v>0.53</v>
      </c>
      <c r="I50" s="143">
        <f t="shared" si="3"/>
        <v>0</v>
      </c>
      <c r="J50" s="143">
        <f>SUMIF(Glasbewassing!A:A,A50,Glasbewassing!I:I)</f>
        <v>0</v>
      </c>
      <c r="K50" s="143">
        <f>SUMIF('Sanitaire voorzieningen'!A:A,A50,'Sanitaire voorzieningen'!H:H)</f>
        <v>0</v>
      </c>
      <c r="L50" s="138"/>
    </row>
    <row r="51" spans="1:12">
      <c r="A51" s="3">
        <v>46</v>
      </c>
      <c r="B51" s="4" t="str">
        <f>VLOOKUP(A51,'Overzicht locaties'!B:D,2,0)</f>
        <v>Type B</v>
      </c>
      <c r="C51" s="141">
        <f>SUMIF(Ruimtegegevens!A:A,A51,Ruimtegegevens!L:L)</f>
        <v>53</v>
      </c>
      <c r="D51" s="141" t="s">
        <v>101</v>
      </c>
      <c r="E51" s="141">
        <f>SUMIF(Ruimtegegevens!A:A,A51,Ruimtegegevens!AK:AK)</f>
        <v>82.68</v>
      </c>
      <c r="F51" s="162">
        <v>0</v>
      </c>
      <c r="G51" s="142">
        <f t="shared" si="2"/>
        <v>82.68</v>
      </c>
      <c r="H51" s="172">
        <f>E51/VLOOKUP(D51,Productienormen!$A$23:$C$36,3,0)</f>
        <v>0.53</v>
      </c>
      <c r="I51" s="143">
        <f t="shared" si="3"/>
        <v>0</v>
      </c>
      <c r="J51" s="143">
        <f>SUMIF(Glasbewassing!A:A,A51,Glasbewassing!I:I)</f>
        <v>0</v>
      </c>
      <c r="K51" s="143">
        <f>SUMIF('Sanitaire voorzieningen'!A:A,A51,'Sanitaire voorzieningen'!H:H)</f>
        <v>0</v>
      </c>
      <c r="L51" s="138"/>
    </row>
    <row r="52" spans="1:12">
      <c r="A52" s="3">
        <v>47</v>
      </c>
      <c r="B52" s="4" t="str">
        <f>VLOOKUP(A52,'Overzicht locaties'!B:D,2,0)</f>
        <v>Type B</v>
      </c>
      <c r="C52" s="141">
        <f>SUMIF(Ruimtegegevens!A:A,A52,Ruimtegegevens!L:L)</f>
        <v>53</v>
      </c>
      <c r="D52" s="141" t="s">
        <v>101</v>
      </c>
      <c r="E52" s="141">
        <f>SUMIF(Ruimtegegevens!A:A,A52,Ruimtegegevens!AK:AK)</f>
        <v>82.68</v>
      </c>
      <c r="F52" s="162">
        <v>0</v>
      </c>
      <c r="G52" s="142">
        <f t="shared" si="2"/>
        <v>82.68</v>
      </c>
      <c r="H52" s="172">
        <f>E52/VLOOKUP(D52,Productienormen!$A$23:$C$36,3,0)</f>
        <v>0.53</v>
      </c>
      <c r="I52" s="143">
        <f t="shared" si="3"/>
        <v>0</v>
      </c>
      <c r="J52" s="143">
        <f>SUMIF(Glasbewassing!A:A,A52,Glasbewassing!I:I)</f>
        <v>0</v>
      </c>
      <c r="K52" s="143">
        <f>SUMIF('Sanitaire voorzieningen'!A:A,A52,'Sanitaire voorzieningen'!H:H)</f>
        <v>0</v>
      </c>
      <c r="L52" s="138"/>
    </row>
    <row r="53" spans="1:12">
      <c r="A53" s="3">
        <v>48</v>
      </c>
      <c r="B53" s="4" t="str">
        <f>VLOOKUP(A53,'Overzicht locaties'!B:D,2,0)</f>
        <v>Type B</v>
      </c>
      <c r="C53" s="141">
        <f>SUMIF(Ruimtegegevens!A:A,A53,Ruimtegegevens!L:L)</f>
        <v>53</v>
      </c>
      <c r="D53" s="141" t="s">
        <v>101</v>
      </c>
      <c r="E53" s="141">
        <f>SUMIF(Ruimtegegevens!A:A,A53,Ruimtegegevens!AK:AK)</f>
        <v>82.68</v>
      </c>
      <c r="F53" s="162">
        <v>0</v>
      </c>
      <c r="G53" s="142">
        <f t="shared" si="2"/>
        <v>82.68</v>
      </c>
      <c r="H53" s="172">
        <f>E53/VLOOKUP(D53,Productienormen!$A$23:$C$36,3,0)</f>
        <v>0.53</v>
      </c>
      <c r="I53" s="143">
        <f t="shared" si="3"/>
        <v>0</v>
      </c>
      <c r="J53" s="143">
        <f>SUMIF(Glasbewassing!A:A,A53,Glasbewassing!I:I)</f>
        <v>0</v>
      </c>
      <c r="K53" s="143">
        <f>SUMIF('Sanitaire voorzieningen'!A:A,A53,'Sanitaire voorzieningen'!H:H)</f>
        <v>0</v>
      </c>
      <c r="L53" s="138"/>
    </row>
    <row r="54" spans="1:12">
      <c r="A54" s="3">
        <v>49</v>
      </c>
      <c r="B54" s="4" t="str">
        <f>VLOOKUP(A54,'Overzicht locaties'!B:D,2,0)</f>
        <v>Type B</v>
      </c>
      <c r="C54" s="141">
        <f>SUMIF(Ruimtegegevens!A:A,A54,Ruimtegegevens!L:L)</f>
        <v>53</v>
      </c>
      <c r="D54" s="141" t="s">
        <v>101</v>
      </c>
      <c r="E54" s="141">
        <f>SUMIF(Ruimtegegevens!A:A,A54,Ruimtegegevens!AK:AK)</f>
        <v>82.68</v>
      </c>
      <c r="F54" s="162">
        <v>0</v>
      </c>
      <c r="G54" s="142">
        <f t="shared" si="2"/>
        <v>82.68</v>
      </c>
      <c r="H54" s="172">
        <f>E54/VLOOKUP(D54,Productienormen!$A$23:$C$36,3,0)</f>
        <v>0.53</v>
      </c>
      <c r="I54" s="143">
        <f t="shared" si="3"/>
        <v>0</v>
      </c>
      <c r="J54" s="143">
        <f>SUMIF(Glasbewassing!A:A,A54,Glasbewassing!I:I)</f>
        <v>0</v>
      </c>
      <c r="K54" s="143">
        <f>SUMIF('Sanitaire voorzieningen'!A:A,A54,'Sanitaire voorzieningen'!H:H)</f>
        <v>0</v>
      </c>
      <c r="L54" s="138"/>
    </row>
    <row r="55" spans="1:12">
      <c r="A55" s="3">
        <v>50</v>
      </c>
      <c r="B55" s="4" t="str">
        <f>VLOOKUP(A55,'Overzicht locaties'!B:D,2,0)</f>
        <v>Type B</v>
      </c>
      <c r="C55" s="141">
        <f>SUMIF(Ruimtegegevens!A:A,A55,Ruimtegegevens!L:L)</f>
        <v>53</v>
      </c>
      <c r="D55" s="141" t="s">
        <v>101</v>
      </c>
      <c r="E55" s="141">
        <f>SUMIF(Ruimtegegevens!A:A,A55,Ruimtegegevens!AK:AK)</f>
        <v>82.68</v>
      </c>
      <c r="F55" s="162">
        <v>0</v>
      </c>
      <c r="G55" s="142">
        <f t="shared" si="2"/>
        <v>82.68</v>
      </c>
      <c r="H55" s="172">
        <f>E55/VLOOKUP(D55,Productienormen!$A$23:$C$36,3,0)</f>
        <v>0.53</v>
      </c>
      <c r="I55" s="143">
        <f t="shared" si="3"/>
        <v>0</v>
      </c>
      <c r="J55" s="143">
        <f>SUMIF(Glasbewassing!A:A,A55,Glasbewassing!I:I)</f>
        <v>0</v>
      </c>
      <c r="K55" s="143">
        <f>SUMIF('Sanitaire voorzieningen'!A:A,A55,'Sanitaire voorzieningen'!H:H)</f>
        <v>0</v>
      </c>
      <c r="L55" s="138"/>
    </row>
    <row r="56" spans="1:12">
      <c r="A56" s="3">
        <v>51</v>
      </c>
      <c r="B56" s="4" t="str">
        <f>VLOOKUP(A56,'Overzicht locaties'!B:D,2,0)</f>
        <v>Type B</v>
      </c>
      <c r="C56" s="141">
        <f>SUMIF(Ruimtegegevens!A:A,A56,Ruimtegegevens!L:L)</f>
        <v>53</v>
      </c>
      <c r="D56" s="141" t="s">
        <v>101</v>
      </c>
      <c r="E56" s="141">
        <f>SUMIF(Ruimtegegevens!A:A,A56,Ruimtegegevens!AK:AK)</f>
        <v>82.68</v>
      </c>
      <c r="F56" s="162">
        <v>0</v>
      </c>
      <c r="G56" s="142">
        <f t="shared" si="2"/>
        <v>82.68</v>
      </c>
      <c r="H56" s="172">
        <f>E56/VLOOKUP(D56,Productienormen!$A$23:$C$36,3,0)</f>
        <v>0.53</v>
      </c>
      <c r="I56" s="143">
        <f t="shared" si="3"/>
        <v>0</v>
      </c>
      <c r="J56" s="143">
        <f>SUMIF(Glasbewassing!A:A,A56,Glasbewassing!I:I)</f>
        <v>0</v>
      </c>
      <c r="K56" s="143">
        <f>SUMIF('Sanitaire voorzieningen'!A:A,A56,'Sanitaire voorzieningen'!H:H)</f>
        <v>0</v>
      </c>
      <c r="L56" s="138"/>
    </row>
    <row r="57" spans="1:12">
      <c r="A57" s="3">
        <v>52</v>
      </c>
      <c r="B57" s="4" t="str">
        <f>VLOOKUP(A57,'Overzicht locaties'!B:D,2,0)</f>
        <v>Type B</v>
      </c>
      <c r="C57" s="141">
        <f>SUMIF(Ruimtegegevens!A:A,A57,Ruimtegegevens!L:L)</f>
        <v>53</v>
      </c>
      <c r="D57" s="141" t="s">
        <v>101</v>
      </c>
      <c r="E57" s="141">
        <f>SUMIF(Ruimtegegevens!A:A,A57,Ruimtegegevens!AK:AK)</f>
        <v>82.68</v>
      </c>
      <c r="F57" s="162">
        <v>0</v>
      </c>
      <c r="G57" s="142">
        <f t="shared" si="2"/>
        <v>82.68</v>
      </c>
      <c r="H57" s="172">
        <f>E57/VLOOKUP(D57,Productienormen!$A$23:$C$36,3,0)</f>
        <v>0.53</v>
      </c>
      <c r="I57" s="143">
        <f t="shared" si="3"/>
        <v>0</v>
      </c>
      <c r="J57" s="143">
        <f>SUMIF(Glasbewassing!A:A,A57,Glasbewassing!I:I)</f>
        <v>0</v>
      </c>
      <c r="K57" s="143">
        <f>SUMIF('Sanitaire voorzieningen'!A:A,A57,'Sanitaire voorzieningen'!H:H)</f>
        <v>0</v>
      </c>
      <c r="L57" s="138"/>
    </row>
    <row r="58" spans="1:12">
      <c r="A58" s="3">
        <v>53</v>
      </c>
      <c r="B58" s="4" t="str">
        <f>VLOOKUP(A58,'Overzicht locaties'!B:D,2,0)</f>
        <v>Gro+ SE09</v>
      </c>
      <c r="C58" s="141">
        <f>SUMIF(Ruimtegegevens!A:A,A58,Ruimtegegevens!L:L)</f>
        <v>1277.0999999999999</v>
      </c>
      <c r="D58" s="141" t="s">
        <v>97</v>
      </c>
      <c r="E58" s="141">
        <f>SUMIF(Ruimtegegevens!A:A,A58,Ruimtegegevens!AK:AK)</f>
        <v>2950.4750000000004</v>
      </c>
      <c r="F58" s="162">
        <v>0</v>
      </c>
      <c r="G58" s="142">
        <f t="shared" si="2"/>
        <v>2950.4750000000004</v>
      </c>
      <c r="H58" s="172">
        <f>E58/VLOOKUP(D58,Productienormen!$A$23:$C$36,3,0)</f>
        <v>11.570490196078433</v>
      </c>
      <c r="I58" s="143">
        <f t="shared" si="3"/>
        <v>0</v>
      </c>
      <c r="J58" s="143">
        <f>SUMIF(Glasbewassing!A:A,A58,Glasbewassing!I:I)</f>
        <v>0</v>
      </c>
      <c r="K58" s="143">
        <f>SUMIF('Sanitaire voorzieningen'!A:A,A58,'Sanitaire voorzieningen'!H:H)</f>
        <v>0</v>
      </c>
      <c r="L58" s="138"/>
    </row>
    <row r="59" spans="1:12">
      <c r="A59" s="3">
        <v>54</v>
      </c>
      <c r="B59" s="4" t="str">
        <f>VLOOKUP(A59,'Overzicht locaties'!B:D,2,0)</f>
        <v>Type A</v>
      </c>
      <c r="C59" s="141">
        <f>SUMIF(Ruimtegegevens!A:A,A59,Ruimtegegevens!L:L)</f>
        <v>44</v>
      </c>
      <c r="D59" s="141" t="s">
        <v>103</v>
      </c>
      <c r="E59" s="141">
        <f>SUMIF(Ruimtegegevens!A:A,A59,Ruimtegegevens!AK:AK)</f>
        <v>45.760000000000005</v>
      </c>
      <c r="F59" s="162">
        <v>0</v>
      </c>
      <c r="G59" s="142">
        <f t="shared" si="2"/>
        <v>45.760000000000005</v>
      </c>
      <c r="H59" s="172">
        <f>E59/VLOOKUP(D59,Productienormen!$A$23:$C$36,3,0)</f>
        <v>0.44000000000000006</v>
      </c>
      <c r="I59" s="143">
        <f t="shared" si="3"/>
        <v>0</v>
      </c>
      <c r="J59" s="143">
        <f>SUMIF(Glasbewassing!A:A,A59,Glasbewassing!I:I)</f>
        <v>0</v>
      </c>
      <c r="K59" s="143">
        <f>SUMIF('Sanitaire voorzieningen'!A:A,A59,'Sanitaire voorzieningen'!H:H)</f>
        <v>0</v>
      </c>
      <c r="L59" s="138"/>
    </row>
    <row r="60" spans="1:12">
      <c r="A60" s="3">
        <v>55</v>
      </c>
      <c r="B60" s="4" t="str">
        <f>VLOOKUP(A60,'Overzicht locaties'!B:D,2,0)</f>
        <v>Type A</v>
      </c>
      <c r="C60" s="141">
        <f>SUMIF(Ruimtegegevens!A:A,A60,Ruimtegegevens!L:L)</f>
        <v>44</v>
      </c>
      <c r="D60" s="141" t="s">
        <v>103</v>
      </c>
      <c r="E60" s="141">
        <f>SUMIF(Ruimtegegevens!A:A,A60,Ruimtegegevens!AK:AK)</f>
        <v>45.760000000000005</v>
      </c>
      <c r="F60" s="162">
        <v>0</v>
      </c>
      <c r="G60" s="142">
        <f t="shared" si="2"/>
        <v>45.760000000000005</v>
      </c>
      <c r="H60" s="172">
        <f>E60/VLOOKUP(D60,Productienormen!$A$23:$C$36,3,0)</f>
        <v>0.44000000000000006</v>
      </c>
      <c r="I60" s="143">
        <f t="shared" si="3"/>
        <v>0</v>
      </c>
      <c r="J60" s="143">
        <f>SUMIF(Glasbewassing!A:A,A60,Glasbewassing!I:I)</f>
        <v>0</v>
      </c>
      <c r="K60" s="143">
        <f>SUMIF('Sanitaire voorzieningen'!A:A,A60,'Sanitaire voorzieningen'!H:H)</f>
        <v>0</v>
      </c>
      <c r="L60" s="138"/>
    </row>
    <row r="61" spans="1:12">
      <c r="A61" s="3">
        <v>56</v>
      </c>
      <c r="B61" s="4" t="str">
        <f>VLOOKUP(A61,'Overzicht locaties'!B:D,2,0)</f>
        <v>Type A</v>
      </c>
      <c r="C61" s="141">
        <f>SUMIF(Ruimtegegevens!A:A,A61,Ruimtegegevens!L:L)</f>
        <v>44</v>
      </c>
      <c r="D61" s="141" t="s">
        <v>103</v>
      </c>
      <c r="E61" s="141">
        <f>SUMIF(Ruimtegegevens!A:A,A61,Ruimtegegevens!AK:AK)</f>
        <v>45.760000000000005</v>
      </c>
      <c r="F61" s="162">
        <v>0</v>
      </c>
      <c r="G61" s="142">
        <f t="shared" si="2"/>
        <v>45.760000000000005</v>
      </c>
      <c r="H61" s="172">
        <f>E61/VLOOKUP(D61,Productienormen!$A$23:$C$36,3,0)</f>
        <v>0.44000000000000006</v>
      </c>
      <c r="I61" s="143">
        <f t="shared" si="3"/>
        <v>0</v>
      </c>
      <c r="J61" s="143">
        <f>SUMIF(Glasbewassing!A:A,A61,Glasbewassing!I:I)</f>
        <v>0</v>
      </c>
      <c r="K61" s="143">
        <f>SUMIF('Sanitaire voorzieningen'!A:A,A61,'Sanitaire voorzieningen'!H:H)</f>
        <v>0</v>
      </c>
      <c r="L61" s="138"/>
    </row>
    <row r="62" spans="1:12">
      <c r="A62" s="3">
        <v>57</v>
      </c>
      <c r="B62" s="4" t="str">
        <f>VLOOKUP(A62,'Overzicht locaties'!B:D,2,0)</f>
        <v>Type A</v>
      </c>
      <c r="C62" s="141">
        <f>SUMIF(Ruimtegegevens!A:A,A62,Ruimtegegevens!L:L)</f>
        <v>44</v>
      </c>
      <c r="D62" s="141" t="s">
        <v>103</v>
      </c>
      <c r="E62" s="141">
        <f>SUMIF(Ruimtegegevens!A:A,A62,Ruimtegegevens!AK:AK)</f>
        <v>45.760000000000005</v>
      </c>
      <c r="F62" s="162">
        <v>0</v>
      </c>
      <c r="G62" s="142">
        <f t="shared" si="2"/>
        <v>45.760000000000005</v>
      </c>
      <c r="H62" s="172">
        <f>E62/VLOOKUP(D62,Productienormen!$A$23:$C$36,3,0)</f>
        <v>0.44000000000000006</v>
      </c>
      <c r="I62" s="143">
        <f t="shared" si="3"/>
        <v>0</v>
      </c>
      <c r="J62" s="143">
        <f>SUMIF(Glasbewassing!A:A,A62,Glasbewassing!I:I)</f>
        <v>0</v>
      </c>
      <c r="K62" s="143">
        <f>SUMIF('Sanitaire voorzieningen'!A:A,A62,'Sanitaire voorzieningen'!H:H)</f>
        <v>0</v>
      </c>
      <c r="L62" s="138"/>
    </row>
    <row r="63" spans="1:12">
      <c r="A63" s="3">
        <v>58</v>
      </c>
      <c r="B63" s="4" t="str">
        <f>VLOOKUP(A63,'Overzicht locaties'!B:D,2,0)</f>
        <v>Type A</v>
      </c>
      <c r="C63" s="141">
        <f>SUMIF(Ruimtegegevens!A:A,A63,Ruimtegegevens!L:L)</f>
        <v>44</v>
      </c>
      <c r="D63" s="141" t="s">
        <v>103</v>
      </c>
      <c r="E63" s="141">
        <f>SUMIF(Ruimtegegevens!A:A,A63,Ruimtegegevens!AK:AK)</f>
        <v>45.760000000000005</v>
      </c>
      <c r="F63" s="162">
        <v>0</v>
      </c>
      <c r="G63" s="142">
        <f t="shared" si="2"/>
        <v>45.760000000000005</v>
      </c>
      <c r="H63" s="172">
        <f>E63/VLOOKUP(D63,Productienormen!$A$23:$C$36,3,0)</f>
        <v>0.44000000000000006</v>
      </c>
      <c r="I63" s="143">
        <f t="shared" si="3"/>
        <v>0</v>
      </c>
      <c r="J63" s="143">
        <f>SUMIF(Glasbewassing!A:A,A63,Glasbewassing!I:I)</f>
        <v>0</v>
      </c>
      <c r="K63" s="143">
        <f>SUMIF('Sanitaire voorzieningen'!A:A,A63,'Sanitaire voorzieningen'!H:H)</f>
        <v>0</v>
      </c>
      <c r="L63" s="138"/>
    </row>
    <row r="64" spans="1:12">
      <c r="A64" s="3">
        <v>59</v>
      </c>
      <c r="B64" s="4" t="str">
        <f>VLOOKUP(A64,'Overzicht locaties'!B:D,2,0)</f>
        <v>Type A</v>
      </c>
      <c r="C64" s="141">
        <f>SUMIF(Ruimtegegevens!A:A,A64,Ruimtegegevens!L:L)</f>
        <v>44</v>
      </c>
      <c r="D64" s="141" t="s">
        <v>103</v>
      </c>
      <c r="E64" s="141">
        <f>SUMIF(Ruimtegegevens!A:A,A64,Ruimtegegevens!AK:AK)</f>
        <v>45.760000000000005</v>
      </c>
      <c r="F64" s="162">
        <v>0</v>
      </c>
      <c r="G64" s="142">
        <f t="shared" si="2"/>
        <v>45.760000000000005</v>
      </c>
      <c r="H64" s="172">
        <f>E64/VLOOKUP(D64,Productienormen!$A$23:$C$36,3,0)</f>
        <v>0.44000000000000006</v>
      </c>
      <c r="I64" s="143">
        <f t="shared" si="3"/>
        <v>0</v>
      </c>
      <c r="J64" s="143">
        <f>SUMIF(Glasbewassing!A:A,A64,Glasbewassing!I:I)</f>
        <v>0</v>
      </c>
      <c r="K64" s="143">
        <f>SUMIF('Sanitaire voorzieningen'!A:A,A64,'Sanitaire voorzieningen'!H:H)</f>
        <v>0</v>
      </c>
      <c r="L64" s="138"/>
    </row>
    <row r="65" spans="1:12">
      <c r="A65" s="3">
        <v>60</v>
      </c>
      <c r="B65" s="4" t="str">
        <f>VLOOKUP(A65,'Overzicht locaties'!B:D,2,0)</f>
        <v>Type A</v>
      </c>
      <c r="C65" s="141">
        <f>SUMIF(Ruimtegegevens!A:A,A65,Ruimtegegevens!L:L)</f>
        <v>44</v>
      </c>
      <c r="D65" s="141" t="s">
        <v>103</v>
      </c>
      <c r="E65" s="141">
        <f>SUMIF(Ruimtegegevens!A:A,A65,Ruimtegegevens!AK:AK)</f>
        <v>45.760000000000005</v>
      </c>
      <c r="F65" s="162">
        <v>0</v>
      </c>
      <c r="G65" s="142">
        <f t="shared" si="2"/>
        <v>45.760000000000005</v>
      </c>
      <c r="H65" s="172">
        <f>E65/VLOOKUP(D65,Productienormen!$A$23:$C$36,3,0)</f>
        <v>0.44000000000000006</v>
      </c>
      <c r="I65" s="143">
        <f t="shared" si="3"/>
        <v>0</v>
      </c>
      <c r="J65" s="143">
        <f>SUMIF(Glasbewassing!A:A,A65,Glasbewassing!I:I)</f>
        <v>0</v>
      </c>
      <c r="K65" s="143">
        <f>SUMIF('Sanitaire voorzieningen'!A:A,A65,'Sanitaire voorzieningen'!H:H)</f>
        <v>0</v>
      </c>
      <c r="L65" s="138"/>
    </row>
    <row r="66" spans="1:12">
      <c r="A66" s="3">
        <v>61</v>
      </c>
      <c r="B66" s="4" t="str">
        <f>VLOOKUP(A66,'Overzicht locaties'!B:D,2,0)</f>
        <v>Dev.+SE61</v>
      </c>
      <c r="C66" s="141">
        <f>SUMIF(Ruimtegegevens!A:A,A66,Ruimtegegevens!L:L)</f>
        <v>1133.0499999999997</v>
      </c>
      <c r="D66" s="141" t="s">
        <v>97</v>
      </c>
      <c r="E66" s="141">
        <f>SUMIF(Ruimtegegevens!A:A,A66,Ruimtegegevens!AK:AK)</f>
        <v>1289.306</v>
      </c>
      <c r="F66" s="162">
        <v>0</v>
      </c>
      <c r="G66" s="142">
        <f t="shared" ref="G66:G81" si="4">E66+F66</f>
        <v>1289.306</v>
      </c>
      <c r="H66" s="172">
        <f>E66/VLOOKUP(D66,Productienormen!$A$23:$C$36,3,0)</f>
        <v>5.0561019607843143</v>
      </c>
      <c r="I66" s="143">
        <f t="shared" ref="I66:I81" si="5">G66*Rekentarief</f>
        <v>0</v>
      </c>
      <c r="J66" s="143">
        <f>SUMIF(Glasbewassing!A:A,A66,Glasbewassing!I:I)</f>
        <v>0</v>
      </c>
      <c r="K66" s="143">
        <f>SUMIF('Sanitaire voorzieningen'!A:A,A66,'Sanitaire voorzieningen'!H:H)</f>
        <v>0</v>
      </c>
      <c r="L66" s="138"/>
    </row>
    <row r="67" spans="1:12">
      <c r="A67" s="3">
        <v>62</v>
      </c>
      <c r="B67" s="4" t="str">
        <f>VLOOKUP(A67,'Overzicht locaties'!B:D,2,0)</f>
        <v>SE14</v>
      </c>
      <c r="C67" s="141">
        <f>SUMIF(Ruimtegegevens!A:A,A67,Ruimtegegevens!L:L)</f>
        <v>136.19999999999999</v>
      </c>
      <c r="D67" s="141" t="s">
        <v>101</v>
      </c>
      <c r="E67" s="141">
        <f>SUMIF(Ruimtegegevens!A:A,A67,Ruimtegegevens!AK:AK)</f>
        <v>209.88000000000005</v>
      </c>
      <c r="F67" s="162">
        <v>0</v>
      </c>
      <c r="G67" s="142">
        <f t="shared" si="4"/>
        <v>209.88000000000005</v>
      </c>
      <c r="H67" s="172">
        <f>E67/VLOOKUP(D67,Productienormen!$A$23:$C$36,3,0)</f>
        <v>1.3453846153846156</v>
      </c>
      <c r="I67" s="143">
        <f t="shared" si="5"/>
        <v>0</v>
      </c>
      <c r="J67" s="143">
        <f>SUMIF(Glasbewassing!A:A,A67,Glasbewassing!I:I)</f>
        <v>0</v>
      </c>
      <c r="K67" s="143">
        <f>SUMIF('Sanitaire voorzieningen'!A:A,A67,'Sanitaire voorzieningen'!H:H)</f>
        <v>0</v>
      </c>
      <c r="L67" s="138"/>
    </row>
    <row r="68" spans="1:12">
      <c r="A68" s="3">
        <v>63</v>
      </c>
      <c r="B68" s="4" t="str">
        <f>VLOOKUP(A68,'Overzicht locaties'!B:D,2,0)</f>
        <v>SE15</v>
      </c>
      <c r="C68" s="141">
        <f>SUMIF(Ruimtegegevens!A:A,A68,Ruimtegegevens!L:L)</f>
        <v>186.08999999999995</v>
      </c>
      <c r="D68" s="141" t="s">
        <v>101</v>
      </c>
      <c r="E68" s="141">
        <f>SUMIF(Ruimtegegevens!A:A,A68,Ruimtegegevens!AK:AK)</f>
        <v>283.10039999999998</v>
      </c>
      <c r="F68" s="162">
        <v>0</v>
      </c>
      <c r="G68" s="142">
        <f t="shared" si="4"/>
        <v>283.10039999999998</v>
      </c>
      <c r="H68" s="172">
        <f>E68/VLOOKUP(D68,Productienormen!$A$23:$C$36,3,0)</f>
        <v>1.8147461538461538</v>
      </c>
      <c r="I68" s="143">
        <f t="shared" si="5"/>
        <v>0</v>
      </c>
      <c r="J68" s="143">
        <f>SUMIF(Glasbewassing!A:A,A68,Glasbewassing!I:I)</f>
        <v>0</v>
      </c>
      <c r="K68" s="143">
        <f>SUMIF('Sanitaire voorzieningen'!A:A,A68,'Sanitaire voorzieningen'!H:H)</f>
        <v>0</v>
      </c>
      <c r="L68" s="138"/>
    </row>
    <row r="69" spans="1:12">
      <c r="A69" s="3">
        <v>64</v>
      </c>
      <c r="B69" s="4" t="str">
        <f>VLOOKUP(A69,'Overzicht locaties'!B:D,2,0)</f>
        <v>SE57</v>
      </c>
      <c r="C69" s="141">
        <f>SUMIF(Ruimtegegevens!A:A,A69,Ruimtegegevens!L:L)</f>
        <v>230.95999999999998</v>
      </c>
      <c r="D69" s="141" t="s">
        <v>101</v>
      </c>
      <c r="E69" s="141">
        <f>SUMIF(Ruimtegegevens!A:A,A69,Ruimtegegevens!AK:AK)</f>
        <v>354.94079999999997</v>
      </c>
      <c r="F69" s="162">
        <v>0</v>
      </c>
      <c r="G69" s="142">
        <f t="shared" si="4"/>
        <v>354.94079999999997</v>
      </c>
      <c r="H69" s="172">
        <f>E69/VLOOKUP(D69,Productienormen!$A$23:$C$36,3,0)</f>
        <v>2.2752615384615384</v>
      </c>
      <c r="I69" s="143">
        <f t="shared" si="5"/>
        <v>0</v>
      </c>
      <c r="J69" s="143">
        <f>SUMIF(Glasbewassing!A:A,A69,Glasbewassing!I:I)</f>
        <v>0</v>
      </c>
      <c r="K69" s="143">
        <f>SUMIF('Sanitaire voorzieningen'!A:A,A69,'Sanitaire voorzieningen'!H:H)</f>
        <v>0</v>
      </c>
      <c r="L69" s="138"/>
    </row>
    <row r="70" spans="1:12">
      <c r="A70" s="3">
        <v>65</v>
      </c>
      <c r="B70" s="4" t="str">
        <f>VLOOKUP(A70,'Overzicht locaties'!B:D,2,0)</f>
        <v>SE90</v>
      </c>
      <c r="C70" s="141">
        <f>SUMIF(Ruimtegegevens!A:A,A70,Ruimtegegevens!L:L)</f>
        <v>120.19999999999999</v>
      </c>
      <c r="D70" s="141" t="s">
        <v>101</v>
      </c>
      <c r="E70" s="141">
        <f>SUMIF(Ruimtegegevens!A:A,A70,Ruimtegegevens!AK:AK)</f>
        <v>183.464</v>
      </c>
      <c r="F70" s="162">
        <v>0</v>
      </c>
      <c r="G70" s="142">
        <f t="shared" si="4"/>
        <v>183.464</v>
      </c>
      <c r="H70" s="172">
        <f>E70/VLOOKUP(D70,Productienormen!$A$23:$C$36,3,0)</f>
        <v>1.1760512820512821</v>
      </c>
      <c r="I70" s="143">
        <f t="shared" si="5"/>
        <v>0</v>
      </c>
      <c r="J70" s="143">
        <f>SUMIF(Glasbewassing!A:A,A70,Glasbewassing!I:I)</f>
        <v>0</v>
      </c>
      <c r="K70" s="143">
        <f>SUMIF('Sanitaire voorzieningen'!A:A,A70,'Sanitaire voorzieningen'!H:H)</f>
        <v>0</v>
      </c>
      <c r="L70" s="138"/>
    </row>
    <row r="71" spans="1:12">
      <c r="A71" s="3">
        <v>66</v>
      </c>
      <c r="B71" s="4" t="str">
        <f>VLOOKUP(A71,'Overzicht locaties'!B:D,2,0)</f>
        <v>Type B</v>
      </c>
      <c r="C71" s="141">
        <f>SUMIF(Ruimtegegevens!A:A,A71,Ruimtegegevens!L:L)</f>
        <v>53</v>
      </c>
      <c r="D71" s="141" t="s">
        <v>101</v>
      </c>
      <c r="E71" s="141">
        <f>SUMIF(Ruimtegegevens!A:A,A71,Ruimtegegevens!AK:AK)</f>
        <v>82.68</v>
      </c>
      <c r="F71" s="162">
        <v>0</v>
      </c>
      <c r="G71" s="142">
        <f t="shared" si="4"/>
        <v>82.68</v>
      </c>
      <c r="H71" s="172">
        <f>E71/VLOOKUP(D71,Productienormen!$A$23:$C$36,3,0)</f>
        <v>0.53</v>
      </c>
      <c r="I71" s="143">
        <f t="shared" si="5"/>
        <v>0</v>
      </c>
      <c r="J71" s="143">
        <f>SUMIF(Glasbewassing!A:A,A71,Glasbewassing!I:I)</f>
        <v>0</v>
      </c>
      <c r="K71" s="143">
        <f>SUMIF('Sanitaire voorzieningen'!A:A,A71,'Sanitaire voorzieningen'!H:H)</f>
        <v>0</v>
      </c>
      <c r="L71" s="138"/>
    </row>
    <row r="72" spans="1:12">
      <c r="A72" s="3">
        <v>67</v>
      </c>
      <c r="B72" s="4" t="str">
        <f>VLOOKUP(A72,'Overzicht locaties'!B:D,2,0)</f>
        <v>Type B</v>
      </c>
      <c r="C72" s="141">
        <f>SUMIF(Ruimtegegevens!A:A,A72,Ruimtegegevens!L:L)</f>
        <v>53</v>
      </c>
      <c r="D72" s="141" t="s">
        <v>101</v>
      </c>
      <c r="E72" s="141">
        <f>SUMIF(Ruimtegegevens!A:A,A72,Ruimtegegevens!AK:AK)</f>
        <v>82.68</v>
      </c>
      <c r="F72" s="162">
        <v>0</v>
      </c>
      <c r="G72" s="142">
        <f t="shared" si="4"/>
        <v>82.68</v>
      </c>
      <c r="H72" s="172">
        <f>E72/VLOOKUP(D72,Productienormen!$A$23:$C$36,3,0)</f>
        <v>0.53</v>
      </c>
      <c r="I72" s="143">
        <f t="shared" si="5"/>
        <v>0</v>
      </c>
      <c r="J72" s="143">
        <f>SUMIF(Glasbewassing!A:A,A72,Glasbewassing!I:I)</f>
        <v>0</v>
      </c>
      <c r="K72" s="143">
        <f>SUMIF('Sanitaire voorzieningen'!A:A,A72,'Sanitaire voorzieningen'!H:H)</f>
        <v>0</v>
      </c>
      <c r="L72" s="138"/>
    </row>
    <row r="73" spans="1:12">
      <c r="A73" s="3">
        <v>68</v>
      </c>
      <c r="B73" s="4" t="str">
        <f>VLOOKUP(A73,'Overzicht locaties'!B:D,2,0)</f>
        <v>Type B</v>
      </c>
      <c r="C73" s="141">
        <f>SUMIF(Ruimtegegevens!A:A,A73,Ruimtegegevens!L:L)</f>
        <v>53</v>
      </c>
      <c r="D73" s="141" t="s">
        <v>101</v>
      </c>
      <c r="E73" s="141">
        <f>SUMIF(Ruimtegegevens!A:A,A73,Ruimtegegevens!AK:AK)</f>
        <v>82.68</v>
      </c>
      <c r="F73" s="162">
        <v>0</v>
      </c>
      <c r="G73" s="142">
        <f t="shared" si="4"/>
        <v>82.68</v>
      </c>
      <c r="H73" s="172">
        <f>E73/VLOOKUP(D73,Productienormen!$A$23:$C$36,3,0)</f>
        <v>0.53</v>
      </c>
      <c r="I73" s="143">
        <f t="shared" si="5"/>
        <v>0</v>
      </c>
      <c r="J73" s="143">
        <f>SUMIF(Glasbewassing!A:A,A73,Glasbewassing!I:I)</f>
        <v>0</v>
      </c>
      <c r="K73" s="143">
        <f>SUMIF('Sanitaire voorzieningen'!A:A,A73,'Sanitaire voorzieningen'!H:H)</f>
        <v>0</v>
      </c>
      <c r="L73" s="138"/>
    </row>
    <row r="74" spans="1:12">
      <c r="A74" s="3">
        <v>69</v>
      </c>
      <c r="B74" s="4" t="str">
        <f>VLOOKUP(A74,'Overzicht locaties'!B:D,2,0)</f>
        <v>Type B</v>
      </c>
      <c r="C74" s="141">
        <f>SUMIF(Ruimtegegevens!A:A,A74,Ruimtegegevens!L:L)</f>
        <v>53</v>
      </c>
      <c r="D74" s="141" t="s">
        <v>101</v>
      </c>
      <c r="E74" s="141">
        <f>SUMIF(Ruimtegegevens!A:A,A74,Ruimtegegevens!AK:AK)</f>
        <v>82.68</v>
      </c>
      <c r="F74" s="162">
        <v>0</v>
      </c>
      <c r="G74" s="142">
        <f t="shared" si="4"/>
        <v>82.68</v>
      </c>
      <c r="H74" s="172">
        <f>E74/VLOOKUP(D74,Productienormen!$A$23:$C$36,3,0)</f>
        <v>0.53</v>
      </c>
      <c r="I74" s="143">
        <f t="shared" si="5"/>
        <v>0</v>
      </c>
      <c r="J74" s="143">
        <f>SUMIF(Glasbewassing!A:A,A74,Glasbewassing!I:I)</f>
        <v>0</v>
      </c>
      <c r="K74" s="143">
        <f>SUMIF('Sanitaire voorzieningen'!A:A,A74,'Sanitaire voorzieningen'!H:H)</f>
        <v>0</v>
      </c>
      <c r="L74" s="138"/>
    </row>
    <row r="75" spans="1:12">
      <c r="A75" s="3">
        <v>70</v>
      </c>
      <c r="B75" s="4" t="str">
        <f>VLOOKUP(A75,'Overzicht locaties'!B:D,2,0)</f>
        <v>Type B</v>
      </c>
      <c r="C75" s="141">
        <f>SUMIF(Ruimtegegevens!A:A,A75,Ruimtegegevens!L:L)</f>
        <v>53</v>
      </c>
      <c r="D75" s="141" t="s">
        <v>101</v>
      </c>
      <c r="E75" s="141">
        <f>SUMIF(Ruimtegegevens!A:A,A75,Ruimtegegevens!AK:AK)</f>
        <v>82.68</v>
      </c>
      <c r="F75" s="162">
        <v>0</v>
      </c>
      <c r="G75" s="142">
        <f t="shared" si="4"/>
        <v>82.68</v>
      </c>
      <c r="H75" s="172">
        <f>E75/VLOOKUP(D75,Productienormen!$A$23:$C$36,3,0)</f>
        <v>0.53</v>
      </c>
      <c r="I75" s="143">
        <f t="shared" si="5"/>
        <v>0</v>
      </c>
      <c r="J75" s="143">
        <f>SUMIF(Glasbewassing!A:A,A75,Glasbewassing!I:I)</f>
        <v>0</v>
      </c>
      <c r="K75" s="143">
        <f>SUMIF('Sanitaire voorzieningen'!A:A,A75,'Sanitaire voorzieningen'!H:H)</f>
        <v>0</v>
      </c>
      <c r="L75" s="138"/>
    </row>
    <row r="76" spans="1:12">
      <c r="A76" s="3">
        <v>71</v>
      </c>
      <c r="B76" s="4" t="str">
        <f>VLOOKUP(A76,'Overzicht locaties'!B:D,2,0)</f>
        <v>Type B</v>
      </c>
      <c r="C76" s="141">
        <f>SUMIF(Ruimtegegevens!A:A,A76,Ruimtegegevens!L:L)</f>
        <v>53</v>
      </c>
      <c r="D76" s="141" t="s">
        <v>101</v>
      </c>
      <c r="E76" s="141">
        <f>SUMIF(Ruimtegegevens!A:A,A76,Ruimtegegevens!AK:AK)</f>
        <v>82.68</v>
      </c>
      <c r="F76" s="162">
        <v>0</v>
      </c>
      <c r="G76" s="142">
        <f t="shared" si="4"/>
        <v>82.68</v>
      </c>
      <c r="H76" s="172">
        <f>E76/VLOOKUP(D76,Productienormen!$A$23:$C$36,3,0)</f>
        <v>0.53</v>
      </c>
      <c r="I76" s="143">
        <f t="shared" si="5"/>
        <v>0</v>
      </c>
      <c r="J76" s="143">
        <f>SUMIF(Glasbewassing!A:A,A76,Glasbewassing!I:I)</f>
        <v>0</v>
      </c>
      <c r="K76" s="143">
        <f>SUMIF('Sanitaire voorzieningen'!A:A,A76,'Sanitaire voorzieningen'!H:H)</f>
        <v>0</v>
      </c>
      <c r="L76" s="138"/>
    </row>
    <row r="77" spans="1:12">
      <c r="A77" s="3">
        <v>72</v>
      </c>
      <c r="B77" s="4" t="str">
        <f>VLOOKUP(A77,'Overzicht locaties'!B:D,2,0)</f>
        <v>Type B</v>
      </c>
      <c r="C77" s="141">
        <f>SUMIF(Ruimtegegevens!A:A,A77,Ruimtegegevens!L:L)</f>
        <v>53</v>
      </c>
      <c r="D77" s="141" t="s">
        <v>101</v>
      </c>
      <c r="E77" s="141">
        <f>SUMIF(Ruimtegegevens!A:A,A77,Ruimtegegevens!AK:AK)</f>
        <v>82.68</v>
      </c>
      <c r="F77" s="162">
        <v>0</v>
      </c>
      <c r="G77" s="142">
        <f t="shared" si="4"/>
        <v>82.68</v>
      </c>
      <c r="H77" s="172">
        <f>E77/VLOOKUP(D77,Productienormen!$A$23:$C$36,3,0)</f>
        <v>0.53</v>
      </c>
      <c r="I77" s="143">
        <f t="shared" si="5"/>
        <v>0</v>
      </c>
      <c r="J77" s="143">
        <f>SUMIF(Glasbewassing!A:A,A77,Glasbewassing!I:I)</f>
        <v>0</v>
      </c>
      <c r="K77" s="143">
        <f>SUMIF('Sanitaire voorzieningen'!A:A,A77,'Sanitaire voorzieningen'!H:H)</f>
        <v>0</v>
      </c>
      <c r="L77" s="138"/>
    </row>
    <row r="78" spans="1:12">
      <c r="A78" s="3">
        <v>73</v>
      </c>
      <c r="B78" s="4" t="str">
        <f>VLOOKUP(A78,'Overzicht locaties'!B:D,2,0)</f>
        <v>Type B</v>
      </c>
      <c r="C78" s="141">
        <f>SUMIF(Ruimtegegevens!A:A,A78,Ruimtegegevens!L:L)</f>
        <v>53</v>
      </c>
      <c r="D78" s="141" t="s">
        <v>101</v>
      </c>
      <c r="E78" s="141">
        <f>SUMIF(Ruimtegegevens!A:A,A78,Ruimtegegevens!AK:AK)</f>
        <v>82.68</v>
      </c>
      <c r="F78" s="162">
        <v>0</v>
      </c>
      <c r="G78" s="142">
        <f t="shared" si="4"/>
        <v>82.68</v>
      </c>
      <c r="H78" s="172">
        <f>E78/VLOOKUP(D78,Productienormen!$A$23:$C$36,3,0)</f>
        <v>0.53</v>
      </c>
      <c r="I78" s="143">
        <f t="shared" si="5"/>
        <v>0</v>
      </c>
      <c r="J78" s="143">
        <f>SUMIF(Glasbewassing!A:A,A78,Glasbewassing!I:I)</f>
        <v>0</v>
      </c>
      <c r="K78" s="143">
        <f>SUMIF('Sanitaire voorzieningen'!A:A,A78,'Sanitaire voorzieningen'!H:H)</f>
        <v>0</v>
      </c>
      <c r="L78" s="138"/>
    </row>
    <row r="79" spans="1:12">
      <c r="A79" s="3">
        <v>74</v>
      </c>
      <c r="B79" s="4" t="str">
        <f>VLOOKUP(A79,'Overzicht locaties'!B:D,2,0)</f>
        <v>Type B</v>
      </c>
      <c r="C79" s="141">
        <f>SUMIF(Ruimtegegevens!A:A,A79,Ruimtegegevens!L:L)</f>
        <v>53</v>
      </c>
      <c r="D79" s="141" t="s">
        <v>101</v>
      </c>
      <c r="E79" s="141">
        <f>SUMIF(Ruimtegegevens!A:A,A79,Ruimtegegevens!AK:AK)</f>
        <v>82.68</v>
      </c>
      <c r="F79" s="162">
        <v>0</v>
      </c>
      <c r="G79" s="142">
        <f t="shared" si="4"/>
        <v>82.68</v>
      </c>
      <c r="H79" s="172">
        <f>E79/VLOOKUP(D79,Productienormen!$A$23:$C$36,3,0)</f>
        <v>0.53</v>
      </c>
      <c r="I79" s="143">
        <f t="shared" si="5"/>
        <v>0</v>
      </c>
      <c r="J79" s="143">
        <f>SUMIF(Glasbewassing!A:A,A79,Glasbewassing!I:I)</f>
        <v>0</v>
      </c>
      <c r="K79" s="143">
        <f>SUMIF('Sanitaire voorzieningen'!A:A,A79,'Sanitaire voorzieningen'!H:H)</f>
        <v>0</v>
      </c>
      <c r="L79" s="138"/>
    </row>
    <row r="80" spans="1:12">
      <c r="A80" s="3">
        <v>75</v>
      </c>
      <c r="B80" s="4" t="str">
        <f>VLOOKUP(A80,'Overzicht locaties'!B:D,2,0)</f>
        <v>Type B</v>
      </c>
      <c r="C80" s="141">
        <f>SUMIF(Ruimtegegevens!A:A,A80,Ruimtegegevens!L:L)</f>
        <v>53</v>
      </c>
      <c r="D80" s="141" t="s">
        <v>101</v>
      </c>
      <c r="E80" s="141">
        <f>SUMIF(Ruimtegegevens!A:A,A80,Ruimtegegevens!AK:AK)</f>
        <v>82.68</v>
      </c>
      <c r="F80" s="162">
        <v>0</v>
      </c>
      <c r="G80" s="142">
        <f t="shared" si="4"/>
        <v>82.68</v>
      </c>
      <c r="H80" s="172">
        <f>E80/VLOOKUP(D80,Productienormen!$A$23:$C$36,3,0)</f>
        <v>0.53</v>
      </c>
      <c r="I80" s="143">
        <f t="shared" si="5"/>
        <v>0</v>
      </c>
      <c r="J80" s="143">
        <f>SUMIF(Glasbewassing!A:A,A80,Glasbewassing!I:I)</f>
        <v>0</v>
      </c>
      <c r="K80" s="143">
        <f>SUMIF('Sanitaire voorzieningen'!A:A,A80,'Sanitaire voorzieningen'!H:H)</f>
        <v>0</v>
      </c>
      <c r="L80" s="138"/>
    </row>
    <row r="81" spans="1:12">
      <c r="A81" s="3">
        <v>76</v>
      </c>
      <c r="B81" s="4" t="str">
        <f>VLOOKUP(A81,'Overzicht locaties'!B:D,2,0)</f>
        <v>Type B</v>
      </c>
      <c r="C81" s="141">
        <f>SUMIF(Ruimtegegevens!A:A,A81,Ruimtegegevens!L:L)</f>
        <v>53</v>
      </c>
      <c r="D81" s="141" t="s">
        <v>101</v>
      </c>
      <c r="E81" s="141">
        <f>SUMIF(Ruimtegegevens!A:A,A81,Ruimtegegevens!AK:AK)</f>
        <v>82.68</v>
      </c>
      <c r="F81" s="162">
        <v>0</v>
      </c>
      <c r="G81" s="142">
        <f t="shared" si="4"/>
        <v>82.68</v>
      </c>
      <c r="H81" s="172">
        <f>E81/VLOOKUP(D81,Productienormen!$A$23:$C$36,3,0)</f>
        <v>0.53</v>
      </c>
      <c r="I81" s="143">
        <f t="shared" si="5"/>
        <v>0</v>
      </c>
      <c r="J81" s="143">
        <f>SUMIF(Glasbewassing!A:A,A81,Glasbewassing!I:I)</f>
        <v>0</v>
      </c>
      <c r="K81" s="143">
        <f>SUMIF('Sanitaire voorzieningen'!A:A,A81,'Sanitaire voorzieningen'!H:H)</f>
        <v>0</v>
      </c>
      <c r="L81" s="138"/>
    </row>
    <row r="82" spans="1:12">
      <c r="A82" s="1" t="s">
        <v>258</v>
      </c>
      <c r="B82" s="1"/>
      <c r="C82" s="139"/>
      <c r="D82" s="139"/>
      <c r="E82" s="139"/>
      <c r="F82" s="139"/>
      <c r="G82" s="139"/>
      <c r="H82" s="139"/>
      <c r="I82" s="145">
        <f>SUM(I6:I81)</f>
        <v>0</v>
      </c>
      <c r="J82" s="145">
        <f>SUM(J6:J81)</f>
        <v>0</v>
      </c>
      <c r="K82" s="145">
        <f t="shared" ref="J82:K82" si="6">SUM(K6:K81)</f>
        <v>0</v>
      </c>
    </row>
    <row r="83" spans="1:12">
      <c r="E83" s="144"/>
      <c r="I83" s="140"/>
    </row>
    <row r="84" spans="1:12">
      <c r="E84" s="190" t="s">
        <v>671</v>
      </c>
      <c r="F84" s="191"/>
      <c r="G84" s="191"/>
      <c r="H84" s="191"/>
      <c r="I84" s="191"/>
      <c r="J84" s="192"/>
      <c r="K84" s="145">
        <f>I82+J82+K82</f>
        <v>0</v>
      </c>
    </row>
  </sheetData>
  <mergeCells count="2">
    <mergeCell ref="B1:D1"/>
    <mergeCell ref="E84:J84"/>
  </mergeCells>
  <dataValidations count="1">
    <dataValidation type="list" allowBlank="1" showInputMessage="1" showErrorMessage="1" sqref="D6:D81" xr:uid="{9F3AA427-8D24-46FE-8A65-930E014A0FB9}">
      <formula1>Frequenties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aa8558a-a066-4f11-ab39-e86717735b74">
      <Terms xmlns="http://schemas.microsoft.com/office/infopath/2007/PartnerControls"/>
    </lcf76f155ced4ddcb4097134ff3c332f>
    <TaxCatchAll xmlns="2c7d4bc7-0752-4d7d-bf07-44c33848b80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B5E6E5594CFB438E6CD318976010E3" ma:contentTypeVersion="16" ma:contentTypeDescription="Een nieuw document maken." ma:contentTypeScope="" ma:versionID="92f45bf200ff8d018482942b11739850">
  <xsd:schema xmlns:xsd="http://www.w3.org/2001/XMLSchema" xmlns:xs="http://www.w3.org/2001/XMLSchema" xmlns:p="http://schemas.microsoft.com/office/2006/metadata/properties" xmlns:ns2="2aa8558a-a066-4f11-ab39-e86717735b74" xmlns:ns3="2c7d4bc7-0752-4d7d-bf07-44c33848b805" targetNamespace="http://schemas.microsoft.com/office/2006/metadata/properties" ma:root="true" ma:fieldsID="9d27df2c50fa16bf8567e2f74d28fe69" ns2:_="" ns3:_="">
    <xsd:import namespace="2aa8558a-a066-4f11-ab39-e86717735b74"/>
    <xsd:import namespace="2c7d4bc7-0752-4d7d-bf07-44c33848b8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a8558a-a066-4f11-ab39-e86717735b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ae66c464-8f36-498b-a474-4c0e17c9e6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7d4bc7-0752-4d7d-bf07-44c33848b80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c68fa05-aa3b-446e-a51c-d3812c8bb007}" ma:internalName="TaxCatchAll" ma:showField="CatchAllData" ma:web="2c7d4bc7-0752-4d7d-bf07-44c33848b8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54D33BD-AB1C-4C9F-A7BA-109EA482F66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AEA30E6-8A9D-4784-B8E8-A21126C55757}">
  <ds:schemaRefs>
    <ds:schemaRef ds:uri="http://purl.org/dc/dcmitype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purl.org/dc/terms/"/>
    <ds:schemaRef ds:uri="http://schemas.microsoft.com/office/infopath/2007/PartnerControls"/>
    <ds:schemaRef ds:uri="c2970fd7-37cb-49d1-b83a-0ee5e595b931"/>
    <ds:schemaRef ds:uri="e58fba40-842e-4a59-bf42-ff944f7961fe"/>
  </ds:schemaRefs>
</ds:datastoreItem>
</file>

<file path=customXml/itemProps3.xml><?xml version="1.0" encoding="utf-8"?>
<ds:datastoreItem xmlns:ds="http://schemas.openxmlformats.org/officeDocument/2006/customXml" ds:itemID="{1136F8FB-5624-44A7-B16C-AFD67548381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7</vt:i4>
      </vt:variant>
      <vt:variant>
        <vt:lpstr>Benoemde bereiken</vt:lpstr>
      </vt:variant>
      <vt:variant>
        <vt:i4>19</vt:i4>
      </vt:variant>
    </vt:vector>
  </HeadingPairs>
  <TitlesOfParts>
    <vt:vector size="26" baseType="lpstr">
      <vt:lpstr>Overzicht locaties</vt:lpstr>
      <vt:lpstr>Tarieven</vt:lpstr>
      <vt:lpstr>Productienormen</vt:lpstr>
      <vt:lpstr>Ruimtegegevens</vt:lpstr>
      <vt:lpstr>Glasbewassing</vt:lpstr>
      <vt:lpstr>Sanitaire voorzieningen</vt:lpstr>
      <vt:lpstr>Kostenoverzicht per locatie</vt:lpstr>
      <vt:lpstr>Aanpassing_frequenties</vt:lpstr>
      <vt:lpstr>'Overzicht locaties'!Afdrukbereik</vt:lpstr>
      <vt:lpstr>Ruimtegegevens!Afdrukbereik</vt:lpstr>
      <vt:lpstr>Glasbewassing!Afdruktitels</vt:lpstr>
      <vt:lpstr>'Kostenoverzicht per locatie'!Afdruktitels</vt:lpstr>
      <vt:lpstr>Ruimtegegevens!Afdruktitels</vt:lpstr>
      <vt:lpstr>'Sanitaire voorzieningen'!Afdruktitels</vt:lpstr>
      <vt:lpstr>cat_omschrijving</vt:lpstr>
      <vt:lpstr>Frequentie_omschrijving</vt:lpstr>
      <vt:lpstr>Frequenties</vt:lpstr>
      <vt:lpstr>Glas</vt:lpstr>
      <vt:lpstr>Legenda_vloerafwerking</vt:lpstr>
      <vt:lpstr>Rekentarief</vt:lpstr>
      <vt:lpstr>rekentarief150</vt:lpstr>
      <vt:lpstr>Rekentarief30</vt:lpstr>
      <vt:lpstr>Rekentarief50</vt:lpstr>
      <vt:lpstr>Ruimte_code</vt:lpstr>
      <vt:lpstr>Vloer_code</vt:lpstr>
      <vt:lpstr>Vloeronderhoud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Jeroen Freriks</dc:creator>
  <cp:keywords/>
  <dc:description/>
  <cp:lastModifiedBy>Maarten Schenkelaars</cp:lastModifiedBy>
  <cp:revision/>
  <dcterms:created xsi:type="dcterms:W3CDTF">2017-10-18T10:59:49Z</dcterms:created>
  <dcterms:modified xsi:type="dcterms:W3CDTF">2022-09-23T09:02:44Z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0x010100963FD12C9332294D8FF9BAFD4CDE126F</vt:lpwstr>
  </property>
  <property fmtid="{D5CDD505-2E9C-101B-9397-08002B2CF9AE}" pid="3" name="MediaServiceImageTags">
    <vt:lpwstr/>
  </property>
</Properties>
</file>