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kbnationalebibliotheek.sharepoint.com/sites/ProjectVernieuwingGids/Shared Documents/BuCa Database/1. Aanbesteding/2. Aanbestedingsstukken/"/>
    </mc:Choice>
  </mc:AlternateContent>
  <xr:revisionPtr revIDLastSave="1109" documentId="8_{4BE0D6DE-97D2-4EB6-97D2-64D4A957DAD3}" xr6:coauthVersionLast="47" xr6:coauthVersionMax="47" xr10:uidLastSave="{E503A8F4-0015-4BFF-97D6-8A1DCFB0BFBA}"/>
  <bookViews>
    <workbookView xWindow="28680" yWindow="-120" windowWidth="29040" windowHeight="15840" activeTab="3" xr2:uid="{00000000-000D-0000-FFFF-FFFF00000000}"/>
  </bookViews>
  <sheets>
    <sheet name="Eisen en wensen" sheetId="7" r:id="rId1"/>
    <sheet name="Prijzenblad" sheetId="9" r:id="rId2"/>
    <sheet name="Score tabel kwaliteit" sheetId="8" r:id="rId3"/>
    <sheet name="Voorbeeld beoordeling" sheetId="10" r:id="rId4"/>
    <sheet name="Gebruikersrollen en rechten" sheetId="2" state="hidden" r:id="rId5"/>
  </sheets>
  <definedNames>
    <definedName name="_xlnm._FilterDatabase" localSheetId="0" hidden="1">'Eisen en wensen'!$A$19:$F$146</definedName>
    <definedName name="_xlnm.Print_Area" localSheetId="0">'Eisen en wensen'!$A$1:$H$178</definedName>
    <definedName name="_xlnm.Print_Area" localSheetId="2">'Score tabel kwaliteit'!$A$1:$L$98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0" l="1"/>
  <c r="F52" i="10"/>
  <c r="E52" i="10"/>
  <c r="D52" i="10"/>
  <c r="D53" i="10" s="1"/>
  <c r="C52" i="10"/>
  <c r="C31" i="10"/>
  <c r="D31" i="10"/>
  <c r="E31" i="10"/>
  <c r="H31" i="10"/>
  <c r="F31" i="10"/>
  <c r="D11" i="10"/>
  <c r="E11" i="10"/>
  <c r="F11" i="10"/>
  <c r="D16" i="10" s="1"/>
  <c r="C11" i="10"/>
  <c r="D12" i="10" s="1"/>
  <c r="H11" i="10"/>
  <c r="H130" i="7"/>
  <c r="H129" i="7"/>
  <c r="H128" i="7"/>
  <c r="H126" i="7"/>
  <c r="H124" i="7"/>
  <c r="H121" i="7"/>
  <c r="H118" i="7"/>
  <c r="B21" i="8"/>
  <c r="H80" i="7"/>
  <c r="H71" i="7"/>
  <c r="H72" i="7"/>
  <c r="H73" i="7"/>
  <c r="H62" i="7"/>
  <c r="H63" i="7"/>
  <c r="H57" i="7"/>
  <c r="H55" i="7"/>
  <c r="H51" i="7"/>
  <c r="H50" i="7"/>
  <c r="H49" i="7"/>
  <c r="H48" i="7"/>
  <c r="H44" i="7"/>
  <c r="H37" i="7"/>
  <c r="H28" i="7"/>
  <c r="H26" i="7"/>
  <c r="D80" i="8"/>
  <c r="G14" i="9"/>
  <c r="D19" i="9"/>
  <c r="G19" i="9" s="1"/>
  <c r="G11" i="8"/>
  <c r="G13" i="9"/>
  <c r="G11" i="9"/>
  <c r="G12" i="9"/>
  <c r="G15" i="9"/>
  <c r="G10" i="9"/>
  <c r="E53" i="10" l="1"/>
  <c r="C53" i="10"/>
  <c r="F53" i="10"/>
  <c r="C57" i="10"/>
  <c r="D57" i="10"/>
  <c r="C32" i="10"/>
  <c r="E32" i="10"/>
  <c r="D32" i="10"/>
  <c r="E36" i="10"/>
  <c r="F32" i="10"/>
  <c r="C36" i="10"/>
  <c r="D36" i="10"/>
  <c r="E16" i="10"/>
  <c r="C16" i="10"/>
  <c r="C12" i="10"/>
  <c r="F12" i="10"/>
  <c r="E12" i="10"/>
  <c r="D22" i="9"/>
  <c r="G20" i="9"/>
  <c r="B55" i="8" l="1"/>
  <c r="B56" i="8"/>
  <c r="B9" i="8"/>
  <c r="B8" i="8"/>
  <c r="B7" i="8"/>
  <c r="B6" i="8"/>
  <c r="H65" i="7"/>
  <c r="B88" i="8"/>
  <c r="B87" i="8"/>
  <c r="B86" i="8"/>
  <c r="B85" i="8"/>
  <c r="B84" i="8"/>
  <c r="B83" i="8"/>
  <c r="B73" i="8"/>
  <c r="B72" i="8"/>
  <c r="B71" i="8"/>
  <c r="B70" i="8"/>
  <c r="B65" i="8"/>
  <c r="B64" i="8"/>
  <c r="B63" i="8"/>
  <c r="B62" i="8"/>
  <c r="B61" i="8"/>
  <c r="B54" i="8"/>
  <c r="B53" i="8"/>
  <c r="B52" i="8"/>
  <c r="B51" i="8"/>
  <c r="B50" i="8"/>
  <c r="B49" i="8"/>
  <c r="B48" i="8"/>
  <c r="B47" i="8"/>
  <c r="B46" i="8"/>
  <c r="B45" i="8"/>
  <c r="B44" i="8"/>
  <c r="B39" i="8"/>
  <c r="B38" i="8"/>
  <c r="B37" i="8"/>
  <c r="B36" i="8"/>
  <c r="B35" i="8"/>
  <c r="B34" i="8"/>
  <c r="B29" i="8"/>
  <c r="B28" i="8"/>
  <c r="B27" i="8"/>
  <c r="B22" i="8"/>
  <c r="B20" i="8"/>
  <c r="B19" i="8"/>
  <c r="B18" i="8"/>
  <c r="B17" i="8"/>
  <c r="B16" i="8"/>
  <c r="B15" i="8"/>
  <c r="H111" i="7"/>
  <c r="H17" i="7"/>
  <c r="H8" i="7"/>
  <c r="H46" i="7"/>
  <c r="H56" i="7"/>
  <c r="H43" i="7"/>
  <c r="H70" i="7"/>
  <c r="H75" i="7"/>
  <c r="H32" i="7"/>
  <c r="H35" i="7"/>
  <c r="H33" i="7"/>
  <c r="H13" i="7"/>
  <c r="H14" i="7"/>
  <c r="H9" i="7"/>
  <c r="H77" i="7"/>
  <c r="H79" i="7"/>
  <c r="H78" i="7"/>
  <c r="H107" i="7"/>
  <c r="H87" i="7"/>
  <c r="H86" i="7"/>
  <c r="H103" i="7"/>
  <c r="H102" i="7"/>
  <c r="H101" i="7"/>
  <c r="H64" i="7"/>
  <c r="H39" i="7"/>
  <c r="H90" i="7"/>
  <c r="H30" i="7"/>
  <c r="H91" i="7"/>
  <c r="H89" i="7"/>
  <c r="H88" i="7"/>
  <c r="D58" i="8" l="1"/>
  <c r="G8" i="8" s="1"/>
  <c r="D11" i="8"/>
  <c r="K3" i="8" s="1"/>
  <c r="K2" i="8"/>
  <c r="D75" i="8"/>
  <c r="K10" i="8" s="1"/>
  <c r="D31" i="8"/>
  <c r="G6" i="8" s="1"/>
  <c r="D24" i="8"/>
  <c r="D67" i="8"/>
  <c r="K9" i="8" s="1"/>
  <c r="D90" i="8"/>
  <c r="G12" i="8" s="1"/>
  <c r="K11" i="8" s="1"/>
  <c r="D41" i="8"/>
  <c r="G7" i="8" s="1"/>
  <c r="G16" i="9" l="1"/>
  <c r="G22" i="9" s="1"/>
  <c r="D98" i="8"/>
  <c r="G5" i="8"/>
  <c r="K4" i="8" l="1"/>
  <c r="K15" i="8" s="1"/>
  <c r="H6" i="8"/>
  <c r="H7" i="8"/>
  <c r="H8" i="8"/>
  <c r="H5" i="8"/>
  <c r="L11" i="8" l="1"/>
  <c r="H11" i="8"/>
  <c r="L3" i="8"/>
  <c r="L4" i="8"/>
  <c r="L2" i="8"/>
  <c r="L10" i="8"/>
  <c r="H12" i="8"/>
  <c r="L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Dick Scheeringa</author>
  </authors>
  <commentList>
    <comment ref="D36" authorId="0" shapeId="0" xr:uid="{77122002-B4AB-4EA8-A96D-BF19572D9D4E}">
      <text>
        <r>
          <rPr>
            <b/>
            <sz val="9"/>
            <color indexed="81"/>
            <rFont val="Tahoma"/>
            <family val="2"/>
          </rPr>
          <t>Dick Scheeringa:</t>
        </r>
        <r>
          <rPr>
            <sz val="9"/>
            <color indexed="81"/>
            <rFont val="Tahoma"/>
            <family val="2"/>
          </rPr>
          <t xml:space="preserve">
Beoordelingsbandbreedte is 0-10%. Kwaliteitsverschil is minder dan 10%. Goedkoopste Inschrijver (tussen lev b,c en d) krijgt gunning op basis van prijs.
</t>
        </r>
      </text>
    </comment>
    <comment ref="D57" authorId="0" shapeId="0" xr:uid="{3C68552F-0A3A-4600-8E34-9607A4EF65CD}">
      <text>
        <r>
          <rPr>
            <b/>
            <sz val="9"/>
            <color indexed="81"/>
            <rFont val="Tahoma"/>
            <family val="2"/>
          </rPr>
          <t>Dick Scheeringa:</t>
        </r>
        <r>
          <rPr>
            <sz val="9"/>
            <color indexed="81"/>
            <rFont val="Tahoma"/>
            <family val="2"/>
          </rPr>
          <t xml:space="preserve">
Beoordelingsbandbreedte is 0-10%. Kwaliteitsverschil is minder dan 10%. Goedkoopste Inschrijver (tussen lev b en d) krijgt gunning op basis van prijs)</t>
        </r>
      </text>
    </comment>
  </commentList>
</comments>
</file>

<file path=xl/sharedStrings.xml><?xml version="1.0" encoding="utf-8"?>
<sst xmlns="http://schemas.openxmlformats.org/spreadsheetml/2006/main" count="891" uniqueCount="458">
  <si>
    <t xml:space="preserve">Programma van eisen en wensen </t>
  </si>
  <si>
    <t>j</t>
  </si>
  <si>
    <t>Invulhulp:</t>
  </si>
  <si>
    <t>In kolom A wordt met de 1e letter aangegeven of het een eis (E) betreft of een wens (W). Iedere eis is verplicht, dat wil zeggen, als u niet aan een eis kunt voldoen dan is uw inschrijving ongeldig. Tevens dient u per eis duidelijk te vermelden op welke wijze u aan deze eis voldoet. Uw antwoord/voorstel met betrekking tot de wensen wordt door de KB beoordeeld. Bij wensen dient u aan te geven wat uw voorstel/oplossing/antwoord is, zodat wij dit kunnen  beoordelen.</t>
  </si>
  <si>
    <t>In deze kolom geeft u aan of u aan deze eis kunt voldoen. 'j' staat voor ja en 'n' of niet ingevuld staat voor neen.</t>
  </si>
  <si>
    <r>
      <t xml:space="preserve">Indien hier staat "licht dit toe" dan vragen wij om aan te geven hoe de eis wordt ingevuld of om toe te lichten hoe u aan de eis kunt voldoen in één separaat document. </t>
    </r>
    <r>
      <rPr>
        <b/>
        <sz val="11"/>
        <color rgb="FF000000"/>
        <rFont val="Calibri"/>
        <family val="2"/>
      </rPr>
      <t>Houd s.v.p. rekening met het maximaal aantal gestelde pagina's van in totaal 15 x a4 in leesbare tekst.</t>
    </r>
  </si>
  <si>
    <t>Deze kolom hoeft u niet in te vullen.</t>
  </si>
  <si>
    <t>n</t>
  </si>
  <si>
    <t>1.</t>
  </si>
  <si>
    <t>Te beheren gegevens &amp; datakwaliteit</t>
  </si>
  <si>
    <t>E/W</t>
  </si>
  <si>
    <t>Categorie</t>
  </si>
  <si>
    <t>Omschrijving</t>
  </si>
  <si>
    <t>Maximale score</t>
  </si>
  <si>
    <t>Kunt u hieraan voldoen? (ja/nee)</t>
  </si>
  <si>
    <t>Licht toe hoe uw oplossing dit invult</t>
  </si>
  <si>
    <t xml:space="preserve">Beoordeling </t>
  </si>
  <si>
    <t>Score</t>
  </si>
  <si>
    <t>Beschrijving</t>
  </si>
  <si>
    <t>De KB zoekt een leverancier die een databasesysteem kan leveren. In deze Databank Openbare Bibliotheken (DOB) moeten gegevens over verschillende organisaties op het gebied van sociaal-maatschappelijke dienstverlening kunnen worden vastgelegd en beheerd. Nog belangrijker is dat het product- of dienstaanbod van deze organisaties ook vastgelegd en beheerd kan worden. Met aanbod worden producten, activiteiten en dienstverlening bedoeld. Activiteiten bestaan uit bijeenkomsten die eenmalig, in een reeks of herhalend kunnen zijn. Het aanbod kan gericht zijn op één of meerdere doelgroepen of voor iedereen en aanbod kan in één of meerdere locaties of regio's in Nederland beschikbaar zijn. De bibliotheken maken zelf ook onderdeel uit van de organisaties waarover gegevens beheerd worden. Over de bibliotheekorganisaties wordt een uitgebreidere set gegevens beheerd dan over de andere organisaties, inclusief een uniek ID.  Deze set heet het Basisbestand Bibliotheken.</t>
  </si>
  <si>
    <t>E.1.1</t>
  </si>
  <si>
    <t>Eis</t>
  </si>
  <si>
    <t xml:space="preserve">De aangeboden oplossing voert geautomatiseerde opschoning uit op gegevens die voldoen aan de criteria om te mogen worden verwijderd. De criteria zullen worden afgestemd met de KB. 
</t>
  </si>
  <si>
    <t>licht dit toe</t>
  </si>
  <si>
    <t>E.1.2</t>
  </si>
  <si>
    <t xml:space="preserve">Bibliotheekorganisaties mogen nooit worden verwijderd, omdat het unieke ID herleidbaar moet blijven.
</t>
  </si>
  <si>
    <t>2.</t>
  </si>
  <si>
    <t>Implementatie, integratie, beheer en opleiding</t>
  </si>
  <si>
    <t>E.2.1</t>
  </si>
  <si>
    <t>Leverancier zorgt binnen 3 maanden na gunning voor een met de KB afgestemd migratie- en implementatieplan dat gericht is op een efficiente en effectieve implementatie van de DOB waarvan de uitrol  uiterlijk op 1 oktober 2023 start.</t>
  </si>
  <si>
    <t>W.2.1</t>
  </si>
  <si>
    <t>Wens</t>
  </si>
  <si>
    <t>Op welke wijze gaat Inschrijver de implementatie organiseren en realiseren?</t>
  </si>
  <si>
    <t>W.2.2</t>
  </si>
  <si>
    <t xml:space="preserve">Op welke wijze biedt Inschrijver na de migratie technische ondersteuning aan gebruikers (en derde partijen) die data uit de DOB willen gebruiken in externe websites? </t>
  </si>
  <si>
    <t>W.2.3</t>
  </si>
  <si>
    <t>Op welke wijze gaat Inschrijver de migratie organiseren en realiseren?</t>
  </si>
  <si>
    <t>E.2.2</t>
  </si>
  <si>
    <t xml:space="preserve">Leverancier zorgt voor goede, efficiente en volledige training van huidige en toekomstige gebruikers. De materialen die bij de training gebruikt worden zijn in het Nederlands. 
De materialen mogen geen persoonsgegevens van bestaande personen tonen. </t>
  </si>
  <si>
    <t>W.2.4</t>
  </si>
  <si>
    <t xml:space="preserve">Op welke wijze gaat de Leverancier zorgen voor een goede, effeciente en volledige training  van de huidige en toekomstige gebruikers (ook voor nieuwe medewerkers in de toekomst)?       </t>
  </si>
  <si>
    <t>3</t>
  </si>
  <si>
    <t>Gegevensbeheer, rollen en workflow</t>
  </si>
  <si>
    <t>3A</t>
  </si>
  <si>
    <t>Rollen en workflow</t>
  </si>
  <si>
    <t xml:space="preserve">Het beheer van bibliotheken, organisaties en aanbod wordt door meerdere gebruikers in samenwerking gedaan. Het hangt af van de rol(len) van een gebruiker welk deel van de informatie bewerkt kan worden. Het kan daarom nodig zijn dat meerdere gebruikers aan een item werken voordat dit gepubliceerd mag worden. Bij deze samenwerking wordt informatie uitgewisseld. 
Voorbeelden
1. De bibliotheekmedewerker beheert organisaties en hun aanbod in zijn regio. De medewerkers van deze organisaties kan worden gevraagd een deel van de informatie zelf te beheren. De bibliotheekmedewerker controleert de aanpassingen die de organisatie zelf gedaan heeft voordat de aanpassingen gepubliceerd worden.
2. De bibliotheekmedewerker voegt een organisatie toe en heeft afspraken gemaakt met deze organisatie over de wijze waarop deze in DOB komt te staan. Als een collega de organisatie beheert dan moet deze op de hoogte zijn van de gemaakte afspraken.
3. Het toevoegen van een bibliotheek kan alleen worden gedaan door een gebruiker die de basisbestandgegevens mag beheren. Als een dergelijke gebruiker een bibliotheek heeft toegevoegd dan wil deze aan een collega kunnen vragen om de overige gegevens in te vullen. </t>
  </si>
  <si>
    <t xml:space="preserve">De te beheren gegevens kunnen ingedeeld worden in verschillende gegevensbeheercategorieen. Binnen een gegevensbeheercategorie wordt bepaald hoe vaak (met welk interval) de betreffende gegevens gecontroleerd moeten worden, wat er gebeurd met niet-tijdig gecontroleerde gegevens en wie (welke rol/rollen) de gegevens mogen toevoegen, bewerken, lezen en verwijderen.
Voorbeeld 1:
Bibliotheek bevat basisbestandgegevens, organisatiegegevens en nog andere gegevens. De basisbestandgegevens zijn van belang voor het functioneren van een aantal diensten van de Openbare Bibliotheken.  Deze mogen slechts door een beperkt aantal gebruikers worden bewerkt.
Voorbeeld 2:
Organisaties mogen zelf de beschrijving en adres gegevens van hun organisatie bewerken. Zij mogen niet zelf bepalen met welke trefwoorden zij getypeerd worden want daarom zouden ze kunnen beinvloeden op welke websites ze getoond worden. </t>
  </si>
  <si>
    <t>Wat een gebruiker kan doen moet afhangen van drie aspecten: hiërarchisch niveau; rol en recht. 
De hierarchie bepaalt waar de rollen en rechten op van toepassing zijn. Voorbeelden van Hiërarchie:  
1.	  Landelijk - regionaal - lokaal.
2.	  POI - basisbibliotheek - bibliotheekvestiging
3.	  Organisatie - vestiging
Rechten bepalen wat iemand mag doen (CRUD). Rollen bepalen welk stukje van de gegevens gelezen, bewerkt, gemaakt en en verwijderd mogen worden.</t>
  </si>
  <si>
    <t>E.3A.1</t>
  </si>
  <si>
    <t>De aangeboden oplossing voorziet in een Role Based Access Model. De rollen kunnen worden ingericht. De hiërarchie in de rollen en rechten structuur van de aangeboden oplosssing is aanpasbaar.</t>
  </si>
  <si>
    <t>W.3A.1</t>
  </si>
  <si>
    <t>Op welke efficiënte en flexibele wijze kan de hierarchie in de rollen en rechten structuur worden ingericht en aangepast?</t>
  </si>
  <si>
    <t>E.3A.2</t>
  </si>
  <si>
    <t>De oplossing biedt een redactioneel model of workflow die een goede samenwerking van de gebruikers ondersteunt bij het beheren van bibliotheken, organisaties en aanbod. De workflow wordt in overleg met de KB ingericht. 
Daarbij moet de gebruiker op een overzichtelijke wijze kunnen zien welke acties voor hem open staan</t>
  </si>
  <si>
    <t>W.3A.2</t>
  </si>
  <si>
    <t>Op welke wijze wordt het redactioneel model of workflow vormgegeven op een dusdanige manier dat dit efficient en bruikbaar is voor de gebruikers?</t>
  </si>
  <si>
    <t>E.3A.3</t>
  </si>
  <si>
    <t>De rol functioneel beheerder moet de teksten van aan workflow gerelateerde systeemberichten kunnen beheren.</t>
  </si>
  <si>
    <t>W.3A.3</t>
  </si>
  <si>
    <t>Op welke manier wordt de gebruiker ondersteund en gestimuleerd om de gegevens in DOB actueel te houden door de aangeboden oplossing?</t>
  </si>
  <si>
    <t>E.3A.4</t>
  </si>
  <si>
    <t>Als er een actie wordt toegekend aan een gebruiker dan ontvangt deze daarvan een notificatie via email. Het bericht bevat inhoudelijke informatie over de actie en een deeplink naar de locatie in DOB waar zij deze actie moeten doen.</t>
  </si>
  <si>
    <t>W.3A.4</t>
  </si>
  <si>
    <t>Op welke wijze kunnen gebruikersnotities worden vastgelegd ten behoeve van het beheer van bibliotheek, organisatie en aanbod?</t>
  </si>
  <si>
    <t>W.3A.5</t>
  </si>
  <si>
    <t>Op welke eenvoudige wijze kan de geschiedenis van de beheeractiviteiten rondom bibliotheek, organisatie en aanbod op gebruikers niveau worden ingezien?</t>
  </si>
  <si>
    <t>E.3A.5</t>
  </si>
  <si>
    <t>Bij alle beheeractiviteiten op Bibliotheek, organisatie en aanbod moet een publicatiedatum op te geven zijn.</t>
  </si>
  <si>
    <t>W.3A.6</t>
  </si>
  <si>
    <t>Op welke eenvoudige wijze kunnen niet gepubliceerde wijzingen tussentijds worden opgeslagen om er later verder aan te werken?</t>
  </si>
  <si>
    <t>E.3A.6</t>
  </si>
  <si>
    <t>Resultaten van zoekacties op bibliotheken, organisaties en aanbod moeten geexporteerd  kunnen worden naar een CSV/ Excel bestand.</t>
  </si>
  <si>
    <t>W.3A.7</t>
  </si>
  <si>
    <t>Op welke eenvoudige manier kunnen deze gegevens (zoals verwoord in de eis E.2A.6) worden geëxporteerd?</t>
  </si>
  <si>
    <t>E.3A.7</t>
  </si>
  <si>
    <t>Bibliotheken, organisaties en aanbod moeten door een gebruiker  kunnen worden geimporteerd met behulp van een CSV / Excel bestand.</t>
  </si>
  <si>
    <t>W.3A.8</t>
  </si>
  <si>
    <t>Op welke eenvoudige manier kunnen deze gegevens (zoals verwoord in de eis E.2A.7) worden geimporteerd?</t>
  </si>
  <si>
    <t>3B</t>
  </si>
  <si>
    <t>Beheer organisatiegegevens</t>
  </si>
  <si>
    <t>E.3B.1</t>
  </si>
  <si>
    <t xml:space="preserve">De gebruiker kan een bibliotheek/organisatie opvoeren en wijzigen. </t>
  </si>
  <si>
    <t>E.3B.2</t>
  </si>
  <si>
    <t>Organisaties moeten uit meerdere entiteiten kunnen bestaan, volgens een bepaalde hierarchie. Bij het beheren van een bibliotheek/organisatie moeten entiteiten kunnen worden aangemerkt als hoofdvestiging of als subvestiging van een (hoofd) vestiging.</t>
  </si>
  <si>
    <t>W.3B.1</t>
  </si>
  <si>
    <t>Binnen het organisatietype vestiging willen we in staat zijn om meerdere soorten te definieren. In de loop van de tijd veranderen deze vestigingstypes. Hoe wordt dit door de aangeboden oplossing ondersteund?</t>
  </si>
  <si>
    <t>W.3B.2</t>
  </si>
  <si>
    <t>Op welke eenvoudige wijze kan de relatie tussen vestigingen worden beheerd en aangepast (inclusief het samenvoegen van bibliotheek vestigingen)?</t>
  </si>
  <si>
    <t>E.3B.3</t>
  </si>
  <si>
    <t>De gebruiker kan een Organisatie / Bibliotheek archiveren.
Er kan dan geen aanbod meer worden gemaakt voor deze organisatie / bibliotheek.
Het aanbod van de gearchiveerde organisatie / bibliotheek wordt dan "onzichtbaar" voor de dataopvragers via de API voor websites.</t>
  </si>
  <si>
    <t>W.3B.3</t>
  </si>
  <si>
    <t>Op welke wijze wordt dubbel invoeren van vestigingen voorkomen?</t>
  </si>
  <si>
    <t>3C</t>
  </si>
  <si>
    <t>Beheer Aanbod</t>
  </si>
  <si>
    <t>E.3C.1</t>
  </si>
  <si>
    <t>De gebruiker kan Aanbod toevoegen en hierbij een Aanbodsoort selecteren en bijbehorende gegevens invullen. De gebruiker moet kiezen voor welke geografische gebied(en) en welke doelgroep(en) het aanbod beschikbaar is.</t>
  </si>
  <si>
    <t>W.3C.1</t>
  </si>
  <si>
    <t>Op welke eenvoudige wijze kan een gebruiker meerdere organisaties (c.q. vestigingen) als aanbiedende organisatie kiezen?</t>
  </si>
  <si>
    <t>W.3C.2</t>
  </si>
  <si>
    <t>Op welke wijze kan de gebruiker kiezen om adres/locatiegegevens over te nemen van een aanbiedende organisatie of een andere locatie in te voeren?</t>
  </si>
  <si>
    <t>W.3C.3</t>
  </si>
  <si>
    <t>Op welke wijze kan een gebruiker een aanbod item eenvoudig en snel wijzigen en verwijderen?</t>
  </si>
  <si>
    <t>E.3C.2</t>
  </si>
  <si>
    <t xml:space="preserve">Aanbod items moeten tijdelijk onzichtbaar gemaakt kunnen worden voor uitvoer via API. </t>
  </si>
  <si>
    <t>E.3C.3</t>
  </si>
  <si>
    <t>Onzichtbaar maken van aanbod kan alleen als hier een toelichting voor wordt ingegeven.</t>
  </si>
  <si>
    <t>E.3C.4</t>
  </si>
  <si>
    <t xml:space="preserve">De bijeenkomsten die horen bij Aanbod van het type Activiteit moeten beheerbaar en aanpasbaar zijn.  </t>
  </si>
  <si>
    <t>W.3C.4</t>
  </si>
  <si>
    <t xml:space="preserve">Op welke wijze kan het periodiek aanbod efficient worden beheerd en hoe gaat dit dan in zijn werk? </t>
  </si>
  <si>
    <t>W.3C.5</t>
  </si>
  <si>
    <t>Op welke wijze kunnen de afzonderlijke bijeenkomsten van aanbod efficient worden beheerd en hoe gaat dit dan in zijn werk?</t>
  </si>
  <si>
    <t>W.3C.6</t>
  </si>
  <si>
    <t>Op welke wijze kan een reeks gerelateerde bijeenkomsten die gezamenlijk een cursus of programma vormen efficient worden beheerd en hoe gaat dit dan in zijn werk?</t>
  </si>
  <si>
    <t>3D</t>
  </si>
  <si>
    <t>Beheer referentiegegevens</t>
  </si>
  <si>
    <t xml:space="preserve">In DOB moeten gegevens kunnen worden beheerd die gebruikt worden bij bibliotheek, organisaties en aanbod. Dit type gegevens wordt hier verder aangeduid met referentiegegevens. 
Het  betreft:
- gegevens die gebruikt worden in keuzelijsten voor organisaties en aanbod.  Dit zijn trefwoorden en trefwoordrubrieken,  geografische gebieden en gebiedrubrieken, doelgroepen en doelgroeprubrieken.                                           
- aanbodsoort voor het bepalen welke velden bij dit type aanbod ingevuld moeten worden.
Er zijn verschillende soorten aanbod. Naast een aantal universele velden die voor elk aanbodsoort gelijk zijn, zijn er ook gegevenstypes die per aanbodsoort kunnen verschillen.  </t>
  </si>
  <si>
    <t>E.3D.1</t>
  </si>
  <si>
    <t>De functioneel beheerder kan een aanbodsoort toevoegen. Naast de universele velden kan de functioneel beheerder velden toevoegen aan de aanbodsoort. Hierbij kan hij kiezen uit een set met beschikbare velden. De keuzelijsten in de universele velden en beschikbare velden zijn gebaseerd op een trefwoordenrubriek, gebiedrubriek of doelgroeprubriek.</t>
  </si>
  <si>
    <t>E.3D.2</t>
  </si>
  <si>
    <t>De functioneel beheerder geeft bij het beheren van aanbod per veld aan of het een verplicht of optioneel in te vullen veld betreft.</t>
  </si>
  <si>
    <t>W.3D.1</t>
  </si>
  <si>
    <t>De functioneel beheerder kan bij het beheren van aanbod gedifferentieerde velden toevoegen.</t>
  </si>
  <si>
    <t>W.3D.2</t>
  </si>
  <si>
    <t>Op welke eenvoudige wijze kan een functioneel beheerder per veld een interne notitie invullen?</t>
  </si>
  <si>
    <t>W.3D.3</t>
  </si>
  <si>
    <t xml:space="preserve">Wens </t>
  </si>
  <si>
    <t xml:space="preserve">Op welke wijze kan de functioneel beheerder nieuwe velden toevoegen die vervolgens gebruikt kunnen worden bij het maken van de aanbodsoorten en organisatietypes?
</t>
  </si>
  <si>
    <t>W.3D.4</t>
  </si>
  <si>
    <t>Op welke wijze kan de functioneel beheerder velden die gebruikt worden bij aanbodsoort en vestigingstype verwijderen, zodanig dat er geen informatie verloren gaat bij Aanbod en Vestigingen die gebaseerd zijn op deze soorten en deze velden gebruiken?</t>
  </si>
  <si>
    <t>E.3D.3</t>
  </si>
  <si>
    <t>de aangeboden oplossing moet voorzien in een trefwoordenthesaurus voor het categoriseren van organisaties en aanbod. De functioneel beheerder kan de trefwoordenthesaurus en trefwoordrubrieken beheren.</t>
  </si>
  <si>
    <t>E.3D.4</t>
  </si>
  <si>
    <t>De trefwoordenthesaurus moet het gebruik van synoniemen ondersteunen. Als een trefwoord is toegekend dan moet het item ook vindbaar zijn via de synoniemen.
Het gebruik van een externe thesaurus behoort hier ook tot de mogelijkheden mits de functioneel beheerder hier nieuwe trefwoorden aan kan toevoegen.</t>
  </si>
  <si>
    <t>E.3D.5</t>
  </si>
  <si>
    <t>Trefwoorden moeten gekoppeld kunnen worden aan een of meerdere rubrieken.  De rubrieken hebben een koppeling met (meer)keuze velden bij aanbod en organisaties.</t>
  </si>
  <si>
    <t>E.3D.6</t>
  </si>
  <si>
    <t>De functioneel beheerder kan de geografische gebieden beheren.</t>
  </si>
  <si>
    <t>W.3D.5</t>
  </si>
  <si>
    <t>Hoe kan de functioneel beheerder de hierarchische structuur van geografische gebieden inrichten? (bijvoorbeeld: provincie, gemeente, wijk)</t>
  </si>
  <si>
    <t>W.3D.6</t>
  </si>
  <si>
    <t>Is het mogelijk om meerdere hierarchische structuren van de geografische gebieden naast elkaar te beheren?</t>
  </si>
  <si>
    <t>W.3D.7</t>
  </si>
  <si>
    <t>Hoe worden postcodereeksen gekoppeld aan de geografische gebieden?</t>
  </si>
  <si>
    <t>W.3D.8</t>
  </si>
  <si>
    <t>De postcodereeksen die bij een geografisch gebied horen zijn aan wijzigingen onderhevig. Hoe wordt de functioneel beheerder ondersteund om dit actueel te houden?</t>
  </si>
  <si>
    <t>E.3D.7</t>
  </si>
  <si>
    <t>De functioneel beheerder kan de doelgroepen en doelgroeprubrieken beheren.</t>
  </si>
  <si>
    <t>W.3D.9</t>
  </si>
  <si>
    <t xml:space="preserve">wens </t>
  </si>
  <si>
    <t>Hoe kan de indeling van de Doelgroepen in meerdere rubrieken worden beheerd?</t>
  </si>
  <si>
    <t>E.3D.8</t>
  </si>
  <si>
    <t>De aangeboden oplossing past versiebeheer toe om niet-backwards-compatible wijzigingen op referentiegegevens gecontroleerd door te kunnen  voeren.</t>
  </si>
  <si>
    <t>W.3D.10</t>
  </si>
  <si>
    <t>Op welke wijze ondersteunt het systeem de functioneel beheerder bij het wijzigen van een  Aanbodsoort, waarbij rekening gehouden wordt met de gevolgen die een wijziging kunnen hebben voor Aanbod wat op de onderhavige Aanbodsoort is gebaseerd?</t>
  </si>
  <si>
    <t>W.3D.11</t>
  </si>
  <si>
    <t>Hoe wordt de functioneel beheerder ondersteund bij het actueel houden van de set met referentiegegevens waarbij er rekening mee wordt gehouden dat verouderde gegevens in gebruik kunnen zijn bij Aanbod en Organisaties?</t>
  </si>
  <si>
    <t>W.3D.12</t>
  </si>
  <si>
    <t>Hoe geeft de geboden oplossing inzicht in waar een referentiegegeven gebruikt wordt?</t>
  </si>
  <si>
    <t>W.3D.13</t>
  </si>
  <si>
    <t xml:space="preserve">Hoe kan de functioneel beheerder de tooltipteksten van aanbod en organisatie beheren? </t>
  </si>
  <si>
    <t>4.0</t>
  </si>
  <si>
    <t>Gebruiksvriendelijkheid &amp; Toegankelijkheid</t>
  </si>
  <si>
    <t>In de user interface van de aangeboden oplossing zal een diverse groep gebruikers werken. 
Sommige gebruikers zullen incidenteel met de aangeboden oplossing werken. Dit zijn met name organisatiemedewerkers die een deel van de gegevens van hun organisatie en hun aanbod bewerken.
Bibliotheekmedewerkers zullen doorgaans vaker in de aangeboden oplossing werken om het aanbod en de organisatiegegevens van de bibliotheek en van een aantal organisaties te beheren.
De technische vaardigheden van deze gebruikers lopen sterk uiteen.</t>
  </si>
  <si>
    <t>De dienst die door de  leverancier wordt opgeleverd, voldoet aantoonbaar aan de eisen voor digitale toegankelijkheid zoals omschreven in de meest actuele versie van de Europese standaard EN 301 549, waarvan de internationale richtlijnen voor toegankelijkheid, de Web Content Accessibility Guidelines, deel uitmaken. De actuele versie van WCAG, niveau A, is daarbij van toepassing op de dienst.</t>
  </si>
  <si>
    <t>De  leverancier kan bij oplevering bewijs overleggen dat de opgeleverde dienst voldoet aan genoemde toegankelijkheidseisen. Dit betekent dat er voor oplevering van de dienst getest is volgens een betrouwbare evaluatiemethode: WCAG-EM of een gelijkwaardige methode. Mocht de dienst niet (volledig) voldoen, dan worden de toegankelijkheidsproblemen alsnog door de leverancier opgelost.</t>
  </si>
  <si>
    <t>Hoe kan de gebruiker eenvoudig navigeren in de aangeboden oplossing?</t>
  </si>
  <si>
    <t xml:space="preserve">Hoe werkt de zoekfunctionaliteit van de aangeboden oplossing? Geeft deze ook resultaat ongeacht hoofdlettergebruik en kleine verschillen in spelling? Is het mogelijk om te zoeken op (een deel van) een woord? Is het mogelijk om aan te geven in welke velden gezocht moet worden (titel, beschrijving). </t>
  </si>
  <si>
    <t>Alle teksten in de user interface zijn in het Nederlands.</t>
  </si>
  <si>
    <t>Hoe gaat de aangeboden oplossing om met validatie van de gegevens? Kan de gebruiker zien hoe een veld moet worden ingevuld? Hoe wordt de gebruiker geinformeerd over fouten bij de invoer van de gegevens?</t>
  </si>
  <si>
    <t>Bij het beheer van bibliotheken, overige organisaties en aanbod items zullen urls worden ingevuld.
Hoe bewaakt de aangeboden oplossing dat de urls verwijzen naar bestaande sites op het moment van invoeren en zolang de url in de aangeboden oplossing staat?</t>
  </si>
  <si>
    <t>Bij het beheer van bibliotheken, organisaties en aanbod komt het vaak voor dat vrijwel dezelfde gegevens op meerdere plaatsen moeten worden ingevuld of moeten worden bijgewerkt.
Hoe zorgt de aangeboden oplossing er voor dat dit met weinig handelingen gedaan kan worden?</t>
  </si>
  <si>
    <t>Bij het invullen van een adres wordt een postcode-huisnummerfunctie gebruikt ter ondersteuning van de gebruiker en om de juistheid van het adres te verifieren.
Adressen die nog niet in de postcodetabel staan moeten wel ingevoerd kunnen worden.</t>
  </si>
  <si>
    <t>5.0</t>
  </si>
  <si>
    <t>Beschikbaar stellen van de gegevens in DOB  via een REST API</t>
  </si>
  <si>
    <t>De gegevens in de aangeboden oplossing worden opgevraagd door een aantal afnemers. Landelijke en regionale  websites gebruiken de gegevens om te tonen op de site of in een feed. Het datawarehouse van de KB gebruikt de gegevens voor het opstellen van diverse rapportages. Een aantal diensten van de Openbare bibliotheken gebruiken de gegevens als sleutel om hun diensten te kunnen laten functioneren.
Deze afnemers zullen allemaal gebruik maken van een REST API.</t>
  </si>
  <si>
    <t>De API is uitsluitend beschikbaar voor geauthentiseerde opvraagacties. Hierbij wordt gebruik gemaakt van de API gateway van de KB.</t>
  </si>
  <si>
    <t>De API is zo ontworpen dat gedifferentieerde toegang in de API gateway ingeregeld kan worden. 
Het API management wordt voor de KB gedaan in de tool Microsoft API Management. Tijdens het ontwerpen van de API moet worden overlegd over de aansluiting van het API ontwerp op de management tool om gedifferentireerde toegang mogelijk te maken.</t>
  </si>
  <si>
    <t>De API moet REST gebaseerd zijn en dus stateless functioneren.</t>
  </si>
  <si>
    <t>De API moet gedocumenteerd zijn in de vorm van de openAPI specificatie zodat definities en documentatie via de API gateway beschikbaar kunnen worden gemaakt.</t>
  </si>
  <si>
    <t>De API maakt gebruik van versionering zodat meerdere versies van de API naast elkaar kunnen bestaan.</t>
  </si>
  <si>
    <t xml:space="preserve">Welke responstijden kan de API van de aangeboden oplossing bieden voor opvraagfuncties van een gefilterde lijst? En welke voor opvraagfuncties van de details van een item? </t>
  </si>
  <si>
    <t>Hoe geeft de API van de aangeboden oplossing de afnemer van de data de mogelijkheid om de gegevens te cachen en verrijken?</t>
  </si>
  <si>
    <t>Hoe geeft de API de afnemer van de data de mogelijkheid om de omvang van de opgevraagde data te beperken?</t>
  </si>
  <si>
    <t>Ingevoerde gegevens en wijzigingen op gegevens worden na publicatie direct beschikbaar in het resultaat van de API opvraagfuncties.</t>
  </si>
  <si>
    <t>Voor iedere entiteit heeft de API opvraagfuncties om een lijst op te vragen. Bij deze opvraagfuncties kunnen parameters meegegeven worden van de entiteit en van een gerelateerde entiteit als zoekcriteria.</t>
  </si>
  <si>
    <t>Voor de entiteiten Bibliotheek, organisatie, aanbod en bijeenkomst heeft de API een opvraagfunctie om de details van een item inclusief gegevens van een gerelateerd item op te vragen aan de hand van een GUID.</t>
  </si>
  <si>
    <t xml:space="preserve">Kan de API-call omgaan met business logica om het resultaat van een opvraagfunctie te bepalen?
Voorbeeld:
Bij het opvragen van openingstijden van vestigingen moet bepaald worden welke tijden voor de specifieke dag geldig zijn. 
Dit kunnen de standaardtijden, de feestdagtijden of de overige uitzonderingstijden zijn.  </t>
  </si>
  <si>
    <t xml:space="preserve">De API heeft een opvraagfunctie voor het opvragen van alle data van de bibliotheken en hun aanbod ten behoeve van het datawarehouse. 
Het resultaat bevat per bibliotheek alle gegevens van de bibliotheek (basisbestandgegevens en overige organisatiegegevens) en alle gegevens van alle aanbod waarvan de bibliotheek de aanbieder is (hoofdorganisator of medeorganisator) .
Deze opvraagfunctie is uitsluitend beschikbaar voor het datawarehouse. Omdat het resultaat erg groot zal zijn dient deze opvraagfunctie in batches aangeroepen te kunnen worden. </t>
  </si>
  <si>
    <t>6.</t>
  </si>
  <si>
    <t>Privacy, techniek en veiligheid</t>
  </si>
  <si>
    <t>In deze aanbesteding moet de leverancier kiezen hoe DOB geleverd zal worden. 
Optie 1 is als SAAS. 
Optie 2 is dat de door inschrijver geleverde én beheerde software (commodity indien mogelijk) gebruik maakt van KB's eigen Azure cloud infrastructuur obv Paas/IaaS tbv hosting. Afhankelijk van keuze geldt zijn de vereisten uit paragraaf 5.2 of 5.3 van toepassing.</t>
  </si>
  <si>
    <t>Vermeld duidelijk in uw voorstel welke van de opties u aanbiedt.</t>
  </si>
  <si>
    <t>W.6.1</t>
  </si>
  <si>
    <t>De KB heeft voorkeur voor optie 2. Indien Inschrijver optie 2 aanbiedt leidt dit tot 10 extra punten.</t>
  </si>
  <si>
    <t>10</t>
  </si>
  <si>
    <t xml:space="preserve">Bij Optie 2. 10 extra punten. </t>
  </si>
  <si>
    <t>6A</t>
  </si>
  <si>
    <t>Eisen die bij beide opties van toepassing zijn</t>
  </si>
  <si>
    <t>Leverancier hanteert Secure Coding Practices conform OWASP.</t>
  </si>
  <si>
    <t>De aangeboden oplossing doorstaat succesvol een (pen)test langs de lijnen van de OWASP Application Security Verification Standard (ASVS) c.q. Certified Secure Checklists.</t>
  </si>
  <si>
    <t>De aangeboden oplossing kan aansluiten op een KB Identity Store over OIDC, Oauth 2.0 c.q. SAML</t>
  </si>
  <si>
    <t>Inschrijver voorziet in actuele, immutable, logging van gebeurtenissen met betrekking tot de activiteiten van gebruikers en systemen met betrekking tot persoonsgegevens, en kan deze beschikbaar stellen aan afnemer.</t>
  </si>
  <si>
    <t>Hoe monitort en rapporteert de geboden oplossing inlogevents van de gebruikers?</t>
  </si>
  <si>
    <t>Leverancier versleutelt alle data-in-transit conform de 'ICT-beveiligingsrichtlijnen voor Transport Layer Security (TLS)' v2.1 van het NCSC.
(NL: https://www.ncsc.nl/documenten/publicaties/2021/januari/19/ict-beveiligingsrichtlijnen-voor-transport-layer-security-2.1)
(EN: https://english.ncsc.nl/publications/publications/2021/january/19/it-security-guidelines-for-transport-layer-security-2.1)</t>
  </si>
  <si>
    <t>Leverancier versleutelt alle data-at-rest op basis van AES-256. Dit omvat ook backups.</t>
  </si>
  <si>
    <t>Kan de Leverancier na 1 jaar een onafhankelijke SOC 2 Type 2 dan wel SOC 3 rapportage leveren ten teken in control te zijn?</t>
  </si>
  <si>
    <t>Inschrijver moet bij beëindiging van het contract kostenloos zorgdragen voor een volledige en juiste exit en overdracht van informatie aan de nieuwe leverancier. Inschrijver toont dit aan door een exitplan waaruit blijkt dat deze exit goed en volledig wordt uitgevoerd. Dit exitplan moet als toelichting op deze eis worden aangeleverd.</t>
  </si>
  <si>
    <t>In de Databank Openbare Bibliotheken worden door Opdrachtnemer, in opdracht van Opdrachtgever, persoonsgegevens verwerkt. Op die verwerking van persoonsgegevens is de AVG van toepassing. De KB-Model-Verwerkersovereenkomst (bijlage bij de Hoofdovereenkomst) zal afgesloten worden tussen Opdrachtgever (Verwerkingsverantwoordelijke) en Opdrachtnemer (Verwerker).</t>
  </si>
  <si>
    <t>Biedt de Leverancier aan via een Europese rechtspersoon die niet onderhevig is aan Amerikaanse wetgeving (waaronder de Cloud Act)?</t>
  </si>
  <si>
    <t>Persoonsgegevens dienen binnen de EER (Europese Economische Ruimte) verwerkt te worden. Indien dat om aantoonbare redenen niet mogelijk is dan zal Opdrachtnemer extra maatregelen treffen in overeenstemming met de AVG en artikel 9.1 en 9.2 van de KB-Model-Verwerkersovereenkomst.</t>
  </si>
  <si>
    <t>Als persoonsgegevens uit de Databank Openbare Bibliotheken worden verwijderd, moeten deze na 24 uur uit alle systemen/back ups van Opdrachtnemer (of van diens Subverwerker(s)) worden verwijderd.</t>
  </si>
  <si>
    <t>Er mag niet getest worden met productiegegevens die persoonsgegevens bevatten.</t>
  </si>
  <si>
    <t>Kan de Leverancier voldoen aan een Recovery Point Objective van 24 uur voor de aangeboden oplossing?</t>
  </si>
  <si>
    <t>Kan de Leverancier voldoen aan een Recovery Time Objective van 10 uur voor de aangeboden oplossing?</t>
  </si>
  <si>
    <t>Binnen de gegarandeerde openstellingstijden van de dienst (06:00-23:00 CET) wordt een beschikbaarheidpercentage van 99,88% verlangd.</t>
  </si>
  <si>
    <t>Leverancier zorgt voor monitoring van de service levels zoals afgesproken in het SLA en levert hier rapportages over.</t>
  </si>
  <si>
    <t>6B</t>
  </si>
  <si>
    <t>Optie 1 - leveren als SAAS</t>
  </si>
  <si>
    <t>De  leverancier beschikt aantoonbaar over een courante en geldige CSA STAR dan wel ISO/IEC 27001 certificering waarvoor de aangeboden SAAS dienst in scope is, en zal deze gedurende de contractduur onderhouden.</t>
  </si>
  <si>
    <t>De  leverancier beschikt minimaal aantoonbaar over een courante en geldige ISO/IEC 27017 certificering waarvoor de aangeboden SAAS dienst in scope is, en zal deze gedurende de contractduur onderhouden.</t>
  </si>
  <si>
    <t>De leverancier heeft de organisatie en verantwoordelijkheden voor het risicomanagementproces voor de beveiliging van SaaS omgeving opgezet en onderhoudt deze.</t>
  </si>
  <si>
    <t>De leverancier voert risico-assessments uit, bestaande uit een risico-analyse en risico-evaluatie met de criteria en de doelstelling voor de geleverde SaaS omgeving.</t>
  </si>
  <si>
    <t>Leverancier levert een recente (≤ 1 jaar) management samenvatting van een pentest op de betrokken SaaS omgeving. Hieruit blijken geen kwetsbaarheden hoger dan CVSS v3.0 rating 4.0.</t>
  </si>
  <si>
    <t>6C</t>
  </si>
  <si>
    <t xml:space="preserve"> Optie 2 - leveren met gebruik van de KB azure-cloud infrastructuur </t>
  </si>
  <si>
    <t>De leverancier ontwikkelt, beheert en onderhoudt de software binnen een Azure landingzone dat deel uitmaakt van een hub-spoke architectuur waarbij infrastructurele voorzieningen centraal (binnen de hub) zijn gefaciliteerd (wo IAM, routering, firewalling, DNS, mailvoorziening) onder beheer van KB. De leverancier dient hierop aan te sluiten.</t>
  </si>
  <si>
    <t>De leverancier beschikt over Azure identiteiten; er wordt obv Azure Privileged Identity Management RBAC rollen toegang tot de landingzone dmv een subscriptie geboden waarbinnen de applicatie-infrastructuur moet worden gehost en beheerd.</t>
  </si>
  <si>
    <t>Azure resources worden zorgvuldig gekozen waarbij rekening wordt gehouden met voldoende schaling, fouttolerantie, kosten efficiëntie en beveiliging. (zie ook https://docs.microsoft.com/en-us/azure/architecture/guide/technology-choices/compute-decision-tree).</t>
  </si>
  <si>
    <t>Applicatie en infrastructuur componenten dienen obv Terraform (CI/CD) pipelines naar gescheiden T, A en P omgevingen vanuit KB’s GitHub te worden uitgerold.</t>
  </si>
  <si>
    <t>Leverancier wordt geacht gebruik te maken van een keystore voor opslaan van wachtwoorden/secrets en certificaten.</t>
  </si>
  <si>
    <t>Leverancier maakt gebruik van door KB verstrekte certificaten.</t>
  </si>
  <si>
    <t>Leverancier wordt geacht gebruik te maken van centraal beschikbaar gestelde log analytics workspace voor aggregeren en raadplegen applicatie en systeemlogging.</t>
  </si>
  <si>
    <t>Leverancier past controle op bekende kwetsbaarheden op haar source code toe (bv SAST voor statische code en DAST voor draaiende applicaties).</t>
  </si>
  <si>
    <t>7.</t>
  </si>
  <si>
    <t>Juridische en overige (rand)voorwaarden</t>
  </si>
  <si>
    <t>Beschrijving beoogd gebruik</t>
  </si>
  <si>
    <t>De KB stelt eisen aan de wijze waarop Opdrachtnemer factureert en hoe er wordt gecommuniceerd. Daarnaast wenst de KB de mogelijkheid te hebben verdere ontwikkeling van de oplossing bij Opdrachtnemer uit te vragen. Tot slot stelt de KB nog enkele juridische voorwaarden.</t>
  </si>
  <si>
    <t>eis</t>
  </si>
  <si>
    <t>Onder vermelding van de overeenkomst en het inkoopopdrachtnummer verzendt Opdrachtnemer na volledige verrichting en acceptatie een factuur per uitgebrachte offerte met betrekking tot de aanvullende werkzaamheden.</t>
  </si>
  <si>
    <t xml:space="preserve">Facturen worden uitsluitend digitaal in PDF formaat gestuurd aan digifez@kb.nl of als e-factuur via Peppol. </t>
  </si>
  <si>
    <t>De betalingstermijn is 30 kalenderdagen na ontvangst van de (correcte) factuur.</t>
  </si>
  <si>
    <t>De KB is gerechtigd om indien er sprake is van door Opdrachtnemer verschuldigde bedragen (crediteringen) deze te verrekenen met bedragen die opdrachtnemer verschuldigd is aan de aanbestedende dienst.</t>
  </si>
  <si>
    <t>Alle communicatie tussen Opdrachtnemer en de aanbestedende dienst vindt plaats in de Nederlandse en/of Engelse taal.</t>
  </si>
  <si>
    <t>Opdrachtnemer zorgt ervoor dat alle medewerkers die op welke wijze dan ook contact hebben met de KB de Nederlandse en/of Engelse taal in woord en geschrift beheersen.</t>
  </si>
  <si>
    <t>sla</t>
  </si>
  <si>
    <t>De door leverancier aangeboden tarieven zijn ’all-in’, dat wil zeggen inclusief (niet gelimiteerd) salariskosten, overheadkosten, kosten voor gebruik apparatuur, software, licenties, testkosten, kosten van keuringen, verzekeringen, reis- en verblijfskosten, reistijd, belastingen, heffingen, administratieve kosten, kosten voor overleg, kosten voor certificering, VOG’s.
Dit betekent dat uitsluitend de opgegeven prijzen en het tarief in rekening kan worden gebracht zoals opgegeven in het prijsblad.</t>
  </si>
  <si>
    <t>De aangeboden prijzen liggen in ieder geval vast gedurende de initiële duur van de overeenkomst. Bij verlengingen is prijsindexatie mogelijk (naar boven en naar beneden). Ten minste 2 maanden voor de verlenging mag de leverancier een onderbouwd voorstel indienen voor indexatie. De CPI index van het CBS zal daarbij als leidraad gelden (index 2015=100). Het tariefsvoorstel wordt meegenomen in de afweging voor de eventuele verlenging. In het geval van een negatieve prijsindex is de KB gerechtigd de prijzen jaarlijks bij te stellen (ook gedurende de initiële contractduur).</t>
  </si>
  <si>
    <t>Opdrachtgever verwacht in de toekomst opdrachten te geven voor verdere ontwikkeling van de oplossing. In dat geval zal aan Opdrachtnemer een ureninschatting worden gevraagd voor de betreffende ontwikkeling. Indien de urenopgave acceptabel wordt geacht kan Opdrachtgever besluiten een opdracht te verstekken voor deze ontwikkeling.</t>
  </si>
  <si>
    <t>Na schriftelijke acceptatie van de urenopgave door de KB dient de verdere ontwikkeling binnen de opgegeven doorlooptijd verricht of gedurende de afname periode uitgevoerd te worden.</t>
  </si>
  <si>
    <t>Facturatie van de verdere ontwikkeling kan alleen plaatsvinden na volledige uitvoering en acceptatie van de uitvoering door de KB, tenzij schriftelijk anders overeengekomen.</t>
  </si>
  <si>
    <r>
      <t>Inschrijver is akkoord met de inhoud van de KB model verwerkersovereenkomst welke is bijgevoegd als</t>
    </r>
    <r>
      <rPr>
        <b/>
        <sz val="11"/>
        <rFont val="Calibri"/>
        <family val="2"/>
        <scheme val="minor"/>
      </rPr>
      <t xml:space="preserve"> bijlage </t>
    </r>
    <r>
      <rPr>
        <sz val="11"/>
        <rFont val="Calibri"/>
        <family val="2"/>
        <scheme val="minor"/>
      </rPr>
      <t xml:space="preserve"> van de aanbestedingsleidraad.</t>
    </r>
  </si>
  <si>
    <t>De overeenkomst incl. bijbehorende bijlagen prevaleert te allen tijde boven de voorwaarden opgenomen in een offerte of opdrachtbevestiging m.b.t. aanvullende werkzaamheden.</t>
  </si>
  <si>
    <t>De algemene en/of verkoopvoorwaarden van Opdrachtnemer worden nadrukkelijk van de hand gewezen. In de inschrijving van Opdrachtnemer wordt niet (deels) naar andere juridische voorwaarden verwezen.</t>
  </si>
  <si>
    <t>De volgorde in prioriteit (in aflopend belang) in geval van strijdigheid tussen de contractdocumenten is:
1. Overeenkomst incl. Verwerkersovereenkomst;
2. Aanbestedingsstukken (exclusief de conceptovereenkomst die na gunning wordt vervangen door de definitieve overeenkomst) en de nota(‘s) van inlichtingen (laatste versie/datum als hoogste in de rangorde);
3. Inkoopvoorwaarden Koninklijke Bibliotheek 2018;
4. Inschrijving Opdrachtnemer.</t>
  </si>
  <si>
    <t xml:space="preserve">Opdrachtnemer brengt de KB, zodra Opdrachtnemer weet of behoort te weten dat de nakoming van de opdracht niet of niet tijdig of niet naar behoren plaatsvindt, onmiddellijk schriftelijk én telefonisch op de hoogte onder vermelding van de omstandigheden. </t>
  </si>
  <si>
    <t>Door het indienen van de inschrijving gaat Opdrachtnemer akkoord met de tekst van de overeenkomst en de algemene voorwaarden, zoals vastgesteld na de laatste nota van inlichtingen.</t>
  </si>
  <si>
    <t>Indien de overeenkomst binnen de looptijd wordt ontbonden, om reden van een onjuiste calculatie, op grond van een onvoldoende prestatie of andere tekortkomingen die aan Opdrachtnemer kunnen worden toegerekend, is Opdrachtnemer verplicht tot vergoeding van de schade die door de annulering ontstaat. Onder schade wordt in dit verband mede verstaan het verschil tussen de met Opdrachtnemer overeengekomen prijs en de eventueel hogere prijs, verbonden aan het doen uitvoeren van de opdracht door een derde, zulks te berekenen over de nog resterende looptijd van de overeenkomst. Indirecte- en gevolgschade zoals bedrijfsstagnatie vallen hier niet onder.</t>
  </si>
  <si>
    <t>De KB stelt leverancier uiterlijk 2 maanden voor het verstrijken van de initiële (of: dan geldende) looptijd van de overeenkomst schriftelijk in kennis indien de KB gebruikmaakt van de verlengingsoptie. Indien de verlengingsoptie niet wordt uitgeoefend, eindigt de overeenkomst van rechtswege na het verstrijken van de dan geldende looptijd.</t>
  </si>
  <si>
    <t>Door het indienen van een inschrijving maken de door Opdrachtnemer opgegeven antwoorden op de kwalitatieve gunningcriteria automatisch en direct deel uit van de eisen die gesteld worden aan de uitvoering van de opdracht.</t>
  </si>
  <si>
    <t>Voor akkoord</t>
  </si>
  <si>
    <t>Organisatie</t>
  </si>
  <si>
    <t>Naam rechtsgeldig vertegenwoordiger</t>
  </si>
  <si>
    <t>Functie rechtsgeldig vertegenwoordiger</t>
  </si>
  <si>
    <t>Datum</t>
  </si>
  <si>
    <t>Handtekening</t>
  </si>
  <si>
    <t>Invulinstructies:</t>
  </si>
  <si>
    <t>Inschrijver hoeft uitsluitend de fel geel geacreerde cellen in te voeren.</t>
  </si>
  <si>
    <r>
      <t xml:space="preserve">Uitsluitend Inschijvingen </t>
    </r>
    <r>
      <rPr>
        <u/>
        <sz val="11"/>
        <color theme="1"/>
        <rFont val="Calibri"/>
        <family val="2"/>
        <scheme val="minor"/>
      </rPr>
      <t>onder</t>
    </r>
    <r>
      <rPr>
        <sz val="11"/>
        <color theme="1"/>
        <rFont val="Calibri"/>
        <family val="2"/>
        <scheme val="minor"/>
      </rPr>
      <t xml:space="preserve"> de maximumprijs </t>
    </r>
    <r>
      <rPr>
        <u/>
        <sz val="11"/>
        <color theme="1"/>
        <rFont val="Calibri"/>
        <family val="2"/>
        <scheme val="minor"/>
      </rPr>
      <t>zijn geldig</t>
    </r>
    <r>
      <rPr>
        <sz val="11"/>
        <color theme="1"/>
        <rFont val="Calibri"/>
        <family val="2"/>
        <scheme val="minor"/>
      </rPr>
      <t xml:space="preserve">. Inschrijvingen </t>
    </r>
    <r>
      <rPr>
        <u/>
        <sz val="11"/>
        <color theme="1"/>
        <rFont val="Calibri"/>
        <family val="2"/>
        <scheme val="minor"/>
      </rPr>
      <t>boven</t>
    </r>
    <r>
      <rPr>
        <sz val="11"/>
        <color theme="1"/>
        <rFont val="Calibri"/>
        <family val="2"/>
        <scheme val="minor"/>
      </rPr>
      <t xml:space="preserve"> de gestelde maximumprijs </t>
    </r>
    <r>
      <rPr>
        <u/>
        <sz val="11"/>
        <color theme="1"/>
        <rFont val="Calibri"/>
        <family val="2"/>
        <scheme val="minor"/>
      </rPr>
      <t>zijn ongeldig</t>
    </r>
    <r>
      <rPr>
        <sz val="11"/>
        <color theme="1"/>
        <rFont val="Calibri"/>
        <family val="2"/>
        <scheme val="minor"/>
      </rPr>
      <t>.</t>
    </r>
  </si>
  <si>
    <t>Maximum inschrijfprijs excl BTW</t>
  </si>
  <si>
    <t>Onderdeel</t>
  </si>
  <si>
    <t>Prijs excl BTW</t>
  </si>
  <si>
    <t>Aantal</t>
  </si>
  <si>
    <t>Frequentie</t>
  </si>
  <si>
    <t>Totaal</t>
  </si>
  <si>
    <t>Ontwikkelkosten</t>
  </si>
  <si>
    <t>Eenmalig</t>
  </si>
  <si>
    <t>Migratie</t>
  </si>
  <si>
    <t>Implementatie</t>
  </si>
  <si>
    <t>Exit</t>
  </si>
  <si>
    <t>Licentiekosten*</t>
  </si>
  <si>
    <t>Jaarlijks</t>
  </si>
  <si>
    <t>Onderhoud</t>
  </si>
  <si>
    <t>Subtotaal</t>
  </si>
  <si>
    <t>Uurtarieven bij doorontwikkeling</t>
  </si>
  <si>
    <t>Rol</t>
  </si>
  <si>
    <t>Eur/uur</t>
  </si>
  <si>
    <t>Uren</t>
  </si>
  <si>
    <t>Flatfee</t>
  </si>
  <si>
    <t>Totale Inschrijfprijs</t>
  </si>
  <si>
    <t>* Indien IE bij KB ligt is dit niet van toepassing</t>
  </si>
  <si>
    <t>Weging per subdeel</t>
  </si>
  <si>
    <t>Weging</t>
  </si>
  <si>
    <t>Max punten</t>
  </si>
  <si>
    <t>% van totaal</t>
  </si>
  <si>
    <t>score</t>
  </si>
  <si>
    <t>1. Te beheren gegevens &amp; datakwaliteit</t>
  </si>
  <si>
    <t>geen wensen</t>
  </si>
  <si>
    <t>2. Implementatie, integratie, beheer en opleiding</t>
  </si>
  <si>
    <t>3. Gegevensbeheer, rollen en workflow</t>
  </si>
  <si>
    <t>3A Rollen en workflow</t>
  </si>
  <si>
    <t>3B Beheer organisatiegegevens</t>
  </si>
  <si>
    <t>3C Beheer aanbodgegevens</t>
  </si>
  <si>
    <t>3D Beheer referentiegegevens</t>
  </si>
  <si>
    <t>4. Gebruiksvriendelijkheid &amp; Toegankelijkheid</t>
  </si>
  <si>
    <t>weging</t>
  </si>
  <si>
    <t>5. Beschikbaar stellen van de gegevens in DOB  via een REST API</t>
  </si>
  <si>
    <t>weging x score</t>
  </si>
  <si>
    <t>6. Privacy, techniek en veiligheid</t>
  </si>
  <si>
    <t>6A Eisen die bij beide opties van toepassing zijn</t>
  </si>
  <si>
    <t>6B Optie 1 - leveren als SAAS</t>
  </si>
  <si>
    <t xml:space="preserve">6C Optie 2 - leveren met gebruik van de KB azure-cloud infrastructuur </t>
  </si>
  <si>
    <t>w.3D.6</t>
  </si>
  <si>
    <t>Leverancier biedt optie 2 (6c) oplossing aan.</t>
  </si>
  <si>
    <t xml:space="preserve"> 6C Optie 2 - leveren met gebruik van de KB azure-cloud infrastructuur </t>
  </si>
  <si>
    <t>ONDERSTAAND 3 VOORBEELD BEOORDELINGEN.</t>
  </si>
  <si>
    <t>Voorbeeld beoordeling 1.</t>
  </si>
  <si>
    <t>Score per leverancier</t>
  </si>
  <si>
    <t>max punten</t>
  </si>
  <si>
    <t>Beoordeling alleen op kwaliteitscore</t>
  </si>
  <si>
    <t>lev a</t>
  </si>
  <si>
    <t>lev b</t>
  </si>
  <si>
    <t>lev c</t>
  </si>
  <si>
    <t>lev d</t>
  </si>
  <si>
    <t>rangorde</t>
  </si>
  <si>
    <t>Inschrijfprijs:</t>
  </si>
  <si>
    <t>% verschil ten opzichten van hoogste kwaliteit</t>
  </si>
  <si>
    <t>GUNNING</t>
  </si>
  <si>
    <t>Verschil rang 1-2 is meer dan 10%.</t>
  </si>
  <si>
    <t>Derhalve gunning uitsluitend op kwaliteit</t>
  </si>
  <si>
    <t>Voorbeeld beoordeling 2.</t>
  </si>
  <si>
    <t>Verschil rang 1-3 is minder dan 10%.</t>
  </si>
  <si>
    <t>Derhalve gunning uitsluitend op prijs (binnen de bandbreedte 0-10%)</t>
  </si>
  <si>
    <t>Voorbeeld beoordeling 3.</t>
  </si>
  <si>
    <t>Verschil rang 1-2 is minder dan 10%.</t>
  </si>
  <si>
    <t>Gegeven</t>
  </si>
  <si>
    <t>Systeembeheerder</t>
  </si>
  <si>
    <t>Gebruikers beheerder </t>
  </si>
  <si>
    <t>Hoofdaccountmanager</t>
  </si>
  <si>
    <t>Account manager </t>
  </si>
  <si>
    <t>Redacteur  </t>
  </si>
  <si>
    <t>Gast</t>
  </si>
  <si>
    <t>Integratiebeheerder </t>
  </si>
  <si>
    <t>Gebruiker </t>
  </si>
  <si>
    <t>Gebruikers buiten KB netwerk aanmaken, toegang verlenen en ontzeggen, verwijderen.</t>
  </si>
  <si>
    <t xml:space="preserve">Accountmanager - redacteur - en gastrollen toekennen op organisaties die vallen onder de beheerafspraak.
</t>
  </si>
  <si>
    <t xml:space="preserve">Redacteur - en gastrollen toekennen op organisaties die vallen onder de beheerafspraak.
</t>
  </si>
  <si>
    <t>Aanbod </t>
  </si>
  <si>
    <t>Maken, wijzigen en verwijderen aanbod van organisaties waarvoor gebruiker de redacteurrol heeft </t>
  </si>
  <si>
    <t>Lezen aanbod van organisaties waarvoor gebruiker de gastrol heeft  </t>
  </si>
  <si>
    <t>Basisbestandgegevens bibliotheek </t>
  </si>
  <si>
    <t>Beheren bij alle bibliotheken</t>
  </si>
  <si>
    <t xml:space="preserve">Beheren bij de bibliotheken die vallen onder de beheerafspraak </t>
  </si>
  <si>
    <t>Bibliotheek </t>
  </si>
  <si>
    <t>maken, wijzigen en verwijderen van alle bibliotheken.</t>
  </si>
  <si>
    <t>maken, wijzigen en verwijderen van bibliotheken die vallen onder de beheerafspraak</t>
  </si>
  <si>
    <t>Wijzigen organisatiegegevens van bibliotheken die vallen onder de beheerafspraak</t>
  </si>
  <si>
    <t xml:space="preserve">Wijzigen organisatiegegevens van bibliotheken waarvoor gebruiker de redacteurrol heeft </t>
  </si>
  <si>
    <t>Lezen organisatiegegevens van bibliotheken waarvoor gebruiker de gastrol heeft </t>
  </si>
  <si>
    <t>Overige organisatie </t>
  </si>
  <si>
    <t>maken, wijzigen en verwijderen</t>
  </si>
  <si>
    <t xml:space="preserve">wijzigen  </t>
  </si>
  <si>
    <t>Lezen organisatiegegevens van organisaties waarvoor gebruiker de gastrol heeft </t>
  </si>
  <si>
    <t>Beheercluster</t>
  </si>
  <si>
    <t>Beheer</t>
  </si>
  <si>
    <t>Beheerafspraak</t>
  </si>
  <si>
    <t>Aanbodsoort</t>
  </si>
  <si>
    <t>Trefwoord + rubriek</t>
  </si>
  <si>
    <t>Gebied + rubriek</t>
  </si>
  <si>
    <t>Doelgroep + rubriek</t>
  </si>
  <si>
    <t>Sjablonen</t>
  </si>
  <si>
    <t>Importkoppeling </t>
  </si>
  <si>
    <t>maken, wijzigen en verwijderen </t>
  </si>
  <si>
    <t>export</t>
  </si>
  <si>
    <t>Accounts API gebruikers</t>
  </si>
  <si>
    <t>Systeemberichten </t>
  </si>
  <si>
    <t>Wijzigen </t>
  </si>
  <si>
    <t xml:space="preserve">Recht </t>
  </si>
  <si>
    <t>Basis Bibliotheek </t>
  </si>
  <si>
    <t>Basis bibliotheek en alle vestigingen.</t>
  </si>
  <si>
    <t>alleen de vestiging</t>
  </si>
  <si>
    <t>Organisatie </t>
  </si>
  <si>
    <t>E.4.1</t>
  </si>
  <si>
    <t>E.4.2</t>
  </si>
  <si>
    <t>W.4.1</t>
  </si>
  <si>
    <t>W.4.2</t>
  </si>
  <si>
    <t>E.4.3</t>
  </si>
  <si>
    <t>4W.3</t>
  </si>
  <si>
    <t>W.4.4</t>
  </si>
  <si>
    <t>W.4.5</t>
  </si>
  <si>
    <t>E.4.4</t>
  </si>
  <si>
    <t>E.5.1</t>
  </si>
  <si>
    <t>E.5.2</t>
  </si>
  <si>
    <t>E.5.3</t>
  </si>
  <si>
    <t>E.5.4</t>
  </si>
  <si>
    <t>E.5.5</t>
  </si>
  <si>
    <t>W.5.1</t>
  </si>
  <si>
    <t>W.5.2</t>
  </si>
  <si>
    <t>W.5.3</t>
  </si>
  <si>
    <t>E.5.6</t>
  </si>
  <si>
    <t>E.5.7</t>
  </si>
  <si>
    <t>E.5.8</t>
  </si>
  <si>
    <t>W.5.4</t>
  </si>
  <si>
    <t>E.5.9</t>
  </si>
  <si>
    <t>E.6A.1</t>
  </si>
  <si>
    <t>E.6A.2</t>
  </si>
  <si>
    <t>E.6A.3</t>
  </si>
  <si>
    <t>E.6A.4</t>
  </si>
  <si>
    <t>W.6A.1</t>
  </si>
  <si>
    <t>E.6A.5</t>
  </si>
  <si>
    <t>E.6A.6</t>
  </si>
  <si>
    <t>W.6A.2</t>
  </si>
  <si>
    <t>W.6A.7</t>
  </si>
  <si>
    <t>E.6A.8</t>
  </si>
  <si>
    <t>W.6A.3</t>
  </si>
  <si>
    <t>E6A.9</t>
  </si>
  <si>
    <t>E.6A.10</t>
  </si>
  <si>
    <t>E.6A.11</t>
  </si>
  <si>
    <t>W.6A.4</t>
  </si>
  <si>
    <t>W.6A.5</t>
  </si>
  <si>
    <t>W.6A.6</t>
  </si>
  <si>
    <t>E.6A.12</t>
  </si>
  <si>
    <t>E.6B.1</t>
  </si>
  <si>
    <t>E.6B.2</t>
  </si>
  <si>
    <t>E.6B.3</t>
  </si>
  <si>
    <t>E.6B.4</t>
  </si>
  <si>
    <t>E.6B.5</t>
  </si>
  <si>
    <t>E.6C.1</t>
  </si>
  <si>
    <t>E.6C.2</t>
  </si>
  <si>
    <t>E.6C.3</t>
  </si>
  <si>
    <t>E.6C.4</t>
  </si>
  <si>
    <t>E.6C.5</t>
  </si>
  <si>
    <t>E.6C.6</t>
  </si>
  <si>
    <t>E.6C.7</t>
  </si>
  <si>
    <t>E.6C.8</t>
  </si>
  <si>
    <t>E.7.1</t>
  </si>
  <si>
    <t>E.7.2</t>
  </si>
  <si>
    <t>E.7.3</t>
  </si>
  <si>
    <t>E.7.4</t>
  </si>
  <si>
    <t>E.7.5</t>
  </si>
  <si>
    <t>E.7.6</t>
  </si>
  <si>
    <t>E.7.7</t>
  </si>
  <si>
    <t>E.7.8</t>
  </si>
  <si>
    <t>E.7.9</t>
  </si>
  <si>
    <t>E.7.10</t>
  </si>
  <si>
    <t>E.7.11</t>
  </si>
  <si>
    <t>E.7.12</t>
  </si>
  <si>
    <t>E.7.13</t>
  </si>
  <si>
    <t>E.7.14</t>
  </si>
  <si>
    <t>E.7.15</t>
  </si>
  <si>
    <t>E.7.16</t>
  </si>
  <si>
    <t>E.7.17</t>
  </si>
  <si>
    <t>E.7.18</t>
  </si>
  <si>
    <t>E.7.19</t>
  </si>
  <si>
    <t>E.7.20</t>
  </si>
  <si>
    <t>E.7.21</t>
  </si>
  <si>
    <t>E.7.22</t>
  </si>
  <si>
    <t>W.4.3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</si>
</sst>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 #,##0.00_);_(* \(#,##0.00\);_(* &quot;-&quot;??_);_(@_)"/>
    <numFmt numFmtId="165" formatCode="_ &quot;€&quot;\ * #,##0_ ;_ &quot;€&quot;\ * \-#,##0_ ;_ &quot;€&quot;\ * &quot;-&quot;??_ ;_ @_ "/>
    <numFmt numFmtId="166" formatCode="_-&quot;€&quot;\ * #,##0.00_-;_-&quot;€&quot;\ * #,##0.00\-;_-&quot;€&quot;\ * &quot;-&quot;??_-;_-@_-"/>
    <numFmt numFmtId="167" formatCode="_(* #,##0_);_(* \(#,##0\);_(* &quot;-&quot;??_);_(@_)"/>
    <numFmt numFmtId="168" formatCode="_(* #,##0.000_);_(* \(#,##0.000\);_(* &quot;-&quot;??_);_(@_)"/>
  </numFmts>
  <fonts count="45" x14ac:knownFonts="1">
    <font>
      <sz val="11"/>
      <color theme="1"/>
      <name val="Calibri"/>
      <family val="2"/>
      <scheme val="minor"/>
    </font>
    <font>
      <sz val="11"/>
      <color theme="0"/>
      <name val="Calibri"/>
      <family val="2"/>
      <scheme val="minor"/>
    </font>
    <font>
      <sz val="9.5"/>
      <name val="Arial"/>
      <family val="2"/>
    </font>
    <font>
      <sz val="9.5"/>
      <color theme="0"/>
      <name val="Arial"/>
      <family val="2"/>
    </font>
    <font>
      <sz val="10"/>
      <color rgb="FF000000"/>
      <name val="Arial"/>
      <family val="2"/>
    </font>
    <font>
      <sz val="11"/>
      <color rgb="FF000000"/>
      <name val="Calibri"/>
      <family val="2"/>
    </font>
    <font>
      <sz val="11"/>
      <color theme="1"/>
      <name val="Calibri"/>
      <family val="2"/>
      <scheme val="minor"/>
    </font>
    <font>
      <sz val="16"/>
      <color theme="1"/>
      <name val="Calibri"/>
      <family val="2"/>
      <scheme val="minor"/>
    </font>
    <font>
      <b/>
      <i/>
      <sz val="16"/>
      <color theme="1"/>
      <name val="Calibri"/>
      <family val="2"/>
      <scheme val="minor"/>
    </font>
    <font>
      <b/>
      <sz val="16"/>
      <color theme="1"/>
      <name val="Calibri"/>
      <family val="2"/>
      <scheme val="minor"/>
    </font>
    <font>
      <b/>
      <sz val="12"/>
      <color theme="1"/>
      <name val="Calibri"/>
      <family val="2"/>
      <scheme val="minor"/>
    </font>
    <font>
      <b/>
      <sz val="16"/>
      <color theme="0"/>
      <name val="Calibri"/>
      <family val="2"/>
      <scheme val="minor"/>
    </font>
    <font>
      <b/>
      <sz val="12"/>
      <color theme="0"/>
      <name val="Calibri"/>
      <family val="2"/>
      <scheme val="minor"/>
    </font>
    <font>
      <b/>
      <sz val="14"/>
      <color theme="0"/>
      <name val="Calibri"/>
      <family val="2"/>
      <scheme val="minor"/>
    </font>
    <font>
      <sz val="11"/>
      <color rgb="FF000000"/>
      <name val="Calibri"/>
      <family val="2"/>
      <scheme val="minor"/>
    </font>
    <font>
      <b/>
      <sz val="14"/>
      <color rgb="FFFFFFFF"/>
      <name val="Calibri"/>
      <family val="2"/>
    </font>
    <font>
      <sz val="11"/>
      <color theme="1"/>
      <name val="Calibri"/>
      <family val="2"/>
    </font>
    <font>
      <b/>
      <sz val="11"/>
      <color theme="1"/>
      <name val="Calibri"/>
      <family val="2"/>
      <scheme val="minor"/>
    </font>
    <font>
      <b/>
      <sz val="12"/>
      <name val="Calibri"/>
      <family val="2"/>
      <scheme val="minor"/>
    </font>
    <font>
      <sz val="12"/>
      <name val="Calibri"/>
      <family val="2"/>
      <scheme val="minor"/>
    </font>
    <font>
      <sz val="11"/>
      <name val="Calibri"/>
      <family val="2"/>
      <scheme val="minor"/>
    </font>
    <font>
      <sz val="16"/>
      <name val="Calibri"/>
      <family val="2"/>
      <scheme val="minor"/>
    </font>
    <font>
      <b/>
      <sz val="14"/>
      <name val="Calibri"/>
      <family val="2"/>
      <scheme val="minor"/>
    </font>
    <font>
      <sz val="8"/>
      <name val="Calibri"/>
      <family val="2"/>
      <scheme val="minor"/>
    </font>
    <font>
      <sz val="8"/>
      <color theme="1"/>
      <name val="Calibri"/>
      <family val="2"/>
      <scheme val="minor"/>
    </font>
    <font>
      <sz val="10"/>
      <name val="Arial"/>
      <family val="2"/>
    </font>
    <font>
      <sz val="10"/>
      <color theme="1"/>
      <name val="Arial"/>
      <family val="2"/>
    </font>
    <font>
      <sz val="10"/>
      <color theme="1"/>
      <name val="Calibri"/>
      <family val="2"/>
      <scheme val="minor"/>
    </font>
    <font>
      <b/>
      <sz val="11"/>
      <color rgb="FFFF0000"/>
      <name val="Calibri"/>
      <family val="2"/>
      <scheme val="minor"/>
    </font>
    <font>
      <sz val="11"/>
      <color theme="1"/>
      <name val="Calibri"/>
    </font>
    <font>
      <sz val="16"/>
      <color theme="0"/>
      <name val="Calibri"/>
      <family val="2"/>
      <scheme val="minor"/>
    </font>
    <font>
      <b/>
      <sz val="11"/>
      <name val="Calibri"/>
      <family val="2"/>
      <scheme val="minor"/>
    </font>
    <font>
      <sz val="12"/>
      <color rgb="FFFF0000"/>
      <name val="Calibri"/>
      <family val="2"/>
      <scheme val="minor"/>
    </font>
    <font>
      <b/>
      <sz val="11"/>
      <color rgb="FF000000"/>
      <name val="Calibri"/>
      <family val="2"/>
    </font>
    <font>
      <i/>
      <sz val="11"/>
      <color theme="1"/>
      <name val="Calibri"/>
      <family val="2"/>
      <scheme val="minor"/>
    </font>
    <font>
      <u/>
      <sz val="11"/>
      <color theme="1"/>
      <name val="Calibri"/>
      <family val="2"/>
      <scheme val="minor"/>
    </font>
    <font>
      <b/>
      <sz val="9.5"/>
      <color theme="0"/>
      <name val="Arial"/>
      <family val="2"/>
    </font>
    <font>
      <sz val="9.5"/>
      <color theme="1"/>
      <name val="Arial"/>
      <family val="2"/>
    </font>
    <font>
      <sz val="11"/>
      <name val="Calibri"/>
      <family val="2"/>
    </font>
    <font>
      <sz val="11"/>
      <color theme="2" tint="-0.249977111117893"/>
      <name val="Calibri"/>
      <family val="2"/>
      <scheme val="minor"/>
    </font>
    <font>
      <sz val="8"/>
      <color theme="2" tint="-0.249977111117893"/>
      <name val="Calibri"/>
      <family val="2"/>
      <scheme val="minor"/>
    </font>
    <font>
      <b/>
      <sz val="12"/>
      <color rgb="FFFFFFFF"/>
      <name val="Calibri"/>
      <family val="2"/>
    </font>
    <font>
      <sz val="9"/>
      <color indexed="81"/>
      <name val="Tahoma"/>
      <family val="2"/>
    </font>
    <font>
      <b/>
      <sz val="9"/>
      <color indexed="81"/>
      <name val="Tahoma"/>
      <family val="2"/>
    </font>
    <font>
      <b/>
      <sz val="12"/>
      <color rgb="FFFF0000"/>
      <name val="Calibri"/>
      <family val="2"/>
      <scheme val="minor"/>
    </font>
  </fonts>
  <fills count="19">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rgb="FF80808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rgb="FF2C4D33"/>
        <bgColor indexed="64"/>
      </patternFill>
    </fill>
    <fill>
      <patternFill patternType="solid">
        <fgColor rgb="FF757171"/>
        <bgColor indexed="64"/>
      </patternFill>
    </fill>
    <fill>
      <patternFill patternType="solid">
        <fgColor theme="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164" fontId="6"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25" fillId="0" borderId="0"/>
    <xf numFmtId="166" fontId="25" fillId="0" borderId="0" applyFont="0" applyFill="0" applyBorder="0" applyAlignment="0" applyProtection="0"/>
    <xf numFmtId="0" fontId="26" fillId="0" borderId="0"/>
    <xf numFmtId="44" fontId="26" fillId="0" borderId="0" applyFont="0" applyFill="0" applyBorder="0" applyAlignment="0" applyProtection="0"/>
  </cellStyleXfs>
  <cellXfs count="240">
    <xf numFmtId="0" fontId="0" fillId="0" borderId="0" xfId="0"/>
    <xf numFmtId="0" fontId="0" fillId="0" borderId="0" xfId="0" applyAlignment="1">
      <alignment vertical="top" wrapText="1"/>
    </xf>
    <xf numFmtId="0" fontId="1"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vertical="top" wrapText="1"/>
    </xf>
    <xf numFmtId="0" fontId="1" fillId="2" borderId="0" xfId="0" applyFont="1" applyFill="1" applyAlignment="1">
      <alignment horizontal="right" vertical="top" wrapText="1" indent="1"/>
    </xf>
    <xf numFmtId="0" fontId="3" fillId="3" borderId="1" xfId="0" applyFont="1" applyFill="1" applyBorder="1" applyAlignment="1">
      <alignment horizontal="left" vertical="top" wrapText="1"/>
    </xf>
    <xf numFmtId="0" fontId="3" fillId="3" borderId="1" xfId="0" applyFont="1" applyFill="1" applyBorder="1" applyAlignment="1">
      <alignment vertical="top" wrapText="1"/>
    </xf>
    <xf numFmtId="0" fontId="1" fillId="2" borderId="1" xfId="0" applyFont="1" applyFill="1" applyBorder="1" applyAlignment="1">
      <alignment horizontal="right" vertical="top" wrapText="1" indent="1"/>
    </xf>
    <xf numFmtId="0" fontId="1" fillId="2" borderId="1" xfId="0" applyFont="1" applyFill="1" applyBorder="1" applyAlignment="1">
      <alignment vertical="top" wrapText="1"/>
    </xf>
    <xf numFmtId="0" fontId="3"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vertical="top" wrapText="1"/>
    </xf>
    <xf numFmtId="0" fontId="2" fillId="0" borderId="1" xfId="0" applyFont="1" applyBorder="1" applyAlignment="1">
      <alignment vertical="top" wrapText="1"/>
    </xf>
    <xf numFmtId="0" fontId="4" fillId="0" borderId="1" xfId="0" applyFont="1" applyBorder="1" applyAlignment="1">
      <alignment wrapText="1"/>
    </xf>
    <xf numFmtId="49" fontId="7" fillId="0" borderId="0" xfId="0" applyNumberFormat="1" applyFont="1" applyAlignment="1">
      <alignment horizontal="left" wrapText="1"/>
    </xf>
    <xf numFmtId="49" fontId="0" fillId="0" borderId="0" xfId="0" applyNumberFormat="1" applyAlignment="1">
      <alignment horizontal="left" wrapText="1"/>
    </xf>
    <xf numFmtId="49" fontId="9" fillId="5" borderId="0" xfId="0" applyNumberFormat="1" applyFont="1" applyFill="1" applyAlignment="1">
      <alignment horizontal="left" wrapText="1"/>
    </xf>
    <xf numFmtId="49" fontId="12" fillId="8" borderId="2" xfId="0" applyNumberFormat="1" applyFont="1" applyFill="1" applyBorder="1" applyAlignment="1">
      <alignment horizontal="left" vertical="center" wrapText="1"/>
    </xf>
    <xf numFmtId="49" fontId="12" fillId="8" borderId="2" xfId="0" applyNumberFormat="1" applyFont="1" applyFill="1" applyBorder="1" applyAlignment="1">
      <alignment horizontal="center" vertical="center" wrapText="1"/>
    </xf>
    <xf numFmtId="49" fontId="12" fillId="0" borderId="0" xfId="0" applyNumberFormat="1" applyFont="1" applyAlignment="1">
      <alignment horizontal="left" vertical="center" wrapText="1"/>
    </xf>
    <xf numFmtId="49" fontId="0" fillId="0" borderId="2" xfId="0" applyNumberFormat="1" applyBorder="1" applyAlignment="1">
      <alignment horizontal="left" vertical="center" wrapText="1"/>
    </xf>
    <xf numFmtId="49" fontId="0" fillId="0" borderId="2" xfId="0" applyNumberFormat="1" applyBorder="1" applyAlignment="1">
      <alignment horizontal="center" vertical="center" wrapText="1"/>
    </xf>
    <xf numFmtId="164" fontId="0" fillId="0" borderId="2" xfId="1" applyFont="1" applyBorder="1" applyAlignment="1">
      <alignment vertical="center"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49" fontId="0" fillId="0" borderId="0" xfId="0" applyNumberFormat="1" applyAlignment="1">
      <alignment horizontal="center" wrapText="1"/>
    </xf>
    <xf numFmtId="164" fontId="0" fillId="0" borderId="2" xfId="1" applyFont="1" applyFill="1" applyBorder="1" applyAlignment="1">
      <alignment vertical="center" wrapText="1"/>
    </xf>
    <xf numFmtId="49" fontId="12" fillId="8" borderId="2" xfId="0" applyNumberFormat="1" applyFont="1" applyFill="1" applyBorder="1" applyAlignment="1">
      <alignment horizontal="left" vertical="top" wrapText="1"/>
    </xf>
    <xf numFmtId="0" fontId="0" fillId="0" borderId="2" xfId="0" applyBorder="1" applyAlignment="1">
      <alignment vertical="top" wrapText="1"/>
    </xf>
    <xf numFmtId="49" fontId="0" fillId="0" borderId="2" xfId="0" applyNumberFormat="1" applyBorder="1" applyAlignment="1">
      <alignment horizontal="left" vertical="top" wrapText="1"/>
    </xf>
    <xf numFmtId="49" fontId="18" fillId="8" borderId="2" xfId="0" applyNumberFormat="1" applyFont="1" applyFill="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49" fontId="12" fillId="0" borderId="2" xfId="0" applyNumberFormat="1" applyFont="1" applyBorder="1" applyAlignment="1">
      <alignment horizontal="left" vertical="center" wrapText="1"/>
    </xf>
    <xf numFmtId="49" fontId="12" fillId="0" borderId="2" xfId="0" applyNumberFormat="1" applyFont="1" applyBorder="1" applyAlignment="1">
      <alignment horizontal="center" vertical="center" wrapText="1"/>
    </xf>
    <xf numFmtId="49" fontId="7" fillId="6" borderId="2" xfId="0" applyNumberFormat="1" applyFont="1" applyFill="1" applyBorder="1" applyAlignment="1">
      <alignment horizontal="left" vertical="center" wrapText="1"/>
    </xf>
    <xf numFmtId="49" fontId="21" fillId="6" borderId="2" xfId="0" applyNumberFormat="1" applyFont="1" applyFill="1" applyBorder="1" applyAlignment="1">
      <alignment horizontal="center" vertical="center" wrapText="1"/>
    </xf>
    <xf numFmtId="49" fontId="8" fillId="6" borderId="2" xfId="0" applyNumberFormat="1" applyFont="1" applyFill="1" applyBorder="1" applyAlignment="1">
      <alignment horizontal="left" vertical="top" wrapText="1"/>
    </xf>
    <xf numFmtId="49" fontId="7" fillId="6" borderId="2" xfId="0" applyNumberFormat="1" applyFont="1" applyFill="1" applyBorder="1" applyAlignment="1">
      <alignment horizontal="center" wrapText="1"/>
    </xf>
    <xf numFmtId="49" fontId="7" fillId="6" borderId="2" xfId="0" applyNumberFormat="1" applyFont="1" applyFill="1" applyBorder="1" applyAlignment="1">
      <alignment horizontal="left" wrapText="1"/>
    </xf>
    <xf numFmtId="49" fontId="0" fillId="6" borderId="2" xfId="0" applyNumberFormat="1" applyFill="1" applyBorder="1" applyAlignment="1">
      <alignment horizontal="left" vertical="center" wrapText="1"/>
    </xf>
    <xf numFmtId="49" fontId="20" fillId="6" borderId="2" xfId="0" applyNumberFormat="1" applyFont="1" applyFill="1" applyBorder="1" applyAlignment="1">
      <alignment horizontal="center" vertical="center" wrapText="1"/>
    </xf>
    <xf numFmtId="49" fontId="10" fillId="6" borderId="2" xfId="0" applyNumberFormat="1" applyFont="1" applyFill="1" applyBorder="1" applyAlignment="1">
      <alignment horizontal="left" vertical="top" wrapText="1"/>
    </xf>
    <xf numFmtId="49" fontId="0" fillId="6" borderId="2" xfId="0" applyNumberFormat="1" applyFill="1" applyBorder="1" applyAlignment="1">
      <alignment horizontal="center" wrapText="1"/>
    </xf>
    <xf numFmtId="49" fontId="0" fillId="6" borderId="2" xfId="0" applyNumberFormat="1" applyFill="1" applyBorder="1" applyAlignment="1">
      <alignment horizontal="left" wrapText="1"/>
    </xf>
    <xf numFmtId="49" fontId="0" fillId="6" borderId="2" xfId="0" applyNumberFormat="1" applyFill="1" applyBorder="1" applyAlignment="1">
      <alignment horizontal="left" vertical="top" wrapText="1"/>
    </xf>
    <xf numFmtId="49" fontId="0" fillId="6" borderId="2" xfId="0" applyNumberFormat="1" applyFill="1" applyBorder="1" applyAlignment="1">
      <alignment horizontal="center" vertical="top" wrapText="1"/>
    </xf>
    <xf numFmtId="49" fontId="11" fillId="7" borderId="2" xfId="0" applyNumberFormat="1" applyFont="1" applyFill="1" applyBorder="1" applyAlignment="1">
      <alignment horizontal="left" vertical="center" wrapText="1"/>
    </xf>
    <xf numFmtId="49" fontId="11" fillId="7" borderId="2" xfId="0" applyNumberFormat="1" applyFont="1" applyFill="1" applyBorder="1" applyAlignment="1">
      <alignment horizontal="left" vertical="top" wrapText="1"/>
    </xf>
    <xf numFmtId="49" fontId="11" fillId="7" borderId="2" xfId="0" applyNumberFormat="1" applyFont="1" applyFill="1" applyBorder="1" applyAlignment="1">
      <alignment horizontal="left" wrapText="1"/>
    </xf>
    <xf numFmtId="49" fontId="11" fillId="7" borderId="2" xfId="0" applyNumberFormat="1" applyFont="1" applyFill="1" applyBorder="1" applyAlignment="1">
      <alignment horizontal="center" wrapText="1"/>
    </xf>
    <xf numFmtId="49" fontId="0" fillId="0" borderId="2" xfId="0" applyNumberFormat="1" applyBorder="1" applyAlignment="1">
      <alignment vertical="top" wrapText="1"/>
    </xf>
    <xf numFmtId="49" fontId="13" fillId="7" borderId="2" xfId="0" applyNumberFormat="1" applyFont="1" applyFill="1" applyBorder="1" applyAlignment="1">
      <alignment horizontal="left" vertical="top" wrapText="1"/>
    </xf>
    <xf numFmtId="49" fontId="11" fillId="9" borderId="2" xfId="0" applyNumberFormat="1" applyFont="1" applyFill="1" applyBorder="1" applyAlignment="1">
      <alignment horizontal="left" vertical="center" wrapText="1"/>
    </xf>
    <xf numFmtId="49" fontId="22" fillId="9" borderId="2" xfId="0" applyNumberFormat="1" applyFont="1" applyFill="1" applyBorder="1" applyAlignment="1">
      <alignment horizontal="center" vertical="center" wrapText="1"/>
    </xf>
    <xf numFmtId="49" fontId="13" fillId="9" borderId="2" xfId="0" applyNumberFormat="1" applyFont="1" applyFill="1" applyBorder="1" applyAlignment="1">
      <alignment horizontal="left" vertical="top" wrapText="1"/>
    </xf>
    <xf numFmtId="49" fontId="11" fillId="9" borderId="2" xfId="0" applyNumberFormat="1" applyFont="1" applyFill="1" applyBorder="1" applyAlignment="1">
      <alignment horizontal="left" wrapText="1"/>
    </xf>
    <xf numFmtId="49" fontId="11" fillId="9" borderId="2" xfId="0" applyNumberFormat="1" applyFont="1" applyFill="1" applyBorder="1" applyAlignment="1">
      <alignment horizontal="center" wrapText="1"/>
    </xf>
    <xf numFmtId="49" fontId="13" fillId="9" borderId="2" xfId="0" applyNumberFormat="1" applyFont="1" applyFill="1" applyBorder="1" applyAlignment="1">
      <alignment horizontal="left" vertical="center" wrapText="1"/>
    </xf>
    <xf numFmtId="49" fontId="15" fillId="9" borderId="2" xfId="0" applyNumberFormat="1" applyFont="1" applyFill="1" applyBorder="1" applyAlignment="1">
      <alignment horizontal="left" vertical="top" wrapText="1"/>
    </xf>
    <xf numFmtId="0" fontId="5" fillId="0" borderId="2" xfId="0" applyFont="1" applyBorder="1" applyAlignment="1">
      <alignment vertical="center"/>
    </xf>
    <xf numFmtId="49" fontId="14" fillId="0" borderId="2" xfId="0" applyNumberFormat="1" applyFont="1" applyBorder="1" applyAlignment="1">
      <alignment horizontal="left" vertical="top" wrapText="1"/>
    </xf>
    <xf numFmtId="49" fontId="13" fillId="0" borderId="2" xfId="0" applyNumberFormat="1" applyFont="1" applyBorder="1" applyAlignment="1">
      <alignment horizontal="left" vertical="top" wrapText="1"/>
    </xf>
    <xf numFmtId="49" fontId="12" fillId="10" borderId="2" xfId="0" applyNumberFormat="1" applyFont="1" applyFill="1" applyBorder="1" applyAlignment="1">
      <alignment horizontal="center" vertical="center" wrapText="1"/>
    </xf>
    <xf numFmtId="49" fontId="12" fillId="10" borderId="2" xfId="0" applyNumberFormat="1" applyFont="1" applyFill="1" applyBorder="1" applyAlignment="1">
      <alignment horizontal="left" vertical="center" wrapText="1"/>
    </xf>
    <xf numFmtId="49" fontId="0" fillId="10" borderId="2" xfId="0" applyNumberFormat="1" applyFill="1" applyBorder="1" applyAlignment="1">
      <alignment horizontal="center" vertical="center" wrapText="1"/>
    </xf>
    <xf numFmtId="49" fontId="19" fillId="0" borderId="2" xfId="0" applyNumberFormat="1" applyFont="1" applyBorder="1" applyAlignment="1">
      <alignment horizontal="left" vertical="center" wrapText="1"/>
    </xf>
    <xf numFmtId="49" fontId="11" fillId="10" borderId="2" xfId="0" applyNumberFormat="1" applyFont="1" applyFill="1" applyBorder="1" applyAlignment="1">
      <alignment horizontal="left" vertical="center" wrapText="1"/>
    </xf>
    <xf numFmtId="49" fontId="11" fillId="10" borderId="2" xfId="0" applyNumberFormat="1" applyFont="1" applyFill="1" applyBorder="1" applyAlignment="1">
      <alignment horizontal="center" wrapText="1"/>
    </xf>
    <xf numFmtId="49" fontId="13" fillId="7" borderId="2" xfId="0" applyNumberFormat="1" applyFont="1" applyFill="1" applyBorder="1" applyAlignment="1">
      <alignment horizontal="center" vertical="center" wrapText="1"/>
    </xf>
    <xf numFmtId="49" fontId="11" fillId="7" borderId="2" xfId="0" applyNumberFormat="1" applyFont="1" applyFill="1" applyBorder="1" applyAlignment="1">
      <alignment horizontal="center" vertical="center" wrapText="1"/>
    </xf>
    <xf numFmtId="164" fontId="0" fillId="10" borderId="2" xfId="1" applyFont="1" applyFill="1" applyBorder="1" applyAlignment="1">
      <alignment vertical="center" wrapText="1"/>
    </xf>
    <xf numFmtId="0" fontId="0" fillId="7" borderId="0" xfId="0" applyFill="1"/>
    <xf numFmtId="0" fontId="0" fillId="0" borderId="2" xfId="0" applyBorder="1" applyAlignment="1">
      <alignment horizontal="center" vertical="center" wrapText="1"/>
    </xf>
    <xf numFmtId="2" fontId="9" fillId="6" borderId="2" xfId="0" applyNumberFormat="1" applyFont="1" applyFill="1" applyBorder="1" applyAlignment="1">
      <alignment horizontal="left" wrapText="1"/>
    </xf>
    <xf numFmtId="2" fontId="10" fillId="6" borderId="2" xfId="0" applyNumberFormat="1" applyFont="1" applyFill="1" applyBorder="1" applyAlignment="1">
      <alignment horizontal="left" wrapText="1"/>
    </xf>
    <xf numFmtId="2" fontId="0" fillId="6" borderId="2" xfId="0" applyNumberFormat="1" applyFill="1" applyBorder="1" applyAlignment="1">
      <alignment horizontal="left" wrapText="1"/>
    </xf>
    <xf numFmtId="2" fontId="11" fillId="7" borderId="2" xfId="0" applyNumberFormat="1" applyFont="1" applyFill="1" applyBorder="1" applyAlignment="1">
      <alignment horizontal="left" wrapText="1"/>
    </xf>
    <xf numFmtId="2" fontId="12" fillId="8" borderId="2" xfId="0" applyNumberFormat="1" applyFont="1" applyFill="1" applyBorder="1" applyAlignment="1">
      <alignment horizontal="left" vertical="center" wrapText="1"/>
    </xf>
    <xf numFmtId="2" fontId="12" fillId="10" borderId="2" xfId="0" applyNumberFormat="1" applyFont="1" applyFill="1" applyBorder="1" applyAlignment="1">
      <alignment horizontal="center" vertical="center" wrapText="1"/>
    </xf>
    <xf numFmtId="2" fontId="0" fillId="10" borderId="2" xfId="0" applyNumberFormat="1" applyFill="1" applyBorder="1" applyAlignment="1">
      <alignment horizontal="center" vertical="center" wrapText="1"/>
    </xf>
    <xf numFmtId="2" fontId="0" fillId="0" borderId="2" xfId="0" applyNumberFormat="1" applyBorder="1" applyAlignment="1">
      <alignment horizontal="center" vertical="center" wrapText="1"/>
    </xf>
    <xf numFmtId="2" fontId="11" fillId="9" borderId="2" xfId="0" applyNumberFormat="1" applyFont="1" applyFill="1" applyBorder="1" applyAlignment="1">
      <alignment horizontal="left" wrapText="1"/>
    </xf>
    <xf numFmtId="2" fontId="12" fillId="8" borderId="2" xfId="0" applyNumberFormat="1" applyFont="1" applyFill="1" applyBorder="1" applyAlignment="1">
      <alignment horizontal="center" vertical="center" wrapText="1"/>
    </xf>
    <xf numFmtId="2" fontId="13" fillId="9" borderId="2" xfId="0" applyNumberFormat="1" applyFont="1" applyFill="1" applyBorder="1" applyAlignment="1">
      <alignment horizontal="left" vertical="top" wrapText="1"/>
    </xf>
    <xf numFmtId="2" fontId="0" fillId="0" borderId="0" xfId="0" applyNumberFormat="1" applyAlignment="1">
      <alignment horizontal="left" wrapText="1"/>
    </xf>
    <xf numFmtId="1" fontId="0" fillId="0" borderId="2" xfId="0" applyNumberFormat="1" applyBorder="1" applyAlignment="1">
      <alignment horizontal="center" vertical="center" wrapText="1"/>
    </xf>
    <xf numFmtId="0" fontId="0" fillId="0" borderId="2" xfId="0" applyBorder="1"/>
    <xf numFmtId="0" fontId="0" fillId="0" borderId="0" xfId="0" applyAlignment="1">
      <alignment horizontal="right" indent="1"/>
    </xf>
    <xf numFmtId="49" fontId="0" fillId="0" borderId="4" xfId="0" applyNumberFormat="1" applyBorder="1" applyAlignment="1">
      <alignment vertical="top" wrapText="1"/>
    </xf>
    <xf numFmtId="0" fontId="5" fillId="0" borderId="0" xfId="0" applyFont="1" applyAlignment="1">
      <alignment wrapText="1"/>
    </xf>
    <xf numFmtId="49" fontId="16" fillId="0" borderId="2" xfId="0" applyNumberFormat="1" applyFont="1" applyBorder="1" applyAlignment="1">
      <alignment horizontal="left" vertical="top" wrapText="1"/>
    </xf>
    <xf numFmtId="49" fontId="20" fillId="0" borderId="2" xfId="0" applyNumberFormat="1" applyFont="1" applyBorder="1" applyAlignment="1">
      <alignment horizontal="left" vertical="top" wrapText="1"/>
    </xf>
    <xf numFmtId="49" fontId="0" fillId="5" borderId="2" xfId="0" applyNumberFormat="1" applyFill="1" applyBorder="1" applyAlignment="1">
      <alignment horizontal="center" vertical="center" wrapText="1"/>
    </xf>
    <xf numFmtId="164" fontId="0" fillId="5" borderId="2" xfId="1" applyFont="1" applyFill="1" applyBorder="1" applyAlignment="1">
      <alignment vertical="center" wrapText="1"/>
    </xf>
    <xf numFmtId="49" fontId="0" fillId="5" borderId="0" xfId="0" applyNumberFormat="1" applyFill="1" applyAlignment="1">
      <alignment horizontal="left" wrapText="1"/>
    </xf>
    <xf numFmtId="0" fontId="24" fillId="0" borderId="2" xfId="0" applyFont="1" applyBorder="1"/>
    <xf numFmtId="0" fontId="0" fillId="11" borderId="0" xfId="0" applyFill="1"/>
    <xf numFmtId="0" fontId="0" fillId="0" borderId="5" xfId="0" applyBorder="1"/>
    <xf numFmtId="165" fontId="0" fillId="0" borderId="0" xfId="5" applyNumberFormat="1" applyFont="1"/>
    <xf numFmtId="165" fontId="0" fillId="0" borderId="2" xfId="5" applyNumberFormat="1" applyFont="1" applyBorder="1"/>
    <xf numFmtId="0" fontId="0" fillId="0" borderId="0" xfId="0" applyAlignment="1">
      <alignment horizontal="left"/>
    </xf>
    <xf numFmtId="165" fontId="0" fillId="0" borderId="0" xfId="5" applyNumberFormat="1" applyFont="1" applyBorder="1"/>
    <xf numFmtId="167" fontId="0" fillId="0" borderId="2" xfId="1" applyNumberFormat="1" applyFont="1" applyBorder="1"/>
    <xf numFmtId="165" fontId="17" fillId="0" borderId="0" xfId="5" applyNumberFormat="1" applyFont="1"/>
    <xf numFmtId="165" fontId="28" fillId="0" borderId="0" xfId="5" applyNumberFormat="1" applyFont="1"/>
    <xf numFmtId="0" fontId="17" fillId="0" borderId="0" xfId="0" applyFont="1"/>
    <xf numFmtId="49" fontId="14" fillId="0" borderId="2" xfId="0" applyNumberFormat="1" applyFont="1" applyBorder="1" applyAlignment="1">
      <alignment horizontal="center" vertical="top" wrapText="1"/>
    </xf>
    <xf numFmtId="0" fontId="27" fillId="5" borderId="2" xfId="8" applyFont="1" applyFill="1" applyBorder="1"/>
    <xf numFmtId="167" fontId="0" fillId="0" borderId="2" xfId="1" applyNumberFormat="1" applyFont="1" applyBorder="1" applyAlignment="1">
      <alignment horizontal="center" vertical="center"/>
    </xf>
    <xf numFmtId="165" fontId="24" fillId="0" borderId="0" xfId="5" applyNumberFormat="1" applyFont="1"/>
    <xf numFmtId="165" fontId="28" fillId="0" borderId="8" xfId="5" applyNumberFormat="1" applyFont="1" applyBorder="1"/>
    <xf numFmtId="165" fontId="0" fillId="0" borderId="9" xfId="5" applyNumberFormat="1" applyFont="1" applyBorder="1"/>
    <xf numFmtId="165" fontId="17" fillId="0" borderId="9" xfId="5" applyNumberFormat="1" applyFont="1" applyBorder="1"/>
    <xf numFmtId="165" fontId="17" fillId="0" borderId="10" xfId="5" applyNumberFormat="1" applyFont="1" applyBorder="1"/>
    <xf numFmtId="165" fontId="28" fillId="0" borderId="0" xfId="5" applyNumberFormat="1" applyFont="1" applyBorder="1"/>
    <xf numFmtId="165" fontId="17" fillId="0" borderId="0" xfId="5" applyNumberFormat="1" applyFont="1" applyBorder="1"/>
    <xf numFmtId="49" fontId="29" fillId="0" borderId="2"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2" xfId="0" applyNumberFormat="1" applyFont="1" applyBorder="1" applyAlignment="1">
      <alignment vertical="top" wrapText="1"/>
    </xf>
    <xf numFmtId="0" fontId="5" fillId="0" borderId="0" xfId="0" applyFont="1" applyAlignment="1">
      <alignment vertical="center"/>
    </xf>
    <xf numFmtId="49" fontId="30" fillId="7" borderId="11" xfId="0" applyNumberFormat="1" applyFont="1" applyFill="1" applyBorder="1" applyAlignment="1">
      <alignment horizontal="left" wrapText="1"/>
    </xf>
    <xf numFmtId="49" fontId="11" fillId="7" borderId="11" xfId="0" applyNumberFormat="1" applyFont="1" applyFill="1" applyBorder="1" applyAlignment="1">
      <alignment horizontal="left" vertical="top" wrapText="1"/>
    </xf>
    <xf numFmtId="49" fontId="11" fillId="7" borderId="11" xfId="0" applyNumberFormat="1" applyFont="1" applyFill="1" applyBorder="1" applyAlignment="1">
      <alignment horizontal="left" wrapText="1"/>
    </xf>
    <xf numFmtId="49" fontId="0" fillId="0" borderId="4" xfId="0" applyNumberFormat="1" applyBorder="1" applyAlignment="1">
      <alignment horizontal="left" vertical="center" wrapText="1"/>
    </xf>
    <xf numFmtId="49" fontId="0" fillId="0" borderId="4" xfId="0" applyNumberFormat="1" applyBorder="1" applyAlignment="1">
      <alignment horizontal="left" wrapText="1"/>
    </xf>
    <xf numFmtId="49" fontId="0" fillId="0" borderId="2" xfId="0" applyNumberFormat="1" applyBorder="1" applyAlignment="1">
      <alignment horizontal="left" wrapText="1"/>
    </xf>
    <xf numFmtId="2" fontId="13" fillId="9" borderId="5" xfId="0" applyNumberFormat="1" applyFont="1" applyFill="1" applyBorder="1" applyAlignment="1">
      <alignment horizontal="left" vertical="top" wrapText="1"/>
    </xf>
    <xf numFmtId="49" fontId="12" fillId="8" borderId="11" xfId="0" applyNumberFormat="1" applyFont="1" applyFill="1" applyBorder="1" applyAlignment="1">
      <alignment horizontal="center" vertical="center" wrapText="1"/>
    </xf>
    <xf numFmtId="49" fontId="12" fillId="8" borderId="11" xfId="0" applyNumberFormat="1" applyFont="1" applyFill="1" applyBorder="1" applyAlignment="1">
      <alignment horizontal="left" vertical="center" wrapText="1"/>
    </xf>
    <xf numFmtId="49" fontId="0" fillId="0" borderId="12" xfId="0" applyNumberFormat="1" applyBorder="1" applyAlignment="1">
      <alignment horizontal="center" wrapText="1"/>
    </xf>
    <xf numFmtId="49" fontId="0" fillId="0" borderId="12" xfId="0" applyNumberFormat="1" applyBorder="1" applyAlignment="1">
      <alignment horizontal="left" wrapText="1"/>
    </xf>
    <xf numFmtId="0" fontId="20" fillId="0" borderId="2" xfId="0" applyFont="1" applyBorder="1" applyAlignment="1">
      <alignment horizontal="left" wrapText="1"/>
    </xf>
    <xf numFmtId="49" fontId="5" fillId="6" borderId="2" xfId="0" applyNumberFormat="1" applyFont="1" applyFill="1" applyBorder="1" applyAlignment="1">
      <alignment horizontal="left" vertical="top" wrapText="1"/>
    </xf>
    <xf numFmtId="49" fontId="20" fillId="0" borderId="2" xfId="0" applyNumberFormat="1" applyFont="1" applyBorder="1" applyAlignment="1">
      <alignment horizontal="left" vertical="center" wrapText="1"/>
    </xf>
    <xf numFmtId="165" fontId="34" fillId="0" borderId="2" xfId="5" applyNumberFormat="1" applyFont="1" applyBorder="1" applyAlignment="1">
      <alignment horizontal="left"/>
    </xf>
    <xf numFmtId="165" fontId="34" fillId="0" borderId="2" xfId="5" applyNumberFormat="1" applyFont="1" applyBorder="1" applyAlignment="1">
      <alignment horizontal="center"/>
    </xf>
    <xf numFmtId="165" fontId="34" fillId="0" borderId="2" xfId="5" applyNumberFormat="1" applyFont="1" applyBorder="1"/>
    <xf numFmtId="0" fontId="34" fillId="0" borderId="2" xfId="0" applyFont="1" applyBorder="1"/>
    <xf numFmtId="0" fontId="0" fillId="0" borderId="0" xfId="0" applyAlignment="1">
      <alignment vertical="center"/>
    </xf>
    <xf numFmtId="0" fontId="0" fillId="0" borderId="0" xfId="0" applyAlignment="1">
      <alignment horizontal="left" vertical="top" wrapText="1"/>
    </xf>
    <xf numFmtId="0" fontId="0" fillId="0" borderId="0" xfId="0" applyAlignment="1">
      <alignment wrapText="1"/>
    </xf>
    <xf numFmtId="165" fontId="17" fillId="0" borderId="2" xfId="5" applyNumberFormat="1" applyFont="1" applyBorder="1" applyAlignment="1">
      <alignment horizontal="center" vertical="center"/>
    </xf>
    <xf numFmtId="0" fontId="17" fillId="0" borderId="2" xfId="0" applyFont="1" applyBorder="1" applyAlignment="1">
      <alignment horizontal="center" vertical="center" wrapText="1"/>
    </xf>
    <xf numFmtId="165" fontId="0" fillId="0" borderId="2" xfId="5" applyNumberFormat="1" applyFont="1" applyBorder="1" applyAlignment="1">
      <alignment horizontal="center"/>
    </xf>
    <xf numFmtId="167" fontId="0" fillId="0" borderId="2" xfId="1" applyNumberFormat="1" applyFont="1" applyBorder="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44" fontId="37" fillId="4" borderId="2" xfId="5" applyFont="1" applyFill="1" applyBorder="1" applyAlignment="1" applyProtection="1">
      <alignment vertical="top" wrapText="1"/>
      <protection locked="0"/>
    </xf>
    <xf numFmtId="49" fontId="32" fillId="13" borderId="2" xfId="0" applyNumberFormat="1" applyFont="1" applyFill="1" applyBorder="1" applyAlignment="1">
      <alignment horizontal="left" vertical="center" wrapText="1"/>
    </xf>
    <xf numFmtId="0" fontId="38" fillId="0" borderId="2" xfId="0" applyFont="1" applyBorder="1" applyAlignment="1">
      <alignment wrapText="1"/>
    </xf>
    <xf numFmtId="49" fontId="20" fillId="0" borderId="2" xfId="0" applyNumberFormat="1" applyFont="1" applyBorder="1" applyAlignment="1">
      <alignment horizontal="left" wrapText="1"/>
    </xf>
    <xf numFmtId="0" fontId="39" fillId="11" borderId="0" xfId="0" applyFont="1" applyFill="1"/>
    <xf numFmtId="10" fontId="40" fillId="11" borderId="0" xfId="4" applyNumberFormat="1" applyFont="1" applyFill="1" applyBorder="1"/>
    <xf numFmtId="0" fontId="17" fillId="0" borderId="2" xfId="0" applyFont="1" applyBorder="1" applyAlignment="1">
      <alignment horizontal="center" vertical="center"/>
    </xf>
    <xf numFmtId="10" fontId="17" fillId="0" borderId="2" xfId="4" applyNumberFormat="1" applyFont="1" applyBorder="1" applyAlignment="1">
      <alignment horizontal="center" vertical="center"/>
    </xf>
    <xf numFmtId="9" fontId="17" fillId="0" borderId="2" xfId="0" applyNumberFormat="1" applyFont="1" applyBorder="1" applyAlignment="1">
      <alignment horizontal="center" vertical="center"/>
    </xf>
    <xf numFmtId="10" fontId="24" fillId="0" borderId="5" xfId="4" applyNumberFormat="1" applyFont="1" applyBorder="1"/>
    <xf numFmtId="0" fontId="0" fillId="5" borderId="2" xfId="0" applyFill="1" applyBorder="1"/>
    <xf numFmtId="164" fontId="24" fillId="5" borderId="2" xfId="1" applyFont="1" applyFill="1" applyBorder="1" applyAlignment="1">
      <alignment horizontal="center" vertical="center"/>
    </xf>
    <xf numFmtId="164" fontId="24" fillId="0" borderId="2" xfId="1" applyFont="1" applyBorder="1" applyAlignment="1">
      <alignment horizontal="center" vertical="center"/>
    </xf>
    <xf numFmtId="10" fontId="24" fillId="0" borderId="13" xfId="4" applyNumberFormat="1" applyFont="1" applyBorder="1"/>
    <xf numFmtId="49" fontId="13" fillId="7" borderId="2" xfId="0" applyNumberFormat="1" applyFont="1" applyFill="1" applyBorder="1" applyAlignment="1">
      <alignment horizontal="left" wrapText="1"/>
    </xf>
    <xf numFmtId="49" fontId="12" fillId="9" borderId="2" xfId="0" applyNumberFormat="1" applyFont="1" applyFill="1" applyBorder="1" applyAlignment="1">
      <alignment horizontal="left" wrapText="1"/>
    </xf>
    <xf numFmtId="49" fontId="41" fillId="9" borderId="2" xfId="0" applyNumberFormat="1" applyFont="1" applyFill="1" applyBorder="1" applyAlignment="1">
      <alignment horizontal="left" wrapText="1"/>
    </xf>
    <xf numFmtId="0" fontId="0" fillId="14" borderId="2" xfId="0" applyFill="1" applyBorder="1" applyAlignment="1">
      <alignment horizontal="center" vertical="center"/>
    </xf>
    <xf numFmtId="0" fontId="0" fillId="14" borderId="2" xfId="0" applyFill="1" applyBorder="1"/>
    <xf numFmtId="10" fontId="24" fillId="14" borderId="2" xfId="4" applyNumberFormat="1" applyFont="1" applyFill="1" applyBorder="1"/>
    <xf numFmtId="10" fontId="24" fillId="14" borderId="2" xfId="4" applyNumberFormat="1" applyFont="1" applyFill="1" applyBorder="1" applyAlignment="1">
      <alignment horizontal="center" vertical="center"/>
    </xf>
    <xf numFmtId="0" fontId="17" fillId="14" borderId="2" xfId="0" applyFont="1" applyFill="1" applyBorder="1" applyAlignment="1">
      <alignment horizontal="center" vertical="center"/>
    </xf>
    <xf numFmtId="168" fontId="24" fillId="5" borderId="2" xfId="1" applyNumberFormat="1" applyFont="1" applyFill="1" applyBorder="1" applyAlignment="1">
      <alignment horizontal="center" vertical="center"/>
    </xf>
    <xf numFmtId="49" fontId="1" fillId="10" borderId="2" xfId="0" applyNumberFormat="1" applyFont="1" applyFill="1" applyBorder="1" applyAlignment="1">
      <alignment horizontal="center" vertical="center" wrapText="1"/>
    </xf>
    <xf numFmtId="49" fontId="12" fillId="7" borderId="2" xfId="0" applyNumberFormat="1" applyFont="1" applyFill="1" applyBorder="1" applyAlignment="1">
      <alignment horizontal="left" wrapText="1"/>
    </xf>
    <xf numFmtId="0" fontId="1" fillId="11" borderId="0" xfId="0" applyFont="1" applyFill="1"/>
    <xf numFmtId="49" fontId="12" fillId="7" borderId="15" xfId="0" applyNumberFormat="1" applyFont="1" applyFill="1" applyBorder="1" applyAlignment="1">
      <alignment horizontal="right" wrapText="1"/>
    </xf>
    <xf numFmtId="0" fontId="0" fillId="0" borderId="0" xfId="0" applyAlignment="1">
      <alignment horizontal="right"/>
    </xf>
    <xf numFmtId="9" fontId="0" fillId="0" borderId="0" xfId="4" applyFont="1"/>
    <xf numFmtId="0" fontId="0" fillId="15" borderId="0" xfId="0" applyFill="1" applyAlignment="1">
      <alignment horizontal="center"/>
    </xf>
    <xf numFmtId="9" fontId="0" fillId="0" borderId="2" xfId="4" applyFont="1" applyBorder="1"/>
    <xf numFmtId="9" fontId="0" fillId="0" borderId="17" xfId="4" applyFont="1" applyBorder="1"/>
    <xf numFmtId="0" fontId="0" fillId="0" borderId="18" xfId="0" applyBorder="1"/>
    <xf numFmtId="0" fontId="0" fillId="16" borderId="0" xfId="0" applyFill="1"/>
    <xf numFmtId="0" fontId="0" fillId="17" borderId="0" xfId="0" applyFill="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49" fontId="44" fillId="7" borderId="15" xfId="0" applyNumberFormat="1" applyFont="1" applyFill="1" applyBorder="1" applyAlignment="1">
      <alignment horizontal="right" wrapText="1"/>
    </xf>
    <xf numFmtId="0" fontId="0" fillId="15" borderId="2" xfId="0" applyFill="1" applyBorder="1" applyAlignment="1">
      <alignment horizontal="center"/>
    </xf>
    <xf numFmtId="165" fontId="0" fillId="15" borderId="2" xfId="5" applyNumberFormat="1" applyFont="1" applyFill="1" applyBorder="1"/>
    <xf numFmtId="9" fontId="0" fillId="0" borderId="25" xfId="4" applyFont="1" applyBorder="1"/>
    <xf numFmtId="9" fontId="0" fillId="0" borderId="16" xfId="4" applyFont="1" applyBorder="1"/>
    <xf numFmtId="0" fontId="0" fillId="0" borderId="16" xfId="0" applyBorder="1"/>
    <xf numFmtId="165" fontId="0" fillId="5" borderId="2" xfId="5" applyNumberFormat="1" applyFont="1" applyFill="1" applyBorder="1"/>
    <xf numFmtId="0" fontId="0" fillId="0" borderId="11" xfId="0" applyBorder="1"/>
    <xf numFmtId="0" fontId="0" fillId="0" borderId="8" xfId="0" applyBorder="1"/>
    <xf numFmtId="0" fontId="0" fillId="0" borderId="9" xfId="0" applyBorder="1"/>
    <xf numFmtId="0" fontId="0" fillId="0" borderId="10" xfId="0" applyBorder="1"/>
    <xf numFmtId="0" fontId="0" fillId="15" borderId="16" xfId="0" applyFill="1" applyBorder="1"/>
    <xf numFmtId="0" fontId="0" fillId="18" borderId="5" xfId="0" applyFill="1" applyBorder="1"/>
    <xf numFmtId="0" fontId="0" fillId="18" borderId="6" xfId="0" applyFill="1" applyBorder="1"/>
    <xf numFmtId="0" fontId="0" fillId="18" borderId="7" xfId="0" applyFill="1" applyBorder="1"/>
    <xf numFmtId="49" fontId="0" fillId="6" borderId="2" xfId="0" applyNumberFormat="1" applyFill="1" applyBorder="1" applyAlignment="1">
      <alignment horizontal="center" vertical="top" wrapText="1"/>
    </xf>
    <xf numFmtId="49" fontId="0" fillId="0" borderId="5"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7" xfId="0" applyNumberFormat="1" applyBorder="1" applyAlignment="1">
      <alignment horizontal="center" vertical="center" wrapText="1"/>
    </xf>
    <xf numFmtId="0" fontId="37" fillId="0" borderId="2" xfId="0" applyFont="1" applyBorder="1" applyAlignment="1">
      <alignment horizontal="left" vertical="center" wrapText="1"/>
    </xf>
    <xf numFmtId="0" fontId="37" fillId="0" borderId="2" xfId="0" applyFont="1" applyBorder="1" applyAlignment="1">
      <alignment horizontal="left" vertical="top" wrapText="1"/>
    </xf>
    <xf numFmtId="0" fontId="36" fillId="12" borderId="5" xfId="0" applyFont="1" applyFill="1" applyBorder="1" applyAlignment="1">
      <alignment horizontal="left" vertical="center" wrapText="1"/>
    </xf>
    <xf numFmtId="0" fontId="36" fillId="12" borderId="6" xfId="0" applyFont="1" applyFill="1" applyBorder="1" applyAlignment="1">
      <alignment horizontal="left" vertical="center" wrapText="1"/>
    </xf>
    <xf numFmtId="0" fontId="36" fillId="12" borderId="7" xfId="0" applyFont="1" applyFill="1" applyBorder="1" applyAlignment="1">
      <alignment horizontal="left" vertical="center" wrapText="1"/>
    </xf>
    <xf numFmtId="0" fontId="17" fillId="0" borderId="0" xfId="0" applyFont="1" applyAlignment="1">
      <alignment horizontal="left"/>
    </xf>
    <xf numFmtId="165" fontId="34" fillId="0" borderId="2" xfId="5" applyNumberFormat="1" applyFont="1" applyBorder="1" applyAlignment="1">
      <alignment horizontal="right"/>
    </xf>
    <xf numFmtId="0" fontId="0" fillId="0" borderId="2" xfId="0" applyBorder="1" applyAlignment="1">
      <alignment horizontal="left"/>
    </xf>
    <xf numFmtId="0" fontId="0" fillId="0" borderId="2" xfId="0" applyBorder="1" applyAlignment="1">
      <alignment horizontal="left" vertical="center" wrapText="1"/>
    </xf>
    <xf numFmtId="0" fontId="36" fillId="12" borderId="14" xfId="0" applyFont="1" applyFill="1" applyBorder="1" applyAlignment="1">
      <alignment horizontal="left" vertical="center" wrapText="1"/>
    </xf>
    <xf numFmtId="0" fontId="36" fillId="12" borderId="0" xfId="0" applyFont="1" applyFill="1" applyAlignment="1">
      <alignment horizontal="left" vertical="center"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wrapText="1"/>
    </xf>
    <xf numFmtId="0" fontId="0" fillId="0" borderId="13"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4" xfId="0" applyBorder="1" applyAlignment="1">
      <alignment horizontal="center" wrapText="1"/>
    </xf>
    <xf numFmtId="44" fontId="37" fillId="4" borderId="2" xfId="5" applyFont="1" applyFill="1" applyBorder="1" applyAlignment="1" applyProtection="1">
      <alignment horizontal="center" vertical="top" wrapText="1"/>
      <protection locked="0"/>
    </xf>
    <xf numFmtId="44" fontId="0" fillId="4" borderId="2" xfId="5" applyFont="1" applyFill="1" applyBorder="1" applyAlignment="1" applyProtection="1">
      <alignment horizontal="right"/>
      <protection locked="0"/>
    </xf>
    <xf numFmtId="165" fontId="0" fillId="4" borderId="2" xfId="5" applyNumberFormat="1" applyFont="1" applyFill="1" applyBorder="1" applyAlignment="1" applyProtection="1">
      <alignment horizontal="right"/>
      <protection locked="0"/>
    </xf>
    <xf numFmtId="165" fontId="0" fillId="4" borderId="2" xfId="5" applyNumberFormat="1" applyFont="1" applyFill="1" applyBorder="1" applyProtection="1">
      <protection locked="0"/>
    </xf>
    <xf numFmtId="49" fontId="0" fillId="4" borderId="2" xfId="0" applyNumberFormat="1" applyFill="1" applyBorder="1" applyAlignment="1" applyProtection="1">
      <alignment horizontal="center" vertical="center" wrapText="1"/>
      <protection locked="0"/>
    </xf>
    <xf numFmtId="49" fontId="0" fillId="0" borderId="3" xfId="0" applyNumberFormat="1" applyFill="1" applyBorder="1" applyAlignment="1">
      <alignment vertical="top" wrapText="1"/>
    </xf>
  </cellXfs>
  <cellStyles count="10">
    <cellStyle name="Euro" xfId="7" xr:uid="{7E7F9929-8279-4753-876F-53390D34F62B}"/>
    <cellStyle name="Komma" xfId="1" builtinId="3"/>
    <cellStyle name="Procent" xfId="4" builtinId="5"/>
    <cellStyle name="Standaard" xfId="0" builtinId="0"/>
    <cellStyle name="Standaard 2" xfId="2" xr:uid="{15D7B96B-BCBE-4D69-8AD3-A0B754C865BF}"/>
    <cellStyle name="Standaard 2 2" xfId="6" xr:uid="{28943A98-6B60-4D5B-B39A-B4C6A1F38FEF}"/>
    <cellStyle name="Standaard 3" xfId="8" xr:uid="{7400F671-9BEE-4807-92E1-18B1380F3268}"/>
    <cellStyle name="Valuta" xfId="5" builtinId="4"/>
    <cellStyle name="Valuta 2" xfId="3" xr:uid="{519145F3-7449-4C2F-A827-B9657770CF77}"/>
    <cellStyle name="Valuta 3" xfId="9" xr:uid="{4A60A8B6-6521-4A6F-985C-08B7C7E293E7}"/>
  </cellStyles>
  <dxfs count="10">
    <dxf>
      <font>
        <b val="0"/>
        <i val="0"/>
        <strike val="0"/>
        <condense val="0"/>
        <extend val="0"/>
        <outline val="0"/>
        <shadow val="0"/>
        <u val="none"/>
        <vertAlign val="baseline"/>
        <sz val="9.5"/>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5"/>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5"/>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5"/>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5"/>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5"/>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5"/>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5"/>
        <color theme="0"/>
        <name val="Arial"/>
        <family val="2"/>
        <scheme val="none"/>
      </font>
      <fill>
        <patternFill patternType="solid">
          <fgColor indexed="64"/>
          <bgColor theme="3" tint="0.39997558519241921"/>
        </patternFill>
      </fill>
      <alignment horizontal="left" vertical="top" textRotation="0" wrapText="1" indent="0" justifyLastLine="0" shrinkToFit="0" readingOrder="0"/>
    </dxf>
    <dxf>
      <font>
        <b val="0"/>
        <i val="0"/>
        <strike val="0"/>
        <condense val="0"/>
        <extend val="0"/>
        <outline val="0"/>
        <shadow val="0"/>
        <u val="none"/>
        <vertAlign val="baseline"/>
        <sz val="9.5"/>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9.5"/>
        <color theme="0"/>
        <name val="Arial"/>
        <family val="2"/>
        <scheme val="none"/>
      </font>
      <fill>
        <patternFill patternType="solid">
          <fgColor indexed="64"/>
          <bgColor theme="3"/>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29B36C-3A2E-4E1B-95BD-A8A03FD6B79C}" name="Tabel1" displayName="Tabel1" ref="A1:H14" totalsRowShown="0" headerRowDxfId="9" dataDxfId="8">
  <autoFilter ref="A1:H14" xr:uid="{6C29B36C-3A2E-4E1B-95BD-A8A03FD6B79C}"/>
  <tableColumns count="8">
    <tableColumn id="1" xr3:uid="{1C56E4B7-D7E0-44BF-A0C3-840A767C7CA9}" name="Gegeven" dataDxfId="7"/>
    <tableColumn id="2" xr3:uid="{89D186A1-A729-4F42-A28F-7C9FAB47396E}" name="Systeembeheerder" dataDxfId="6"/>
    <tableColumn id="3" xr3:uid="{FB9815E8-024F-4A53-8055-E0A143195FA8}" name="Gebruikers beheerder " dataDxfId="5"/>
    <tableColumn id="4" xr3:uid="{58AE5EAF-FC5B-4BB0-AF08-F0CD0B8C9AD7}" name="Hoofdaccountmanager" dataDxfId="4"/>
    <tableColumn id="5" xr3:uid="{5FCF254D-A611-456F-AF9E-3D800BAA79F9}" name="Account manager " dataDxfId="3"/>
    <tableColumn id="6" xr3:uid="{914D3D53-B0CC-4FE4-8B70-B6FA7C31A58C}" name="Redacteur  " dataDxfId="2"/>
    <tableColumn id="7" xr3:uid="{20AACDEC-8B4A-4A36-AB54-5CAE2A8F0363}" name="Gast" dataDxfId="1"/>
    <tableColumn id="8" xr3:uid="{C319E557-C8BF-47F6-B3DE-30D14116129C}" name="Integratiebeheerder " dataDxfId="0"/>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F5C64-7AD6-4DE8-88ED-23A064BA213F}">
  <sheetPr>
    <pageSetUpPr fitToPage="1"/>
  </sheetPr>
  <dimension ref="A1:AD178"/>
  <sheetViews>
    <sheetView workbookViewId="0">
      <pane ySplit="1" topLeftCell="A78" activePane="bottomLeft" state="frozen"/>
      <selection pane="bottomLeft" activeCell="C83" sqref="C83"/>
    </sheetView>
  </sheetViews>
  <sheetFormatPr defaultColWidth="12.42578125" defaultRowHeight="15" x14ac:dyDescent="0.25"/>
  <cols>
    <col min="1" max="1" width="9" style="27" customWidth="1"/>
    <col min="2" max="2" width="11.42578125" style="36" customWidth="1"/>
    <col min="3" max="3" width="114" style="28" customWidth="1"/>
    <col min="4" max="4" width="10.5703125" style="89" customWidth="1"/>
    <col min="5" max="5" width="14.42578125" style="29" customWidth="1"/>
    <col min="6" max="6" width="51.42578125" style="27" customWidth="1"/>
    <col min="7" max="7" width="14.42578125" style="29" customWidth="1"/>
    <col min="8" max="8" width="12.42578125" style="19" customWidth="1"/>
    <col min="9" max="16384" width="12.42578125" style="19"/>
  </cols>
  <sheetData>
    <row r="1" spans="1:30" s="18" customFormat="1" ht="21" x14ac:dyDescent="0.35">
      <c r="A1" s="39"/>
      <c r="B1" s="40"/>
      <c r="C1" s="41" t="s">
        <v>0</v>
      </c>
      <c r="D1" s="78"/>
      <c r="E1" s="42"/>
      <c r="F1" s="39"/>
      <c r="G1" s="42"/>
      <c r="H1" s="43"/>
    </row>
    <row r="2" spans="1:30" ht="15.75" x14ac:dyDescent="0.25">
      <c r="A2" s="44"/>
      <c r="B2" s="45"/>
      <c r="C2" s="46"/>
      <c r="D2" s="79"/>
      <c r="E2" s="47"/>
      <c r="F2" s="44"/>
      <c r="G2" s="47"/>
      <c r="H2" s="48"/>
      <c r="AD2" s="19" t="s">
        <v>1</v>
      </c>
    </row>
    <row r="3" spans="1:30" ht="123" customHeight="1" x14ac:dyDescent="0.25">
      <c r="A3" s="44"/>
      <c r="B3" s="45" t="s">
        <v>2</v>
      </c>
      <c r="C3" s="49" t="s">
        <v>3</v>
      </c>
      <c r="D3" s="80"/>
      <c r="E3" s="50" t="s">
        <v>4</v>
      </c>
      <c r="F3" s="137" t="s">
        <v>5</v>
      </c>
      <c r="G3" s="208" t="s">
        <v>6</v>
      </c>
      <c r="H3" s="208"/>
      <c r="AD3" s="19" t="s">
        <v>7</v>
      </c>
    </row>
    <row r="4" spans="1:30" x14ac:dyDescent="0.25">
      <c r="A4" s="44"/>
      <c r="B4" s="45"/>
      <c r="C4" s="49"/>
      <c r="D4" s="80"/>
      <c r="E4" s="47"/>
      <c r="F4" s="44"/>
      <c r="G4" s="47"/>
      <c r="H4" s="48"/>
    </row>
    <row r="5" spans="1:30" s="20" customFormat="1" ht="21" x14ac:dyDescent="0.35">
      <c r="A5" s="51"/>
      <c r="B5" s="74" t="s">
        <v>8</v>
      </c>
      <c r="C5" s="52" t="s">
        <v>9</v>
      </c>
      <c r="D5" s="81"/>
      <c r="E5" s="54"/>
      <c r="F5" s="51"/>
      <c r="G5" s="54"/>
      <c r="H5" s="53"/>
    </row>
    <row r="6" spans="1:30" s="23" customFormat="1" ht="63" x14ac:dyDescent="0.25">
      <c r="A6" s="21" t="s">
        <v>10</v>
      </c>
      <c r="B6" s="34" t="s">
        <v>11</v>
      </c>
      <c r="C6" s="31" t="s">
        <v>12</v>
      </c>
      <c r="D6" s="82" t="s">
        <v>13</v>
      </c>
      <c r="E6" s="22" t="s">
        <v>14</v>
      </c>
      <c r="F6" s="21" t="s">
        <v>15</v>
      </c>
      <c r="G6" s="22" t="s">
        <v>16</v>
      </c>
      <c r="H6" s="21" t="s">
        <v>17</v>
      </c>
    </row>
    <row r="7" spans="1:30" s="23" customFormat="1" ht="135" x14ac:dyDescent="0.25">
      <c r="A7" s="24"/>
      <c r="B7" s="35" t="s">
        <v>18</v>
      </c>
      <c r="C7" s="55" t="s">
        <v>19</v>
      </c>
      <c r="D7" s="83"/>
      <c r="E7" s="68"/>
      <c r="F7" s="68"/>
      <c r="G7" s="38"/>
      <c r="H7" s="37"/>
    </row>
    <row r="8" spans="1:30" ht="45" x14ac:dyDescent="0.25">
      <c r="A8" s="24" t="s">
        <v>20</v>
      </c>
      <c r="B8" s="35" t="s">
        <v>21</v>
      </c>
      <c r="C8" s="33" t="s">
        <v>22</v>
      </c>
      <c r="D8" s="84"/>
      <c r="E8" s="238" t="s">
        <v>7</v>
      </c>
      <c r="F8" s="138" t="s">
        <v>23</v>
      </c>
      <c r="G8" s="38"/>
      <c r="H8" s="26">
        <f>IF(G8="++",10,(IF(G8="+",7,(IF(G8="+/-",5,(IF(G8="-",2,0)))))))</f>
        <v>0</v>
      </c>
    </row>
    <row r="9" spans="1:30" ht="30" x14ac:dyDescent="0.25">
      <c r="A9" s="24" t="s">
        <v>24</v>
      </c>
      <c r="B9" s="35" t="s">
        <v>21</v>
      </c>
      <c r="C9" s="33" t="s">
        <v>25</v>
      </c>
      <c r="D9" s="84"/>
      <c r="E9" s="238" t="s">
        <v>7</v>
      </c>
      <c r="F9" s="138" t="s">
        <v>23</v>
      </c>
      <c r="G9" s="38"/>
      <c r="H9" s="26">
        <f t="shared" ref="H9" si="0">IF(G9="++",10,(IF(G9="+",7,(IF(G9="+/-",5,(IF(G9="-",2,0)))))))</f>
        <v>0</v>
      </c>
    </row>
    <row r="10" spans="1:30" ht="15.75" x14ac:dyDescent="0.25">
      <c r="A10" s="24"/>
      <c r="B10" s="35"/>
      <c r="C10" s="33"/>
      <c r="D10" s="84"/>
      <c r="E10" s="25"/>
      <c r="F10" s="70"/>
      <c r="G10" s="38"/>
      <c r="H10" s="26"/>
    </row>
    <row r="11" spans="1:30" s="99" customFormat="1" ht="21" x14ac:dyDescent="0.35">
      <c r="A11" s="51"/>
      <c r="B11" s="73" t="s">
        <v>26</v>
      </c>
      <c r="C11" s="56" t="s">
        <v>27</v>
      </c>
      <c r="D11" s="81"/>
      <c r="E11" s="54"/>
      <c r="F11" s="54"/>
      <c r="G11" s="97"/>
      <c r="H11" s="98"/>
    </row>
    <row r="12" spans="1:30" s="99" customFormat="1" ht="30" x14ac:dyDescent="0.25">
      <c r="A12" s="64" t="s">
        <v>28</v>
      </c>
      <c r="B12" s="35" t="s">
        <v>21</v>
      </c>
      <c r="C12" s="239" t="s">
        <v>29</v>
      </c>
      <c r="D12" s="84"/>
      <c r="E12" s="238" t="s">
        <v>7</v>
      </c>
      <c r="F12" s="68"/>
      <c r="G12" s="97"/>
      <c r="H12" s="98"/>
    </row>
    <row r="13" spans="1:30" ht="15.75" x14ac:dyDescent="0.25">
      <c r="A13" s="64" t="s">
        <v>30</v>
      </c>
      <c r="B13" s="35" t="s">
        <v>31</v>
      </c>
      <c r="C13" s="93" t="s">
        <v>32</v>
      </c>
      <c r="D13" s="90">
        <v>10</v>
      </c>
      <c r="E13" s="68"/>
      <c r="F13" s="68"/>
      <c r="G13" s="38"/>
      <c r="H13" s="26">
        <f t="shared" ref="H13" si="1">IF(G13="++",10,(IF(G13="+",7,(IF(G13="+/-",5,(IF(G13="-",2,0)))))))</f>
        <v>0</v>
      </c>
    </row>
    <row r="14" spans="1:30" ht="30" x14ac:dyDescent="0.25">
      <c r="A14" s="64" t="s">
        <v>33</v>
      </c>
      <c r="B14" s="35" t="s">
        <v>31</v>
      </c>
      <c r="C14" s="55" t="s">
        <v>34</v>
      </c>
      <c r="D14" s="77">
        <v>10</v>
      </c>
      <c r="E14" s="68"/>
      <c r="F14" s="68"/>
      <c r="G14" s="25"/>
      <c r="H14" s="26">
        <f>IF(G14="++",10,(IF(G14="+",7,(IF(G14="+/-",5,(IF(G14="-",2,0)))))))</f>
        <v>0</v>
      </c>
    </row>
    <row r="15" spans="1:30" ht="15.75" x14ac:dyDescent="0.25">
      <c r="A15" s="64" t="s">
        <v>35</v>
      </c>
      <c r="B15" s="35" t="s">
        <v>31</v>
      </c>
      <c r="C15" s="93" t="s">
        <v>36</v>
      </c>
      <c r="D15" s="77">
        <v>10</v>
      </c>
      <c r="E15" s="68"/>
      <c r="F15" s="68"/>
      <c r="G15" s="25"/>
      <c r="H15" s="26"/>
    </row>
    <row r="16" spans="1:30" ht="45" x14ac:dyDescent="0.25">
      <c r="A16" s="24" t="s">
        <v>37</v>
      </c>
      <c r="B16" s="35" t="s">
        <v>21</v>
      </c>
      <c r="C16" s="33" t="s">
        <v>38</v>
      </c>
      <c r="D16" s="83"/>
      <c r="E16" s="238" t="s">
        <v>7</v>
      </c>
      <c r="F16" s="68"/>
      <c r="G16" s="25"/>
      <c r="H16" s="26"/>
    </row>
    <row r="17" spans="1:8" ht="30" x14ac:dyDescent="0.25">
      <c r="A17" s="64" t="s">
        <v>39</v>
      </c>
      <c r="B17" s="35" t="s">
        <v>31</v>
      </c>
      <c r="C17" s="55" t="s">
        <v>40</v>
      </c>
      <c r="D17" s="77">
        <v>10</v>
      </c>
      <c r="E17" s="67"/>
      <c r="F17" s="68"/>
      <c r="G17" s="25"/>
      <c r="H17" s="26">
        <f>IF(G17="++",10,(IF(G17="+",7,(IF(G17="+/-",5,(IF(G17="-",2,0)))))))</f>
        <v>0</v>
      </c>
    </row>
    <row r="18" spans="1:8" x14ac:dyDescent="0.25">
      <c r="A18" s="209"/>
      <c r="B18" s="210"/>
      <c r="C18" s="211"/>
      <c r="D18" s="85"/>
      <c r="E18" s="25"/>
      <c r="F18" s="24"/>
      <c r="G18" s="25"/>
      <c r="H18" s="26"/>
    </row>
    <row r="19" spans="1:8" s="20" customFormat="1" ht="21" x14ac:dyDescent="0.35">
      <c r="A19" s="51"/>
      <c r="B19" s="73" t="s">
        <v>41</v>
      </c>
      <c r="C19" s="56" t="s">
        <v>42</v>
      </c>
      <c r="D19" s="81"/>
      <c r="E19" s="54"/>
      <c r="F19" s="54"/>
      <c r="G19" s="54"/>
      <c r="H19" s="54"/>
    </row>
    <row r="20" spans="1:8" s="23" customFormat="1" ht="63" x14ac:dyDescent="0.25">
      <c r="A20" s="21" t="s">
        <v>10</v>
      </c>
      <c r="B20" s="34" t="s">
        <v>11</v>
      </c>
      <c r="C20" s="31" t="s">
        <v>12</v>
      </c>
      <c r="D20" s="82" t="s">
        <v>13</v>
      </c>
      <c r="E20" s="22" t="s">
        <v>14</v>
      </c>
      <c r="F20" s="21" t="s">
        <v>15</v>
      </c>
      <c r="G20" s="22" t="s">
        <v>16</v>
      </c>
      <c r="H20" s="21" t="s">
        <v>17</v>
      </c>
    </row>
    <row r="21" spans="1:8" s="20" customFormat="1" ht="21" x14ac:dyDescent="0.35">
      <c r="A21" s="57"/>
      <c r="B21" s="58" t="s">
        <v>43</v>
      </c>
      <c r="C21" s="59" t="s">
        <v>44</v>
      </c>
      <c r="D21" s="86"/>
      <c r="E21" s="61"/>
      <c r="F21" s="71"/>
      <c r="G21" s="72"/>
      <c r="H21" s="60"/>
    </row>
    <row r="22" spans="1:8" ht="240" x14ac:dyDescent="0.25">
      <c r="A22" s="24"/>
      <c r="B22" s="35" t="s">
        <v>18</v>
      </c>
      <c r="C22" s="55" t="s">
        <v>45</v>
      </c>
      <c r="D22" s="87"/>
      <c r="E22" s="22"/>
      <c r="F22" s="68"/>
      <c r="G22" s="67"/>
      <c r="H22" s="21"/>
    </row>
    <row r="23" spans="1:8" ht="210" x14ac:dyDescent="0.25">
      <c r="A23" s="24"/>
      <c r="B23" s="35" t="s">
        <v>18</v>
      </c>
      <c r="C23" s="55" t="s">
        <v>46</v>
      </c>
      <c r="D23" s="87"/>
      <c r="E23" s="22"/>
      <c r="F23" s="68"/>
      <c r="G23" s="67"/>
      <c r="H23" s="21"/>
    </row>
    <row r="24" spans="1:8" ht="105" x14ac:dyDescent="0.25">
      <c r="A24" s="24"/>
      <c r="B24" s="35" t="s">
        <v>18</v>
      </c>
      <c r="C24" s="55" t="s">
        <v>47</v>
      </c>
      <c r="D24" s="87"/>
      <c r="E24" s="22"/>
      <c r="F24" s="68"/>
      <c r="G24" s="67"/>
      <c r="H24" s="21"/>
    </row>
    <row r="25" spans="1:8" ht="31.5" customHeight="1" x14ac:dyDescent="0.25">
      <c r="A25" s="138" t="s">
        <v>48</v>
      </c>
      <c r="B25" s="35" t="s">
        <v>21</v>
      </c>
      <c r="C25" s="96" t="s">
        <v>49</v>
      </c>
      <c r="D25" s="84"/>
      <c r="E25" s="238" t="s">
        <v>7</v>
      </c>
      <c r="F25" s="24" t="s">
        <v>23</v>
      </c>
      <c r="G25" s="38"/>
      <c r="H25" s="26"/>
    </row>
    <row r="26" spans="1:8" ht="31.5" customHeight="1" x14ac:dyDescent="0.25">
      <c r="A26" s="138" t="s">
        <v>50</v>
      </c>
      <c r="B26" s="35" t="s">
        <v>31</v>
      </c>
      <c r="C26" s="96" t="s">
        <v>51</v>
      </c>
      <c r="D26" s="77">
        <v>10</v>
      </c>
      <c r="E26" s="68"/>
      <c r="F26" s="68"/>
      <c r="G26" s="38"/>
      <c r="H26" s="26">
        <f t="shared" ref="H26:H32" si="2">IF(G26="++",10,(IF(G26="+",7,(IF(G26="+/-",5,(IF(G26="-",2,0)))))))</f>
        <v>0</v>
      </c>
    </row>
    <row r="27" spans="1:8" ht="47.25" customHeight="1" x14ac:dyDescent="0.25">
      <c r="A27" s="24" t="s">
        <v>52</v>
      </c>
      <c r="B27" s="35" t="s">
        <v>21</v>
      </c>
      <c r="C27" s="33" t="s">
        <v>53</v>
      </c>
      <c r="D27" s="84"/>
      <c r="E27" s="238" t="s">
        <v>7</v>
      </c>
      <c r="F27" s="24" t="s">
        <v>23</v>
      </c>
      <c r="G27" s="25"/>
      <c r="H27" s="26"/>
    </row>
    <row r="28" spans="1:8" ht="30" x14ac:dyDescent="0.25">
      <c r="A28" s="24" t="s">
        <v>54</v>
      </c>
      <c r="B28" s="35" t="s">
        <v>31</v>
      </c>
      <c r="C28" s="33" t="s">
        <v>55</v>
      </c>
      <c r="D28" s="77">
        <v>10</v>
      </c>
      <c r="E28" s="68"/>
      <c r="F28" s="68"/>
      <c r="G28" s="25"/>
      <c r="H28" s="26">
        <f t="shared" si="2"/>
        <v>0</v>
      </c>
    </row>
    <row r="29" spans="1:8" ht="15.75" x14ac:dyDescent="0.25">
      <c r="A29" s="24" t="s">
        <v>56</v>
      </c>
      <c r="B29" s="35" t="s">
        <v>21</v>
      </c>
      <c r="C29" s="33" t="s">
        <v>57</v>
      </c>
      <c r="D29" s="84"/>
      <c r="E29" s="238" t="s">
        <v>7</v>
      </c>
      <c r="F29" s="24"/>
      <c r="G29" s="38"/>
      <c r="H29" s="26"/>
    </row>
    <row r="30" spans="1:8" ht="30" x14ac:dyDescent="0.25">
      <c r="A30" s="24" t="s">
        <v>58</v>
      </c>
      <c r="B30" s="35" t="s">
        <v>31</v>
      </c>
      <c r="C30" s="33" t="s">
        <v>59</v>
      </c>
      <c r="D30" s="77">
        <v>10</v>
      </c>
      <c r="E30" s="68"/>
      <c r="F30" s="68"/>
      <c r="G30" s="25"/>
      <c r="H30" s="26">
        <f t="shared" si="2"/>
        <v>0</v>
      </c>
    </row>
    <row r="31" spans="1:8" ht="30" x14ac:dyDescent="0.25">
      <c r="A31" s="24" t="s">
        <v>60</v>
      </c>
      <c r="B31" s="35" t="s">
        <v>21</v>
      </c>
      <c r="C31" s="122" t="s">
        <v>61</v>
      </c>
      <c r="D31" s="84"/>
      <c r="E31" s="238" t="s">
        <v>7</v>
      </c>
      <c r="F31" s="24" t="s">
        <v>23</v>
      </c>
      <c r="G31" s="38"/>
      <c r="H31" s="26"/>
    </row>
    <row r="32" spans="1:8" ht="30" x14ac:dyDescent="0.25">
      <c r="A32" s="24" t="s">
        <v>62</v>
      </c>
      <c r="B32" s="35" t="s">
        <v>31</v>
      </c>
      <c r="C32" s="33" t="s">
        <v>63</v>
      </c>
      <c r="D32" s="77">
        <v>10</v>
      </c>
      <c r="E32" s="68"/>
      <c r="F32" s="68"/>
      <c r="G32" s="25"/>
      <c r="H32" s="26">
        <f t="shared" si="2"/>
        <v>0</v>
      </c>
    </row>
    <row r="33" spans="1:8" ht="30" x14ac:dyDescent="0.25">
      <c r="A33" s="24" t="s">
        <v>64</v>
      </c>
      <c r="B33" s="35" t="s">
        <v>31</v>
      </c>
      <c r="C33" s="33" t="s">
        <v>65</v>
      </c>
      <c r="D33" s="77">
        <v>10</v>
      </c>
      <c r="E33" s="68"/>
      <c r="F33" s="68"/>
      <c r="G33" s="25"/>
      <c r="H33" s="26">
        <f t="shared" ref="H33:H35" si="3">IF(G33="++",10,(IF(G33="+",7,(IF(G33="+/-",5,(IF(G33="-",2,0)))))))</f>
        <v>0</v>
      </c>
    </row>
    <row r="34" spans="1:8" x14ac:dyDescent="0.25">
      <c r="A34" s="24" t="s">
        <v>66</v>
      </c>
      <c r="B34" s="35" t="s">
        <v>21</v>
      </c>
      <c r="C34" s="33" t="s">
        <v>67</v>
      </c>
      <c r="D34" s="84"/>
      <c r="E34" s="238" t="s">
        <v>7</v>
      </c>
      <c r="F34" s="24"/>
      <c r="G34" s="25"/>
      <c r="H34" s="26"/>
    </row>
    <row r="35" spans="1:8" ht="30" x14ac:dyDescent="0.25">
      <c r="A35" s="24" t="s">
        <v>68</v>
      </c>
      <c r="B35" s="35" t="s">
        <v>31</v>
      </c>
      <c r="C35" s="122" t="s">
        <v>69</v>
      </c>
      <c r="D35" s="77">
        <v>10</v>
      </c>
      <c r="E35" s="68"/>
      <c r="F35" s="68"/>
      <c r="G35" s="25"/>
      <c r="H35" s="26">
        <f t="shared" si="3"/>
        <v>0</v>
      </c>
    </row>
    <row r="36" spans="1:8" ht="30" x14ac:dyDescent="0.25">
      <c r="A36" s="24" t="s">
        <v>70</v>
      </c>
      <c r="B36" s="35" t="s">
        <v>21</v>
      </c>
      <c r="C36" s="33" t="s">
        <v>71</v>
      </c>
      <c r="D36" s="84"/>
      <c r="E36" s="238" t="s">
        <v>7</v>
      </c>
      <c r="F36" s="24" t="s">
        <v>23</v>
      </c>
      <c r="G36" s="38"/>
      <c r="H36" s="26"/>
    </row>
    <row r="37" spans="1:8" ht="15.75" x14ac:dyDescent="0.25">
      <c r="A37" s="24" t="s">
        <v>72</v>
      </c>
      <c r="B37" s="35" t="s">
        <v>31</v>
      </c>
      <c r="C37" s="33" t="s">
        <v>73</v>
      </c>
      <c r="D37" s="77">
        <v>10</v>
      </c>
      <c r="E37" s="68"/>
      <c r="F37" s="68"/>
      <c r="G37" s="38"/>
      <c r="H37" s="26">
        <f t="shared" ref="H37" si="4">IF(G37="++",10,(IF(G37="+",7,(IF(G37="+/-",5,(IF(G37="-",2,0)))))))</f>
        <v>0</v>
      </c>
    </row>
    <row r="38" spans="1:8" ht="30" x14ac:dyDescent="0.25">
      <c r="A38" s="24" t="s">
        <v>74</v>
      </c>
      <c r="B38" s="35" t="s">
        <v>21</v>
      </c>
      <c r="C38" s="33" t="s">
        <v>75</v>
      </c>
      <c r="D38" s="84"/>
      <c r="E38" s="238" t="s">
        <v>7</v>
      </c>
      <c r="F38" s="24" t="s">
        <v>23</v>
      </c>
      <c r="G38" s="38"/>
      <c r="H38" s="26"/>
    </row>
    <row r="39" spans="1:8" ht="15.75" x14ac:dyDescent="0.25">
      <c r="A39" s="24" t="s">
        <v>76</v>
      </c>
      <c r="B39" s="35" t="s">
        <v>31</v>
      </c>
      <c r="C39" s="33" t="s">
        <v>77</v>
      </c>
      <c r="D39" s="77">
        <v>10</v>
      </c>
      <c r="E39" s="68"/>
      <c r="F39" s="68"/>
      <c r="G39" s="38"/>
      <c r="H39" s="26">
        <f>IF(G39="++",10,(IF(G39="+",7,(IF(G39="+/-",5,(IF(G39="-",2,0)))))))</f>
        <v>0</v>
      </c>
    </row>
    <row r="40" spans="1:8" ht="21" x14ac:dyDescent="0.35">
      <c r="A40" s="62"/>
      <c r="B40" s="58" t="s">
        <v>78</v>
      </c>
      <c r="C40" s="59" t="s">
        <v>79</v>
      </c>
      <c r="D40" s="86"/>
      <c r="E40" s="61"/>
      <c r="F40" s="61"/>
      <c r="G40" s="61"/>
      <c r="H40" s="60"/>
    </row>
    <row r="41" spans="1:8" ht="15.75" x14ac:dyDescent="0.25">
      <c r="A41" s="24" t="s">
        <v>80</v>
      </c>
      <c r="B41" s="35" t="s">
        <v>21</v>
      </c>
      <c r="C41" s="122" t="s">
        <v>81</v>
      </c>
      <c r="D41" s="84"/>
      <c r="E41" s="238" t="s">
        <v>7</v>
      </c>
      <c r="F41" s="37"/>
      <c r="G41" s="38"/>
      <c r="H41" s="26"/>
    </row>
    <row r="42" spans="1:8" ht="45.75" customHeight="1" x14ac:dyDescent="0.25">
      <c r="A42" s="24" t="s">
        <v>82</v>
      </c>
      <c r="B42" s="35" t="s">
        <v>21</v>
      </c>
      <c r="C42" s="33" t="s">
        <v>83</v>
      </c>
      <c r="D42" s="84"/>
      <c r="E42" s="238" t="s">
        <v>7</v>
      </c>
      <c r="F42" s="37" t="s">
        <v>23</v>
      </c>
      <c r="G42" s="38"/>
      <c r="H42" s="26"/>
    </row>
    <row r="43" spans="1:8" ht="30" x14ac:dyDescent="0.25">
      <c r="A43" s="24" t="s">
        <v>84</v>
      </c>
      <c r="B43" s="35" t="s">
        <v>31</v>
      </c>
      <c r="C43" s="122" t="s">
        <v>85</v>
      </c>
      <c r="D43" s="77">
        <v>10</v>
      </c>
      <c r="E43" s="68"/>
      <c r="F43" s="68"/>
      <c r="G43" s="38"/>
      <c r="H43" s="26">
        <f>IF(G43="++",10,(IF(G43="+",7,(IF(G43="+/-",5,(IF(G43="-",2,0)))))))</f>
        <v>0</v>
      </c>
    </row>
    <row r="44" spans="1:8" ht="30" x14ac:dyDescent="0.25">
      <c r="A44" s="24" t="s">
        <v>86</v>
      </c>
      <c r="B44" s="35" t="s">
        <v>31</v>
      </c>
      <c r="C44" s="33" t="s">
        <v>87</v>
      </c>
      <c r="D44" s="77">
        <v>10</v>
      </c>
      <c r="E44" s="68"/>
      <c r="F44" s="68"/>
      <c r="G44" s="38"/>
      <c r="H44" s="26">
        <f>IF(G44="++",10,(IF(G44="+",7,(IF(G44="+/-",5,(IF(G44="-",2,0)))))))</f>
        <v>0</v>
      </c>
    </row>
    <row r="45" spans="1:8" ht="60" x14ac:dyDescent="0.25">
      <c r="A45" s="24" t="s">
        <v>88</v>
      </c>
      <c r="B45" s="35" t="s">
        <v>21</v>
      </c>
      <c r="C45" s="33" t="s">
        <v>89</v>
      </c>
      <c r="D45" s="84"/>
      <c r="E45" s="238" t="s">
        <v>7</v>
      </c>
      <c r="F45" s="24" t="s">
        <v>23</v>
      </c>
      <c r="G45" s="38"/>
      <c r="H45" s="26"/>
    </row>
    <row r="46" spans="1:8" ht="15.75" x14ac:dyDescent="0.25">
      <c r="A46" s="24" t="s">
        <v>90</v>
      </c>
      <c r="B46" s="35" t="s">
        <v>31</v>
      </c>
      <c r="C46" s="33" t="s">
        <v>91</v>
      </c>
      <c r="D46" s="77">
        <v>10</v>
      </c>
      <c r="E46" s="68"/>
      <c r="F46" s="68"/>
      <c r="G46" s="38"/>
      <c r="H46" s="26">
        <f t="shared" ref="H46:H51" si="5">IF(G46="++",10,(IF(G46="+",7,(IF(G46="+/-",5,(IF(G46="-",2,0)))))))</f>
        <v>0</v>
      </c>
    </row>
    <row r="47" spans="1:8" ht="21" x14ac:dyDescent="0.35">
      <c r="A47" s="62"/>
      <c r="B47" s="58" t="s">
        <v>92</v>
      </c>
      <c r="C47" s="59" t="s">
        <v>93</v>
      </c>
      <c r="D47" s="86"/>
      <c r="E47" s="61"/>
      <c r="F47" s="61"/>
      <c r="G47" s="61"/>
      <c r="H47" s="60"/>
    </row>
    <row r="48" spans="1:8" ht="30" x14ac:dyDescent="0.25">
      <c r="A48" s="24" t="s">
        <v>94</v>
      </c>
      <c r="B48" s="35" t="s">
        <v>21</v>
      </c>
      <c r="C48" s="33" t="s">
        <v>95</v>
      </c>
      <c r="D48" s="84"/>
      <c r="E48" s="238" t="s">
        <v>7</v>
      </c>
      <c r="F48" s="24" t="s">
        <v>23</v>
      </c>
      <c r="G48" s="38"/>
      <c r="H48" s="26">
        <f t="shared" si="5"/>
        <v>0</v>
      </c>
    </row>
    <row r="49" spans="1:8" ht="30" x14ac:dyDescent="0.25">
      <c r="A49" s="24" t="s">
        <v>96</v>
      </c>
      <c r="B49" s="35" t="s">
        <v>31</v>
      </c>
      <c r="C49" s="33" t="s">
        <v>97</v>
      </c>
      <c r="D49" s="77">
        <v>10</v>
      </c>
      <c r="E49" s="68"/>
      <c r="F49" s="68"/>
      <c r="G49" s="38"/>
      <c r="H49" s="26">
        <f t="shared" si="5"/>
        <v>0</v>
      </c>
    </row>
    <row r="50" spans="1:8" ht="30" x14ac:dyDescent="0.25">
      <c r="A50" s="24" t="s">
        <v>98</v>
      </c>
      <c r="B50" s="35" t="s">
        <v>31</v>
      </c>
      <c r="C50" s="33" t="s">
        <v>99</v>
      </c>
      <c r="D50" s="77">
        <v>10</v>
      </c>
      <c r="E50" s="68"/>
      <c r="F50" s="68"/>
      <c r="G50" s="38"/>
      <c r="H50" s="26">
        <f t="shared" si="5"/>
        <v>0</v>
      </c>
    </row>
    <row r="51" spans="1:8" ht="15.75" x14ac:dyDescent="0.25">
      <c r="A51" s="24" t="s">
        <v>100</v>
      </c>
      <c r="B51" s="35" t="s">
        <v>31</v>
      </c>
      <c r="C51" s="33" t="s">
        <v>101</v>
      </c>
      <c r="D51" s="77">
        <v>10</v>
      </c>
      <c r="E51" s="68"/>
      <c r="F51" s="68"/>
      <c r="G51" s="38"/>
      <c r="H51" s="26">
        <f t="shared" si="5"/>
        <v>0</v>
      </c>
    </row>
    <row r="52" spans="1:8" ht="15.75" x14ac:dyDescent="0.25">
      <c r="A52" s="24" t="s">
        <v>102</v>
      </c>
      <c r="B52" s="35" t="s">
        <v>21</v>
      </c>
      <c r="C52" s="33" t="s">
        <v>103</v>
      </c>
      <c r="D52" s="84"/>
      <c r="E52" s="238" t="s">
        <v>7</v>
      </c>
      <c r="F52" s="24" t="s">
        <v>23</v>
      </c>
      <c r="G52" s="38"/>
      <c r="H52" s="26"/>
    </row>
    <row r="53" spans="1:8" ht="15.75" x14ac:dyDescent="0.25">
      <c r="A53" s="24" t="s">
        <v>104</v>
      </c>
      <c r="B53" s="35" t="s">
        <v>21</v>
      </c>
      <c r="C53" s="33" t="s">
        <v>105</v>
      </c>
      <c r="D53" s="84"/>
      <c r="E53" s="238" t="s">
        <v>7</v>
      </c>
      <c r="F53" s="24" t="s">
        <v>23</v>
      </c>
      <c r="G53" s="38"/>
      <c r="H53" s="26"/>
    </row>
    <row r="54" spans="1:8" x14ac:dyDescent="0.25">
      <c r="A54" s="27" t="s">
        <v>106</v>
      </c>
      <c r="B54" s="35" t="s">
        <v>21</v>
      </c>
      <c r="C54" s="122" t="s">
        <v>107</v>
      </c>
      <c r="D54" s="84"/>
      <c r="E54" s="238" t="s">
        <v>7</v>
      </c>
      <c r="F54" s="24" t="s">
        <v>23</v>
      </c>
      <c r="G54" s="25"/>
      <c r="H54" s="30"/>
    </row>
    <row r="55" spans="1:8" ht="15.75" x14ac:dyDescent="0.25">
      <c r="A55" s="24" t="s">
        <v>108</v>
      </c>
      <c r="B55" s="35" t="s">
        <v>31</v>
      </c>
      <c r="C55" s="33" t="s">
        <v>109</v>
      </c>
      <c r="D55" s="77">
        <v>10</v>
      </c>
      <c r="E55" s="68"/>
      <c r="F55" s="68"/>
      <c r="G55" s="25"/>
      <c r="H55" s="26">
        <f>IF(G55="++",10,(IF(G55="+",7,(IF(G55="+/-",5,(IF(G55="-",2,0)))))))</f>
        <v>0</v>
      </c>
    </row>
    <row r="56" spans="1:8" ht="30" x14ac:dyDescent="0.25">
      <c r="A56" s="24" t="s">
        <v>110</v>
      </c>
      <c r="B56" s="35" t="s">
        <v>31</v>
      </c>
      <c r="C56" s="33" t="s">
        <v>111</v>
      </c>
      <c r="D56" s="77">
        <v>10</v>
      </c>
      <c r="E56" s="68"/>
      <c r="F56" s="68"/>
      <c r="G56" s="25"/>
      <c r="H56" s="26">
        <f>IF(G56="++",10,(IF(G56="+",7,(IF(G56="+/-",5,(IF(G56="-",2,0)))))))</f>
        <v>0</v>
      </c>
    </row>
    <row r="57" spans="1:8" ht="30" x14ac:dyDescent="0.25">
      <c r="A57" s="24" t="s">
        <v>112</v>
      </c>
      <c r="B57" s="35" t="s">
        <v>31</v>
      </c>
      <c r="C57" s="33" t="s">
        <v>113</v>
      </c>
      <c r="D57" s="77">
        <v>10</v>
      </c>
      <c r="E57" s="68"/>
      <c r="F57" s="68"/>
      <c r="G57" s="25"/>
      <c r="H57" s="26">
        <f>IF(G57="++",10,(IF(G57="+",7,(IF(G57="+/-",5,(IF(G57="-",2,0)))))))</f>
        <v>0</v>
      </c>
    </row>
    <row r="58" spans="1:8" s="20" customFormat="1" ht="21" x14ac:dyDescent="0.35">
      <c r="A58" s="62"/>
      <c r="B58" s="58" t="s">
        <v>114</v>
      </c>
      <c r="C58" s="63" t="s">
        <v>115</v>
      </c>
      <c r="D58" s="86"/>
      <c r="E58" s="61"/>
      <c r="F58" s="61"/>
      <c r="G58" s="61"/>
      <c r="H58" s="60"/>
    </row>
    <row r="59" spans="1:8" ht="120" x14ac:dyDescent="0.35">
      <c r="A59" s="24"/>
      <c r="B59" s="35" t="s">
        <v>18</v>
      </c>
      <c r="C59" s="123" t="s">
        <v>116</v>
      </c>
      <c r="D59" s="86"/>
      <c r="E59" s="61"/>
      <c r="F59" s="60"/>
      <c r="G59" s="60"/>
      <c r="H59" s="60"/>
    </row>
    <row r="60" spans="1:8" ht="45" x14ac:dyDescent="0.35">
      <c r="A60" s="24" t="s">
        <v>117</v>
      </c>
      <c r="B60" s="35" t="s">
        <v>21</v>
      </c>
      <c r="C60" s="122" t="s">
        <v>118</v>
      </c>
      <c r="D60" s="86"/>
      <c r="E60" s="238" t="s">
        <v>7</v>
      </c>
      <c r="F60" s="37"/>
      <c r="G60" s="38"/>
      <c r="H60" s="26"/>
    </row>
    <row r="61" spans="1:8" ht="30" x14ac:dyDescent="0.35">
      <c r="A61" s="24" t="s">
        <v>119</v>
      </c>
      <c r="B61" s="35" t="s">
        <v>21</v>
      </c>
      <c r="C61" s="122" t="s">
        <v>120</v>
      </c>
      <c r="D61" s="86"/>
      <c r="E61" s="238" t="s">
        <v>7</v>
      </c>
      <c r="F61" s="37"/>
      <c r="G61" s="38"/>
      <c r="H61" s="26"/>
    </row>
    <row r="62" spans="1:8" ht="21" x14ac:dyDescent="0.35">
      <c r="A62" s="24" t="s">
        <v>121</v>
      </c>
      <c r="B62" s="35" t="s">
        <v>31</v>
      </c>
      <c r="C62" s="33" t="s">
        <v>122</v>
      </c>
      <c r="D62" s="77">
        <v>10</v>
      </c>
      <c r="E62" s="61"/>
      <c r="F62" s="60"/>
      <c r="G62" s="38"/>
      <c r="H62" s="26">
        <f t="shared" ref="H62:H63" si="6">IF(G62="++",10,(IF(G62="+",7,(IF(G62="+/-",5,(IF(G62="-",2,0)))))))</f>
        <v>0</v>
      </c>
    </row>
    <row r="63" spans="1:8" ht="21" x14ac:dyDescent="0.35">
      <c r="A63" s="24" t="s">
        <v>123</v>
      </c>
      <c r="B63" s="35" t="s">
        <v>31</v>
      </c>
      <c r="C63" s="33" t="s">
        <v>124</v>
      </c>
      <c r="D63" s="77">
        <v>10</v>
      </c>
      <c r="E63" s="61"/>
      <c r="F63" s="60"/>
      <c r="G63" s="38"/>
      <c r="H63" s="26">
        <f t="shared" si="6"/>
        <v>0</v>
      </c>
    </row>
    <row r="64" spans="1:8" ht="36" customHeight="1" x14ac:dyDescent="0.35">
      <c r="A64" s="24" t="s">
        <v>125</v>
      </c>
      <c r="B64" s="35" t="s">
        <v>126</v>
      </c>
      <c r="C64" s="96" t="s">
        <v>127</v>
      </c>
      <c r="D64" s="77">
        <v>10</v>
      </c>
      <c r="E64" s="61"/>
      <c r="F64" s="60"/>
      <c r="G64" s="25"/>
      <c r="H64" s="26">
        <f>IF(G64="++",10,(IF(G64="+",7,(IF(G64="+/-",5,(IF(G64="-",2,0)))))))</f>
        <v>0</v>
      </c>
    </row>
    <row r="65" spans="1:8" ht="46.5" x14ac:dyDescent="0.35">
      <c r="A65" s="24" t="s">
        <v>128</v>
      </c>
      <c r="B65" s="35" t="s">
        <v>31</v>
      </c>
      <c r="C65" s="94" t="s">
        <v>129</v>
      </c>
      <c r="D65" s="77">
        <v>10</v>
      </c>
      <c r="E65" s="61"/>
      <c r="F65" s="60"/>
      <c r="G65" s="25"/>
      <c r="H65" s="26">
        <f t="shared" ref="H65" si="7">IF(G65="++",10,(IF(G65="+",7,(IF(G65="+/-",5,(IF(G65="-",2,0)))))))</f>
        <v>0</v>
      </c>
    </row>
    <row r="66" spans="1:8" ht="30" x14ac:dyDescent="0.35">
      <c r="A66" s="24" t="s">
        <v>130</v>
      </c>
      <c r="B66" s="35" t="s">
        <v>21</v>
      </c>
      <c r="C66" s="33" t="s">
        <v>131</v>
      </c>
      <c r="D66" s="86"/>
      <c r="E66" s="238" t="s">
        <v>7</v>
      </c>
      <c r="F66" s="24" t="s">
        <v>23</v>
      </c>
      <c r="G66" s="38"/>
      <c r="H66" s="26"/>
    </row>
    <row r="67" spans="1:8" ht="60" x14ac:dyDescent="0.35">
      <c r="A67" s="24" t="s">
        <v>132</v>
      </c>
      <c r="B67" s="35" t="s">
        <v>21</v>
      </c>
      <c r="C67" s="33" t="s">
        <v>133</v>
      </c>
      <c r="D67" s="86"/>
      <c r="E67" s="238" t="s">
        <v>7</v>
      </c>
      <c r="F67" s="24" t="s">
        <v>23</v>
      </c>
      <c r="G67" s="25"/>
      <c r="H67" s="26"/>
    </row>
    <row r="68" spans="1:8" ht="30" x14ac:dyDescent="0.35">
      <c r="A68" s="24" t="s">
        <v>134</v>
      </c>
      <c r="B68" s="35" t="s">
        <v>21</v>
      </c>
      <c r="C68" s="33" t="s">
        <v>135</v>
      </c>
      <c r="D68" s="86"/>
      <c r="E68" s="238" t="s">
        <v>7</v>
      </c>
      <c r="F68" s="24" t="s">
        <v>23</v>
      </c>
      <c r="G68" s="38"/>
      <c r="H68" s="26"/>
    </row>
    <row r="69" spans="1:8" ht="21" x14ac:dyDescent="0.35">
      <c r="A69" s="24" t="s">
        <v>136</v>
      </c>
      <c r="B69" s="35" t="s">
        <v>21</v>
      </c>
      <c r="C69" s="122" t="s">
        <v>137</v>
      </c>
      <c r="D69" s="86"/>
      <c r="E69" s="238" t="s">
        <v>7</v>
      </c>
      <c r="F69" s="24" t="s">
        <v>23</v>
      </c>
      <c r="G69" s="38"/>
      <c r="H69" s="26"/>
    </row>
    <row r="70" spans="1:8" ht="30" x14ac:dyDescent="0.35">
      <c r="A70" s="24" t="s">
        <v>138</v>
      </c>
      <c r="B70" s="35" t="s">
        <v>31</v>
      </c>
      <c r="C70" s="33" t="s">
        <v>139</v>
      </c>
      <c r="D70" s="77">
        <v>10</v>
      </c>
      <c r="E70" s="61"/>
      <c r="F70" s="60"/>
      <c r="G70" s="38"/>
      <c r="H70" s="26">
        <f t="shared" ref="H70:H75" si="8">IF(G70="++",10,(IF(G70="+",7,(IF(G70="+/-",5,(IF(G70="-",2,0)))))))</f>
        <v>0</v>
      </c>
    </row>
    <row r="71" spans="1:8" ht="21" x14ac:dyDescent="0.35">
      <c r="A71" s="24" t="s">
        <v>140</v>
      </c>
      <c r="B71" s="35" t="s">
        <v>31</v>
      </c>
      <c r="C71" s="33" t="s">
        <v>141</v>
      </c>
      <c r="D71" s="77">
        <v>10</v>
      </c>
      <c r="E71" s="61"/>
      <c r="F71" s="60"/>
      <c r="G71" s="38"/>
      <c r="H71" s="26">
        <f t="shared" si="8"/>
        <v>0</v>
      </c>
    </row>
    <row r="72" spans="1:8" ht="21" x14ac:dyDescent="0.35">
      <c r="A72" s="24" t="s">
        <v>142</v>
      </c>
      <c r="B72" s="35" t="s">
        <v>31</v>
      </c>
      <c r="C72" s="33" t="s">
        <v>143</v>
      </c>
      <c r="D72" s="77">
        <v>10</v>
      </c>
      <c r="E72" s="61"/>
      <c r="F72" s="60"/>
      <c r="G72" s="38"/>
      <c r="H72" s="26">
        <f t="shared" si="8"/>
        <v>0</v>
      </c>
    </row>
    <row r="73" spans="1:8" ht="30" x14ac:dyDescent="0.35">
      <c r="A73" s="24" t="s">
        <v>144</v>
      </c>
      <c r="B73" s="35" t="s">
        <v>31</v>
      </c>
      <c r="C73" s="33" t="s">
        <v>145</v>
      </c>
      <c r="D73" s="77">
        <v>10</v>
      </c>
      <c r="E73" s="61"/>
      <c r="F73" s="60"/>
      <c r="G73" s="38"/>
      <c r="H73" s="26">
        <f t="shared" si="8"/>
        <v>0</v>
      </c>
    </row>
    <row r="74" spans="1:8" ht="21" x14ac:dyDescent="0.35">
      <c r="A74" s="24" t="s">
        <v>146</v>
      </c>
      <c r="B74" s="35" t="s">
        <v>21</v>
      </c>
      <c r="C74" s="33" t="s">
        <v>147</v>
      </c>
      <c r="D74" s="86"/>
      <c r="E74" s="238" t="s">
        <v>7</v>
      </c>
      <c r="F74" s="24" t="s">
        <v>23</v>
      </c>
      <c r="G74" s="25"/>
      <c r="H74" s="26"/>
    </row>
    <row r="75" spans="1:8" ht="21" x14ac:dyDescent="0.35">
      <c r="A75" s="27" t="s">
        <v>148</v>
      </c>
      <c r="B75" s="35" t="s">
        <v>149</v>
      </c>
      <c r="C75" s="33" t="s">
        <v>150</v>
      </c>
      <c r="D75" s="77">
        <v>10</v>
      </c>
      <c r="E75" s="61"/>
      <c r="F75" s="60"/>
      <c r="G75" s="38"/>
      <c r="H75" s="26">
        <f t="shared" si="8"/>
        <v>0</v>
      </c>
    </row>
    <row r="76" spans="1:8" ht="30" x14ac:dyDescent="0.35">
      <c r="A76" s="24" t="s">
        <v>151</v>
      </c>
      <c r="B76" s="35" t="s">
        <v>21</v>
      </c>
      <c r="C76" s="33" t="s">
        <v>152</v>
      </c>
      <c r="D76" s="86"/>
      <c r="E76" s="238" t="s">
        <v>7</v>
      </c>
      <c r="F76" s="24" t="s">
        <v>23</v>
      </c>
      <c r="G76" s="25"/>
      <c r="H76" s="26"/>
    </row>
    <row r="77" spans="1:8" ht="45" x14ac:dyDescent="0.35">
      <c r="A77" s="24" t="s">
        <v>153</v>
      </c>
      <c r="B77" s="35" t="s">
        <v>31</v>
      </c>
      <c r="C77" s="122" t="s">
        <v>154</v>
      </c>
      <c r="D77" s="77">
        <v>10</v>
      </c>
      <c r="E77" s="61"/>
      <c r="F77" s="60"/>
      <c r="G77" s="38"/>
      <c r="H77" s="26">
        <f>IF(G77="++",10,(IF(G77="+",7,(IF(G77="+/-",5,(IF(G77="-",2,0)))))))</f>
        <v>0</v>
      </c>
    </row>
    <row r="78" spans="1:8" ht="30" x14ac:dyDescent="0.35">
      <c r="A78" s="24" t="s">
        <v>155</v>
      </c>
      <c r="B78" s="35" t="s">
        <v>31</v>
      </c>
      <c r="C78" s="33" t="s">
        <v>156</v>
      </c>
      <c r="D78" s="77">
        <v>10</v>
      </c>
      <c r="E78" s="61"/>
      <c r="F78" s="60"/>
      <c r="G78" s="25"/>
      <c r="H78" s="26">
        <f>IF(G78="++",10,(IF(G78="+",7,(IF(G78="+/-",5,(IF(G78="-",2,0)))))))</f>
        <v>0</v>
      </c>
    </row>
    <row r="79" spans="1:8" ht="21" x14ac:dyDescent="0.35">
      <c r="A79" s="24" t="s">
        <v>157</v>
      </c>
      <c r="B79" s="35" t="s">
        <v>31</v>
      </c>
      <c r="C79" s="33" t="s">
        <v>158</v>
      </c>
      <c r="D79" s="77">
        <v>10</v>
      </c>
      <c r="E79" s="61"/>
      <c r="F79" s="60"/>
      <c r="G79" s="25"/>
      <c r="H79" s="26">
        <f>IF(G79="++",10,(IF(G79="+",7,(IF(G79="+/-",5,(IF(G79="-",2,0)))))))</f>
        <v>0</v>
      </c>
    </row>
    <row r="80" spans="1:8" ht="21" x14ac:dyDescent="0.35">
      <c r="A80" s="24" t="s">
        <v>159</v>
      </c>
      <c r="B80" s="35" t="s">
        <v>31</v>
      </c>
      <c r="C80" s="33" t="s">
        <v>160</v>
      </c>
      <c r="D80" s="77">
        <v>10</v>
      </c>
      <c r="E80" s="61"/>
      <c r="F80" s="60"/>
      <c r="G80" s="25"/>
      <c r="H80" s="26">
        <f>IF(G80="++",10,(IF(G80="+",7,(IF(G80="+/-",5,(IF(G80="-",2,0)))))))</f>
        <v>0</v>
      </c>
    </row>
    <row r="81" spans="1:8" s="20" customFormat="1" ht="21" x14ac:dyDescent="0.35">
      <c r="A81" s="51"/>
      <c r="B81" s="73" t="s">
        <v>161</v>
      </c>
      <c r="C81" s="56" t="s">
        <v>162</v>
      </c>
      <c r="D81" s="81"/>
      <c r="E81" s="54"/>
      <c r="F81" s="54"/>
      <c r="G81" s="54"/>
      <c r="H81" s="53"/>
    </row>
    <row r="82" spans="1:8" s="23" customFormat="1" ht="63" x14ac:dyDescent="0.25">
      <c r="A82" s="21" t="s">
        <v>10</v>
      </c>
      <c r="B82" s="34" t="s">
        <v>11</v>
      </c>
      <c r="C82" s="31" t="s">
        <v>12</v>
      </c>
      <c r="D82" s="82" t="s">
        <v>13</v>
      </c>
      <c r="E82" s="22" t="s">
        <v>14</v>
      </c>
      <c r="F82" s="21" t="s">
        <v>15</v>
      </c>
      <c r="G82" s="22" t="s">
        <v>16</v>
      </c>
      <c r="H82" s="21" t="s">
        <v>17</v>
      </c>
    </row>
    <row r="83" spans="1:8" ht="90" x14ac:dyDescent="0.35">
      <c r="A83" s="24"/>
      <c r="B83" s="35" t="s">
        <v>18</v>
      </c>
      <c r="C83" s="55" t="s">
        <v>163</v>
      </c>
      <c r="D83" s="86"/>
      <c r="E83" s="61"/>
      <c r="F83" s="61"/>
      <c r="G83" s="61"/>
      <c r="H83" s="60"/>
    </row>
    <row r="84" spans="1:8" ht="60" x14ac:dyDescent="0.35">
      <c r="A84" s="24" t="s">
        <v>382</v>
      </c>
      <c r="B84" s="35" t="s">
        <v>21</v>
      </c>
      <c r="C84" s="33" t="s">
        <v>164</v>
      </c>
      <c r="D84" s="86"/>
      <c r="E84" s="238" t="s">
        <v>7</v>
      </c>
      <c r="F84" s="24" t="s">
        <v>23</v>
      </c>
      <c r="G84" s="38"/>
      <c r="H84" s="26"/>
    </row>
    <row r="85" spans="1:8" ht="60" x14ac:dyDescent="0.35">
      <c r="A85" s="24" t="s">
        <v>383</v>
      </c>
      <c r="B85" s="35" t="s">
        <v>21</v>
      </c>
      <c r="C85" s="33" t="s">
        <v>165</v>
      </c>
      <c r="D85" s="86"/>
      <c r="E85" s="238" t="s">
        <v>7</v>
      </c>
      <c r="F85" s="24" t="s">
        <v>23</v>
      </c>
      <c r="G85" s="38"/>
      <c r="H85" s="26"/>
    </row>
    <row r="86" spans="1:8" ht="21" x14ac:dyDescent="0.35">
      <c r="A86" s="24" t="s">
        <v>384</v>
      </c>
      <c r="B86" s="35" t="s">
        <v>31</v>
      </c>
      <c r="C86" s="33" t="s">
        <v>166</v>
      </c>
      <c r="D86" s="77">
        <v>10</v>
      </c>
      <c r="E86" s="61"/>
      <c r="F86" s="61"/>
      <c r="G86" s="25"/>
      <c r="H86" s="26">
        <f t="shared" ref="H86:H87" si="9">IF(G86="++",10,(IF(G86="+",7,(IF(G86="+/-",5,(IF(G86="-",2,0)))))))</f>
        <v>0</v>
      </c>
    </row>
    <row r="87" spans="1:8" ht="45" x14ac:dyDescent="0.35">
      <c r="A87" s="24" t="s">
        <v>385</v>
      </c>
      <c r="B87" s="35" t="s">
        <v>31</v>
      </c>
      <c r="C87" s="33" t="s">
        <v>167</v>
      </c>
      <c r="D87" s="77">
        <v>10</v>
      </c>
      <c r="E87" s="61"/>
      <c r="F87" s="61"/>
      <c r="G87" s="25"/>
      <c r="H87" s="26">
        <f t="shared" si="9"/>
        <v>0</v>
      </c>
    </row>
    <row r="88" spans="1:8" ht="21" x14ac:dyDescent="0.35">
      <c r="A88" s="24" t="s">
        <v>386</v>
      </c>
      <c r="B88" s="35" t="s">
        <v>21</v>
      </c>
      <c r="C88" s="33" t="s">
        <v>168</v>
      </c>
      <c r="D88" s="86"/>
      <c r="E88" s="238" t="s">
        <v>7</v>
      </c>
      <c r="F88" s="61"/>
      <c r="G88" s="38"/>
      <c r="H88" s="26">
        <f t="shared" ref="H88:H91" si="10">IF(G88="++",10,(IF(G88="+",7,(IF(G88="+/-",5,(IF(G88="-",2,0)))))))</f>
        <v>0</v>
      </c>
    </row>
    <row r="89" spans="1:8" ht="30" x14ac:dyDescent="0.35">
      <c r="A89" s="24" t="s">
        <v>387</v>
      </c>
      <c r="B89" s="35" t="s">
        <v>31</v>
      </c>
      <c r="C89" s="33" t="s">
        <v>169</v>
      </c>
      <c r="D89" s="77">
        <v>10</v>
      </c>
      <c r="E89" s="61"/>
      <c r="F89" s="61"/>
      <c r="G89" s="38"/>
      <c r="H89" s="26">
        <f t="shared" si="10"/>
        <v>0</v>
      </c>
    </row>
    <row r="90" spans="1:8" ht="45" x14ac:dyDescent="0.35">
      <c r="A90" s="24" t="s">
        <v>388</v>
      </c>
      <c r="B90" s="35" t="s">
        <v>31</v>
      </c>
      <c r="C90" s="33" t="s">
        <v>170</v>
      </c>
      <c r="D90" s="77">
        <v>10</v>
      </c>
      <c r="E90" s="61"/>
      <c r="F90" s="61"/>
      <c r="G90" s="25"/>
      <c r="H90" s="26">
        <f t="shared" si="10"/>
        <v>0</v>
      </c>
    </row>
    <row r="91" spans="1:8" ht="45" x14ac:dyDescent="0.35">
      <c r="A91" s="24" t="s">
        <v>389</v>
      </c>
      <c r="B91" s="35" t="s">
        <v>31</v>
      </c>
      <c r="C91" s="33" t="s">
        <v>171</v>
      </c>
      <c r="D91" s="77">
        <v>10</v>
      </c>
      <c r="E91" s="61"/>
      <c r="F91" s="61"/>
      <c r="G91" s="25"/>
      <c r="H91" s="30">
        <f t="shared" si="10"/>
        <v>0</v>
      </c>
    </row>
    <row r="92" spans="1:8" ht="45" x14ac:dyDescent="0.35">
      <c r="A92" s="24" t="s">
        <v>390</v>
      </c>
      <c r="B92" s="35" t="s">
        <v>21</v>
      </c>
      <c r="C92" s="33" t="s">
        <v>172</v>
      </c>
      <c r="D92" s="86"/>
      <c r="E92" s="238" t="s">
        <v>7</v>
      </c>
      <c r="F92" s="24" t="s">
        <v>23</v>
      </c>
      <c r="G92" s="38"/>
      <c r="H92" s="26"/>
    </row>
    <row r="93" spans="1:8" s="20" customFormat="1" ht="21" x14ac:dyDescent="0.35">
      <c r="A93" s="51"/>
      <c r="B93" s="74" t="s">
        <v>173</v>
      </c>
      <c r="C93" s="52" t="s">
        <v>174</v>
      </c>
      <c r="D93" s="81"/>
      <c r="E93" s="54"/>
      <c r="F93" s="54"/>
      <c r="G93" s="54"/>
      <c r="H93" s="53"/>
    </row>
    <row r="94" spans="1:8" s="23" customFormat="1" ht="63" x14ac:dyDescent="0.25">
      <c r="A94" s="21" t="s">
        <v>10</v>
      </c>
      <c r="B94" s="34" t="s">
        <v>11</v>
      </c>
      <c r="C94" s="31" t="s">
        <v>12</v>
      </c>
      <c r="D94" s="82" t="s">
        <v>13</v>
      </c>
      <c r="E94" s="22" t="s">
        <v>14</v>
      </c>
      <c r="F94" s="21" t="s">
        <v>15</v>
      </c>
      <c r="G94" s="22" t="s">
        <v>16</v>
      </c>
      <c r="H94" s="21" t="s">
        <v>17</v>
      </c>
    </row>
    <row r="95" spans="1:8" ht="75" x14ac:dyDescent="0.35">
      <c r="A95" s="24"/>
      <c r="B95" s="35" t="s">
        <v>18</v>
      </c>
      <c r="C95" s="33" t="s">
        <v>175</v>
      </c>
      <c r="D95" s="86"/>
      <c r="E95" s="61"/>
      <c r="F95" s="61"/>
      <c r="G95" s="61"/>
      <c r="H95" s="60"/>
    </row>
    <row r="96" spans="1:8" ht="30" x14ac:dyDescent="0.35">
      <c r="A96" s="24" t="s">
        <v>391</v>
      </c>
      <c r="B96" s="35" t="s">
        <v>21</v>
      </c>
      <c r="C96" s="33" t="s">
        <v>176</v>
      </c>
      <c r="D96" s="86"/>
      <c r="E96" s="238" t="s">
        <v>7</v>
      </c>
      <c r="F96" s="153"/>
      <c r="G96" s="38"/>
      <c r="H96" s="26"/>
    </row>
    <row r="97" spans="1:8" ht="60" x14ac:dyDescent="0.35">
      <c r="A97" s="24" t="s">
        <v>392</v>
      </c>
      <c r="B97" s="35" t="s">
        <v>21</v>
      </c>
      <c r="C97" s="122" t="s">
        <v>177</v>
      </c>
      <c r="D97" s="86"/>
      <c r="E97" s="238" t="s">
        <v>7</v>
      </c>
      <c r="F97" s="24" t="s">
        <v>23</v>
      </c>
      <c r="G97" s="25"/>
      <c r="H97" s="26"/>
    </row>
    <row r="98" spans="1:8" ht="21" x14ac:dyDescent="0.35">
      <c r="A98" s="24" t="s">
        <v>393</v>
      </c>
      <c r="B98" s="35" t="s">
        <v>21</v>
      </c>
      <c r="C98" s="33" t="s">
        <v>178</v>
      </c>
      <c r="D98" s="86"/>
      <c r="E98" s="238" t="s">
        <v>7</v>
      </c>
      <c r="F98" s="153"/>
      <c r="G98" s="38"/>
      <c r="H98" s="26"/>
    </row>
    <row r="99" spans="1:8" ht="30" x14ac:dyDescent="0.35">
      <c r="A99" s="24" t="s">
        <v>394</v>
      </c>
      <c r="B99" s="35" t="s">
        <v>21</v>
      </c>
      <c r="C99" s="33" t="s">
        <v>179</v>
      </c>
      <c r="D99" s="86"/>
      <c r="E99" s="238" t="s">
        <v>7</v>
      </c>
      <c r="F99" s="153"/>
      <c r="G99" s="38"/>
      <c r="H99" s="26"/>
    </row>
    <row r="100" spans="1:8" ht="21" x14ac:dyDescent="0.35">
      <c r="A100" s="24" t="s">
        <v>395</v>
      </c>
      <c r="B100" s="35" t="s">
        <v>21</v>
      </c>
      <c r="C100" s="33" t="s">
        <v>180</v>
      </c>
      <c r="D100" s="86"/>
      <c r="E100" s="238" t="s">
        <v>7</v>
      </c>
      <c r="F100" s="24" t="s">
        <v>23</v>
      </c>
      <c r="G100" s="38"/>
      <c r="H100" s="26"/>
    </row>
    <row r="101" spans="1:8" ht="30" x14ac:dyDescent="0.35">
      <c r="A101" s="24" t="s">
        <v>396</v>
      </c>
      <c r="B101" s="35" t="s">
        <v>31</v>
      </c>
      <c r="C101" s="33" t="s">
        <v>181</v>
      </c>
      <c r="D101" s="77">
        <v>10</v>
      </c>
      <c r="E101" s="61"/>
      <c r="F101" s="61"/>
      <c r="G101" s="38"/>
      <c r="H101" s="26">
        <f t="shared" ref="H101:H103" si="11">IF(G101="++",10,(IF(G101="+",7,(IF(G101="+/-",5,(IF(G101="-",2,0)))))))</f>
        <v>0</v>
      </c>
    </row>
    <row r="102" spans="1:8" ht="30" x14ac:dyDescent="0.35">
      <c r="A102" s="24" t="s">
        <v>397</v>
      </c>
      <c r="B102" s="35" t="s">
        <v>31</v>
      </c>
      <c r="C102" s="95" t="s">
        <v>182</v>
      </c>
      <c r="D102" s="77">
        <v>10</v>
      </c>
      <c r="E102" s="61"/>
      <c r="F102" s="61"/>
      <c r="G102" s="25"/>
      <c r="H102" s="26">
        <f t="shared" si="11"/>
        <v>0</v>
      </c>
    </row>
    <row r="103" spans="1:8" ht="21" x14ac:dyDescent="0.35">
      <c r="A103" s="24" t="s">
        <v>398</v>
      </c>
      <c r="B103" s="35" t="s">
        <v>31</v>
      </c>
      <c r="C103" s="95" t="s">
        <v>183</v>
      </c>
      <c r="D103" s="77">
        <v>10</v>
      </c>
      <c r="E103" s="61"/>
      <c r="F103" s="61"/>
      <c r="G103" s="25"/>
      <c r="H103" s="26">
        <f t="shared" si="11"/>
        <v>0</v>
      </c>
    </row>
    <row r="104" spans="1:8" ht="30" x14ac:dyDescent="0.35">
      <c r="A104" s="24" t="s">
        <v>399</v>
      </c>
      <c r="B104" s="35" t="s">
        <v>21</v>
      </c>
      <c r="C104" s="33" t="s">
        <v>184</v>
      </c>
      <c r="D104" s="86"/>
      <c r="E104" s="238" t="s">
        <v>7</v>
      </c>
      <c r="F104" s="153"/>
      <c r="G104" s="38"/>
      <c r="H104" s="26"/>
    </row>
    <row r="105" spans="1:8" ht="30" x14ac:dyDescent="0.35">
      <c r="A105" s="24" t="s">
        <v>400</v>
      </c>
      <c r="B105" s="35" t="s">
        <v>21</v>
      </c>
      <c r="C105" s="33" t="s">
        <v>185</v>
      </c>
      <c r="D105" s="86"/>
      <c r="E105" s="238" t="s">
        <v>7</v>
      </c>
      <c r="F105" s="153"/>
      <c r="G105" s="38"/>
      <c r="H105" s="26"/>
    </row>
    <row r="106" spans="1:8" ht="30" x14ac:dyDescent="0.35">
      <c r="A106" s="24" t="s">
        <v>401</v>
      </c>
      <c r="B106" s="35" t="s">
        <v>21</v>
      </c>
      <c r="C106" s="33" t="s">
        <v>186</v>
      </c>
      <c r="D106" s="86"/>
      <c r="E106" s="238" t="s">
        <v>7</v>
      </c>
      <c r="F106" s="153"/>
      <c r="G106" s="38"/>
      <c r="H106" s="26"/>
    </row>
    <row r="107" spans="1:8" ht="75" x14ac:dyDescent="0.35">
      <c r="A107" s="24" t="s">
        <v>402</v>
      </c>
      <c r="B107" s="35" t="s">
        <v>31</v>
      </c>
      <c r="C107" s="33" t="s">
        <v>187</v>
      </c>
      <c r="D107" s="77">
        <v>10</v>
      </c>
      <c r="E107" s="61"/>
      <c r="F107" s="61"/>
      <c r="G107" s="38"/>
      <c r="H107" s="26">
        <f t="shared" ref="H107" si="12">IF(G107="++",10,(IF(G107="+",7,(IF(G107="+/-",5,(IF(G107="-",2,0)))))))</f>
        <v>0</v>
      </c>
    </row>
    <row r="108" spans="1:8" ht="93.75" customHeight="1" x14ac:dyDescent="0.35">
      <c r="A108" s="24" t="s">
        <v>403</v>
      </c>
      <c r="B108" s="35" t="s">
        <v>21</v>
      </c>
      <c r="C108" s="33" t="s">
        <v>188</v>
      </c>
      <c r="D108" s="86"/>
      <c r="E108" s="238" t="s">
        <v>7</v>
      </c>
      <c r="F108" s="153"/>
      <c r="G108" s="38"/>
      <c r="H108" s="26"/>
    </row>
    <row r="109" spans="1:8" s="20" customFormat="1" ht="21" x14ac:dyDescent="0.35">
      <c r="A109" s="51"/>
      <c r="B109" s="74" t="s">
        <v>189</v>
      </c>
      <c r="C109" s="52" t="s">
        <v>190</v>
      </c>
      <c r="D109" s="54"/>
      <c r="E109" s="54"/>
      <c r="F109" s="54"/>
      <c r="G109" s="54"/>
      <c r="H109" s="53"/>
    </row>
    <row r="110" spans="1:8" s="23" customFormat="1" ht="63" x14ac:dyDescent="0.35">
      <c r="A110" s="21" t="s">
        <v>10</v>
      </c>
      <c r="B110" s="34" t="s">
        <v>11</v>
      </c>
      <c r="C110" s="31" t="s">
        <v>12</v>
      </c>
      <c r="D110" s="81"/>
      <c r="E110" s="22" t="s">
        <v>14</v>
      </c>
      <c r="F110" s="21" t="s">
        <v>15</v>
      </c>
      <c r="G110" s="22" t="s">
        <v>16</v>
      </c>
      <c r="H110" s="21" t="s">
        <v>17</v>
      </c>
    </row>
    <row r="111" spans="1:8" ht="75" x14ac:dyDescent="0.25">
      <c r="A111" s="64"/>
      <c r="B111" s="35" t="s">
        <v>18</v>
      </c>
      <c r="C111" s="32" t="s">
        <v>191</v>
      </c>
      <c r="D111" s="82" t="s">
        <v>13</v>
      </c>
      <c r="E111" s="69"/>
      <c r="F111" s="65" t="s">
        <v>192</v>
      </c>
      <c r="G111" s="69"/>
      <c r="H111" s="75">
        <f>IF(G111="++",10,(IF(G111="+",7,(IF(G111="+/-",5,(IF(G111="-",2,0)))))))</f>
        <v>0</v>
      </c>
    </row>
    <row r="112" spans="1:8" ht="30" x14ac:dyDescent="0.25">
      <c r="A112" s="64" t="s">
        <v>193</v>
      </c>
      <c r="B112" s="35" t="s">
        <v>31</v>
      </c>
      <c r="C112" s="32" t="s">
        <v>194</v>
      </c>
      <c r="D112" s="111" t="s">
        <v>195</v>
      </c>
      <c r="E112" s="59"/>
      <c r="F112" s="59"/>
      <c r="G112" s="175" t="s">
        <v>196</v>
      </c>
      <c r="H112" s="75"/>
    </row>
    <row r="113" spans="1:8" s="20" customFormat="1" ht="21" x14ac:dyDescent="0.35">
      <c r="A113" s="62"/>
      <c r="B113" s="58" t="s">
        <v>197</v>
      </c>
      <c r="C113" s="63" t="s">
        <v>198</v>
      </c>
      <c r="D113" s="84"/>
      <c r="E113" s="59"/>
      <c r="F113" s="59"/>
      <c r="G113" s="59"/>
      <c r="H113" s="59"/>
    </row>
    <row r="114" spans="1:8" ht="18.75" x14ac:dyDescent="0.25">
      <c r="A114" s="64" t="s">
        <v>404</v>
      </c>
      <c r="B114" s="35" t="s">
        <v>21</v>
      </c>
      <c r="C114" s="33" t="s">
        <v>199</v>
      </c>
      <c r="D114" s="88"/>
      <c r="E114" s="238" t="s">
        <v>7</v>
      </c>
      <c r="F114" s="88"/>
      <c r="G114" s="66"/>
      <c r="H114" s="26"/>
    </row>
    <row r="115" spans="1:8" ht="30" x14ac:dyDescent="0.25">
      <c r="A115" s="64" t="s">
        <v>405</v>
      </c>
      <c r="B115" s="35" t="s">
        <v>21</v>
      </c>
      <c r="C115" s="33" t="s">
        <v>200</v>
      </c>
      <c r="D115" s="88"/>
      <c r="E115" s="238" t="s">
        <v>7</v>
      </c>
      <c r="F115" s="88"/>
      <c r="G115" s="66"/>
      <c r="H115" s="26"/>
    </row>
    <row r="116" spans="1:8" ht="18.75" x14ac:dyDescent="0.25">
      <c r="A116" s="64" t="s">
        <v>406</v>
      </c>
      <c r="B116" s="35" t="s">
        <v>21</v>
      </c>
      <c r="C116" s="33" t="s">
        <v>201</v>
      </c>
      <c r="D116" s="88"/>
      <c r="E116" s="238" t="s">
        <v>7</v>
      </c>
      <c r="F116" s="88"/>
      <c r="G116" s="66"/>
      <c r="H116" s="26"/>
    </row>
    <row r="117" spans="1:8" ht="30" x14ac:dyDescent="0.25">
      <c r="A117" s="64" t="s">
        <v>407</v>
      </c>
      <c r="B117" s="35" t="s">
        <v>21</v>
      </c>
      <c r="C117" s="33" t="s">
        <v>202</v>
      </c>
      <c r="D117" s="88"/>
      <c r="E117" s="238" t="s">
        <v>7</v>
      </c>
      <c r="F117" s="88"/>
      <c r="G117" s="66"/>
      <c r="H117" s="26"/>
    </row>
    <row r="118" spans="1:8" ht="18.75" x14ac:dyDescent="0.25">
      <c r="A118" s="64" t="s">
        <v>408</v>
      </c>
      <c r="B118" s="35" t="s">
        <v>31</v>
      </c>
      <c r="C118" s="33" t="s">
        <v>203</v>
      </c>
      <c r="D118" s="77">
        <v>10</v>
      </c>
      <c r="E118" s="88"/>
      <c r="F118" s="88"/>
      <c r="G118" s="66"/>
      <c r="H118" s="26">
        <f t="shared" ref="H118" si="13">IF(G118="++",10,(IF(G118="+",7,(IF(G118="+/-",5,(IF(G118="-",2,0)))))))</f>
        <v>0</v>
      </c>
    </row>
    <row r="119" spans="1:8" ht="90" x14ac:dyDescent="0.25">
      <c r="A119" s="64" t="s">
        <v>409</v>
      </c>
      <c r="B119" s="35" t="s">
        <v>21</v>
      </c>
      <c r="C119" s="121" t="s">
        <v>204</v>
      </c>
      <c r="D119" s="88"/>
      <c r="E119" s="238" t="s">
        <v>7</v>
      </c>
      <c r="F119" s="88"/>
      <c r="G119" s="66"/>
      <c r="H119" s="26"/>
    </row>
    <row r="120" spans="1:8" ht="18.75" x14ac:dyDescent="0.25">
      <c r="A120" s="64" t="s">
        <v>410</v>
      </c>
      <c r="B120" s="35" t="s">
        <v>21</v>
      </c>
      <c r="C120" s="33" t="s">
        <v>205</v>
      </c>
      <c r="D120" s="88"/>
      <c r="E120" s="238" t="s">
        <v>7</v>
      </c>
      <c r="F120" s="88"/>
      <c r="G120" s="66"/>
      <c r="H120" s="26"/>
    </row>
    <row r="121" spans="1:8" ht="18.75" x14ac:dyDescent="0.25">
      <c r="A121" s="64" t="s">
        <v>411</v>
      </c>
      <c r="B121" s="35" t="s">
        <v>31</v>
      </c>
      <c r="C121" s="33" t="s">
        <v>206</v>
      </c>
      <c r="D121" s="77">
        <v>10</v>
      </c>
      <c r="E121" s="88"/>
      <c r="F121" s="88"/>
      <c r="G121" s="66"/>
      <c r="H121" s="26">
        <f t="shared" ref="H121" si="14">IF(G121="++",10,(IF(G121="+",7,(IF(G121="+/-",5,(IF(G121="-",2,0)))))))</f>
        <v>0</v>
      </c>
    </row>
    <row r="122" spans="1:8" ht="45" x14ac:dyDescent="0.25">
      <c r="A122" s="64" t="s">
        <v>412</v>
      </c>
      <c r="B122" s="35" t="s">
        <v>21</v>
      </c>
      <c r="C122" s="96" t="s">
        <v>207</v>
      </c>
      <c r="D122" s="88"/>
      <c r="E122" s="238" t="s">
        <v>7</v>
      </c>
      <c r="F122" s="96" t="s">
        <v>23</v>
      </c>
      <c r="G122" s="66"/>
      <c r="H122" s="26"/>
    </row>
    <row r="123" spans="1:8" ht="60" x14ac:dyDescent="0.25">
      <c r="A123" s="64" t="s">
        <v>413</v>
      </c>
      <c r="B123" s="35" t="s">
        <v>21</v>
      </c>
      <c r="C123" s="33" t="s">
        <v>208</v>
      </c>
      <c r="D123" s="88"/>
      <c r="E123" s="238" t="s">
        <v>7</v>
      </c>
      <c r="F123" s="88"/>
      <c r="G123" s="66"/>
      <c r="H123" s="26"/>
    </row>
    <row r="124" spans="1:8" ht="30" x14ac:dyDescent="0.25">
      <c r="A124" s="64" t="s">
        <v>414</v>
      </c>
      <c r="B124" s="35" t="s">
        <v>31</v>
      </c>
      <c r="C124" s="33" t="s">
        <v>209</v>
      </c>
      <c r="D124" s="77">
        <v>10</v>
      </c>
      <c r="E124" s="88"/>
      <c r="F124" s="88"/>
      <c r="G124" s="66"/>
      <c r="H124" s="26">
        <f t="shared" ref="H124" si="15">IF(G124="++",10,(IF(G124="+",7,(IF(G124="+/-",5,(IF(G124="-",2,0)))))))</f>
        <v>0</v>
      </c>
    </row>
    <row r="125" spans="1:8" ht="45" x14ac:dyDescent="0.25">
      <c r="A125" s="64" t="s">
        <v>415</v>
      </c>
      <c r="B125" s="35" t="s">
        <v>21</v>
      </c>
      <c r="C125" s="33" t="s">
        <v>210</v>
      </c>
      <c r="D125" s="88"/>
      <c r="E125" s="238" t="s">
        <v>7</v>
      </c>
      <c r="F125" s="96" t="s">
        <v>23</v>
      </c>
      <c r="G125" s="66"/>
      <c r="H125" s="26"/>
    </row>
    <row r="126" spans="1:8" ht="30" x14ac:dyDescent="0.25">
      <c r="A126" s="64" t="s">
        <v>416</v>
      </c>
      <c r="B126" s="35" t="s">
        <v>21</v>
      </c>
      <c r="C126" s="33" t="s">
        <v>211</v>
      </c>
      <c r="D126" s="77">
        <v>10</v>
      </c>
      <c r="E126" s="88"/>
      <c r="F126" s="88"/>
      <c r="G126" s="66"/>
      <c r="H126" s="26">
        <f t="shared" ref="H126" si="16">IF(G126="++",10,(IF(G126="+",7,(IF(G126="+/-",5,(IF(G126="-",2,0)))))))</f>
        <v>0</v>
      </c>
    </row>
    <row r="127" spans="1:8" ht="18.75" x14ac:dyDescent="0.25">
      <c r="A127" s="64" t="s">
        <v>417</v>
      </c>
      <c r="B127" s="35" t="s">
        <v>21</v>
      </c>
      <c r="C127" s="33" t="s">
        <v>212</v>
      </c>
      <c r="D127" s="88"/>
      <c r="E127" s="238" t="s">
        <v>7</v>
      </c>
      <c r="F127" s="88"/>
      <c r="G127" s="66"/>
      <c r="H127" s="26"/>
    </row>
    <row r="128" spans="1:8" ht="18.75" x14ac:dyDescent="0.25">
      <c r="A128" s="64" t="s">
        <v>418</v>
      </c>
      <c r="B128" s="35" t="s">
        <v>31</v>
      </c>
      <c r="C128" s="33" t="s">
        <v>213</v>
      </c>
      <c r="D128" s="77">
        <v>10</v>
      </c>
      <c r="E128" s="88"/>
      <c r="F128" s="88"/>
      <c r="G128" s="66"/>
      <c r="H128" s="26">
        <f t="shared" ref="H128:H130" si="17">IF(G128="++",10,(IF(G128="+",7,(IF(G128="+/-",5,(IF(G128="-",2,0)))))))</f>
        <v>0</v>
      </c>
    </row>
    <row r="129" spans="1:8" ht="18.75" x14ac:dyDescent="0.25">
      <c r="A129" s="64" t="s">
        <v>419</v>
      </c>
      <c r="B129" s="35" t="s">
        <v>31</v>
      </c>
      <c r="C129" s="33" t="s">
        <v>214</v>
      </c>
      <c r="D129" s="77">
        <v>10</v>
      </c>
      <c r="E129" s="88"/>
      <c r="F129" s="88"/>
      <c r="G129" s="66"/>
      <c r="H129" s="26">
        <f t="shared" si="17"/>
        <v>0</v>
      </c>
    </row>
    <row r="130" spans="1:8" ht="30" x14ac:dyDescent="0.25">
      <c r="A130" s="64" t="s">
        <v>420</v>
      </c>
      <c r="B130" s="35" t="s">
        <v>31</v>
      </c>
      <c r="C130" s="33" t="s">
        <v>215</v>
      </c>
      <c r="D130" s="77">
        <v>10</v>
      </c>
      <c r="E130" s="88"/>
      <c r="F130" s="88"/>
      <c r="G130" s="66"/>
      <c r="H130" s="26">
        <f t="shared" si="17"/>
        <v>0</v>
      </c>
    </row>
    <row r="131" spans="1:8" ht="18.75" x14ac:dyDescent="0.25">
      <c r="A131" s="64" t="s">
        <v>421</v>
      </c>
      <c r="B131" s="35" t="s">
        <v>21</v>
      </c>
      <c r="C131" s="33" t="s">
        <v>216</v>
      </c>
      <c r="D131" s="88"/>
      <c r="E131" s="238" t="s">
        <v>7</v>
      </c>
      <c r="F131" s="88"/>
      <c r="G131" s="66"/>
      <c r="H131" s="26"/>
    </row>
    <row r="132" spans="1:8" s="20" customFormat="1" ht="21" x14ac:dyDescent="0.35">
      <c r="A132" s="62"/>
      <c r="B132" s="58" t="s">
        <v>217</v>
      </c>
      <c r="C132" s="63" t="s">
        <v>218</v>
      </c>
      <c r="D132" s="88"/>
      <c r="E132" s="59"/>
      <c r="F132" s="59"/>
      <c r="G132" s="59"/>
      <c r="H132" s="59"/>
    </row>
    <row r="133" spans="1:8" ht="30" x14ac:dyDescent="0.25">
      <c r="A133" s="64" t="s">
        <v>422</v>
      </c>
      <c r="B133" s="35" t="s">
        <v>21</v>
      </c>
      <c r="C133" s="33" t="s">
        <v>219</v>
      </c>
      <c r="D133" s="88"/>
      <c r="E133" s="238" t="s">
        <v>7</v>
      </c>
      <c r="F133" s="88"/>
      <c r="G133" s="66"/>
      <c r="H133" s="26"/>
    </row>
    <row r="134" spans="1:8" ht="30" x14ac:dyDescent="0.25">
      <c r="A134" s="64" t="s">
        <v>423</v>
      </c>
      <c r="B134" s="35" t="s">
        <v>21</v>
      </c>
      <c r="C134" s="96" t="s">
        <v>220</v>
      </c>
      <c r="D134" s="88"/>
      <c r="E134" s="238" t="s">
        <v>7</v>
      </c>
      <c r="F134" s="88"/>
      <c r="G134" s="66"/>
      <c r="H134" s="26"/>
    </row>
    <row r="135" spans="1:8" ht="30" x14ac:dyDescent="0.25">
      <c r="A135" s="64" t="s">
        <v>424</v>
      </c>
      <c r="B135" s="35" t="s">
        <v>21</v>
      </c>
      <c r="C135" s="33" t="s">
        <v>221</v>
      </c>
      <c r="D135" s="88"/>
      <c r="E135" s="238" t="s">
        <v>7</v>
      </c>
      <c r="F135" s="88"/>
      <c r="G135" s="66"/>
      <c r="H135" s="26"/>
    </row>
    <row r="136" spans="1:8" ht="30" x14ac:dyDescent="0.25">
      <c r="A136" s="64" t="s">
        <v>425</v>
      </c>
      <c r="B136" s="35" t="s">
        <v>21</v>
      </c>
      <c r="C136" s="33" t="s">
        <v>222</v>
      </c>
      <c r="D136" s="88"/>
      <c r="E136" s="238" t="s">
        <v>7</v>
      </c>
      <c r="F136" s="88"/>
      <c r="G136" s="66"/>
      <c r="H136" s="26"/>
    </row>
    <row r="137" spans="1:8" ht="30" x14ac:dyDescent="0.25">
      <c r="A137" s="64" t="s">
        <v>426</v>
      </c>
      <c r="B137" s="35" t="s">
        <v>21</v>
      </c>
      <c r="C137" s="33" t="s">
        <v>223</v>
      </c>
      <c r="D137" s="88"/>
      <c r="E137" s="238" t="s">
        <v>7</v>
      </c>
      <c r="F137" s="88"/>
      <c r="G137" s="66"/>
      <c r="H137" s="26"/>
    </row>
    <row r="138" spans="1:8" s="20" customFormat="1" ht="21" x14ac:dyDescent="0.35">
      <c r="A138" s="62"/>
      <c r="B138" s="58" t="s">
        <v>224</v>
      </c>
      <c r="C138" s="63" t="s">
        <v>225</v>
      </c>
      <c r="D138" s="88"/>
      <c r="E138" s="59"/>
      <c r="F138" s="59"/>
      <c r="G138" s="59"/>
      <c r="H138" s="59"/>
    </row>
    <row r="139" spans="1:8" ht="45" x14ac:dyDescent="0.25">
      <c r="A139" s="64" t="s">
        <v>427</v>
      </c>
      <c r="B139" s="35" t="s">
        <v>21</v>
      </c>
      <c r="C139" s="32" t="s">
        <v>226</v>
      </c>
      <c r="D139" s="88"/>
      <c r="E139" s="238" t="s">
        <v>7</v>
      </c>
      <c r="F139" s="88"/>
      <c r="G139" s="66"/>
      <c r="H139" s="26"/>
    </row>
    <row r="140" spans="1:8" ht="30" x14ac:dyDescent="0.25">
      <c r="A140" s="64" t="s">
        <v>428</v>
      </c>
      <c r="B140" s="35" t="s">
        <v>21</v>
      </c>
      <c r="C140" s="32" t="s">
        <v>227</v>
      </c>
      <c r="D140" s="88"/>
      <c r="E140" s="238" t="s">
        <v>7</v>
      </c>
      <c r="F140" s="88"/>
      <c r="G140" s="66"/>
      <c r="H140" s="26"/>
    </row>
    <row r="141" spans="1:8" ht="45" x14ac:dyDescent="0.25">
      <c r="A141" s="64" t="s">
        <v>429</v>
      </c>
      <c r="B141" s="35" t="s">
        <v>21</v>
      </c>
      <c r="C141" s="32" t="s">
        <v>228</v>
      </c>
      <c r="D141" s="88"/>
      <c r="E141" s="238" t="s">
        <v>7</v>
      </c>
      <c r="F141" s="88"/>
      <c r="G141" s="66"/>
      <c r="H141" s="26"/>
    </row>
    <row r="142" spans="1:8" ht="30" x14ac:dyDescent="0.25">
      <c r="A142" s="64" t="s">
        <v>430</v>
      </c>
      <c r="B142" s="35" t="s">
        <v>21</v>
      </c>
      <c r="C142" s="32" t="s">
        <v>229</v>
      </c>
      <c r="D142" s="88"/>
      <c r="E142" s="238" t="s">
        <v>7</v>
      </c>
      <c r="F142" s="88"/>
      <c r="G142" s="66"/>
      <c r="H142" s="26"/>
    </row>
    <row r="143" spans="1:8" ht="18.75" x14ac:dyDescent="0.25">
      <c r="A143" s="64" t="s">
        <v>431</v>
      </c>
      <c r="B143" s="35" t="s">
        <v>21</v>
      </c>
      <c r="C143" s="32" t="s">
        <v>230</v>
      </c>
      <c r="D143" s="88"/>
      <c r="E143" s="238" t="s">
        <v>7</v>
      </c>
      <c r="F143" s="88"/>
      <c r="G143" s="66"/>
      <c r="H143" s="26"/>
    </row>
    <row r="144" spans="1:8" ht="18.75" x14ac:dyDescent="0.25">
      <c r="A144" s="64" t="s">
        <v>432</v>
      </c>
      <c r="B144" s="35" t="s">
        <v>21</v>
      </c>
      <c r="C144" s="32" t="s">
        <v>231</v>
      </c>
      <c r="D144" s="88"/>
      <c r="E144" s="238" t="s">
        <v>7</v>
      </c>
      <c r="F144" s="88"/>
      <c r="G144" s="66"/>
      <c r="H144" s="26"/>
    </row>
    <row r="145" spans="1:8" ht="30" x14ac:dyDescent="0.25">
      <c r="A145" s="64" t="s">
        <v>433</v>
      </c>
      <c r="B145" s="35" t="s">
        <v>21</v>
      </c>
      <c r="C145" s="32" t="s">
        <v>232</v>
      </c>
      <c r="D145" s="88"/>
      <c r="E145" s="238" t="s">
        <v>7</v>
      </c>
      <c r="F145" s="88"/>
      <c r="G145" s="66"/>
      <c r="H145" s="26"/>
    </row>
    <row r="146" spans="1:8" ht="30" x14ac:dyDescent="0.25">
      <c r="A146" s="64" t="s">
        <v>434</v>
      </c>
      <c r="B146" s="35" t="s">
        <v>21</v>
      </c>
      <c r="C146" s="32" t="s">
        <v>233</v>
      </c>
      <c r="D146" s="88"/>
      <c r="E146" s="238" t="s">
        <v>7</v>
      </c>
      <c r="F146" s="88"/>
      <c r="G146" s="66"/>
      <c r="H146" s="26"/>
    </row>
    <row r="147" spans="1:8" ht="21" x14ac:dyDescent="0.35">
      <c r="A147" s="125"/>
      <c r="B147" s="126" t="s">
        <v>234</v>
      </c>
      <c r="C147" s="127" t="s">
        <v>235</v>
      </c>
      <c r="D147" s="125"/>
      <c r="E147" s="125"/>
      <c r="F147" s="125"/>
      <c r="G147" s="125"/>
      <c r="H147" s="125"/>
    </row>
    <row r="148" spans="1:8" ht="63" x14ac:dyDescent="0.35">
      <c r="A148" s="21"/>
      <c r="B148" s="21" t="s">
        <v>11</v>
      </c>
      <c r="C148" s="21" t="s">
        <v>12</v>
      </c>
      <c r="D148" s="81"/>
      <c r="E148" s="22" t="s">
        <v>14</v>
      </c>
      <c r="F148" s="21" t="s">
        <v>15</v>
      </c>
      <c r="G148" s="132" t="s">
        <v>16</v>
      </c>
      <c r="H148" s="133" t="s">
        <v>17</v>
      </c>
    </row>
    <row r="149" spans="1:8" ht="45" x14ac:dyDescent="0.25">
      <c r="A149" s="128" t="s">
        <v>435</v>
      </c>
      <c r="B149" s="128" t="s">
        <v>236</v>
      </c>
      <c r="C149" s="129" t="s">
        <v>237</v>
      </c>
      <c r="D149" s="88"/>
      <c r="E149" s="88"/>
      <c r="F149" s="131"/>
      <c r="G149" s="134"/>
      <c r="H149" s="135"/>
    </row>
    <row r="150" spans="1:8" ht="29.25" customHeight="1" x14ac:dyDescent="0.25">
      <c r="A150" s="24" t="s">
        <v>436</v>
      </c>
      <c r="B150" s="24" t="s">
        <v>238</v>
      </c>
      <c r="C150" s="130" t="s">
        <v>239</v>
      </c>
      <c r="D150" s="88"/>
      <c r="E150" s="238" t="s">
        <v>7</v>
      </c>
      <c r="F150" s="131"/>
      <c r="G150" s="134"/>
      <c r="H150" s="135"/>
    </row>
    <row r="151" spans="1:8" ht="24.75" customHeight="1" x14ac:dyDescent="0.25">
      <c r="A151" s="24" t="s">
        <v>437</v>
      </c>
      <c r="B151" s="24" t="s">
        <v>238</v>
      </c>
      <c r="C151" s="130" t="s">
        <v>240</v>
      </c>
      <c r="D151" s="88"/>
      <c r="E151" s="238" t="s">
        <v>7</v>
      </c>
      <c r="F151" s="131"/>
      <c r="G151" s="134"/>
      <c r="H151" s="135"/>
    </row>
    <row r="152" spans="1:8" ht="18.75" x14ac:dyDescent="0.25">
      <c r="A152" s="128" t="s">
        <v>438</v>
      </c>
      <c r="B152" s="24" t="s">
        <v>238</v>
      </c>
      <c r="C152" s="24" t="s">
        <v>241</v>
      </c>
      <c r="D152" s="88"/>
      <c r="E152" s="238" t="s">
        <v>7</v>
      </c>
      <c r="F152" s="131"/>
      <c r="G152" s="134"/>
      <c r="H152" s="135"/>
    </row>
    <row r="153" spans="1:8" ht="30" x14ac:dyDescent="0.25">
      <c r="A153" s="24" t="s">
        <v>439</v>
      </c>
      <c r="B153" s="24" t="s">
        <v>238</v>
      </c>
      <c r="C153" s="130" t="s">
        <v>242</v>
      </c>
      <c r="D153" s="88"/>
      <c r="E153" s="238" t="s">
        <v>7</v>
      </c>
      <c r="F153" s="131"/>
      <c r="G153" s="134"/>
      <c r="H153" s="135"/>
    </row>
    <row r="154" spans="1:8" ht="18.75" x14ac:dyDescent="0.25">
      <c r="A154" s="24" t="s">
        <v>440</v>
      </c>
      <c r="B154" s="24" t="s">
        <v>238</v>
      </c>
      <c r="C154" s="130" t="s">
        <v>243</v>
      </c>
      <c r="D154" s="88"/>
      <c r="E154" s="238" t="s">
        <v>7</v>
      </c>
      <c r="F154" s="131"/>
      <c r="G154" s="134"/>
      <c r="H154" s="135"/>
    </row>
    <row r="155" spans="1:8" ht="30" x14ac:dyDescent="0.25">
      <c r="A155" s="128" t="s">
        <v>441</v>
      </c>
      <c r="B155" s="24" t="s">
        <v>238</v>
      </c>
      <c r="C155" s="130" t="s">
        <v>244</v>
      </c>
      <c r="D155" s="88"/>
      <c r="E155" s="238" t="s">
        <v>7</v>
      </c>
      <c r="F155" s="131"/>
      <c r="G155" s="134"/>
      <c r="H155" s="135"/>
    </row>
    <row r="156" spans="1:8" ht="18.75" x14ac:dyDescent="0.25">
      <c r="A156" s="24" t="s">
        <v>442</v>
      </c>
      <c r="B156" s="24" t="s">
        <v>238</v>
      </c>
      <c r="C156" s="130" t="s">
        <v>245</v>
      </c>
      <c r="D156" s="88"/>
      <c r="E156" s="238" t="s">
        <v>7</v>
      </c>
      <c r="F156" s="131"/>
      <c r="G156" s="134"/>
      <c r="H156" s="135"/>
    </row>
    <row r="157" spans="1:8" ht="74.25" customHeight="1" x14ac:dyDescent="0.25">
      <c r="A157" s="24" t="s">
        <v>443</v>
      </c>
      <c r="B157" s="24" t="s">
        <v>238</v>
      </c>
      <c r="C157" s="154" t="s">
        <v>246</v>
      </c>
      <c r="D157" s="88"/>
      <c r="E157" s="238" t="s">
        <v>7</v>
      </c>
      <c r="F157" s="131"/>
      <c r="G157" s="134"/>
      <c r="H157" s="135"/>
    </row>
    <row r="158" spans="1:8" ht="75" x14ac:dyDescent="0.25">
      <c r="A158" s="128" t="s">
        <v>444</v>
      </c>
      <c r="B158" s="24" t="s">
        <v>238</v>
      </c>
      <c r="C158" s="154" t="s">
        <v>247</v>
      </c>
      <c r="D158" s="88"/>
      <c r="E158" s="238" t="s">
        <v>7</v>
      </c>
      <c r="F158" s="131"/>
      <c r="G158" s="134"/>
      <c r="H158" s="135"/>
    </row>
    <row r="159" spans="1:8" ht="45" x14ac:dyDescent="0.25">
      <c r="A159" s="24" t="s">
        <v>445</v>
      </c>
      <c r="B159" s="24" t="s">
        <v>238</v>
      </c>
      <c r="C159" s="155" t="s">
        <v>248</v>
      </c>
      <c r="D159" s="88"/>
      <c r="E159" s="238" t="s">
        <v>7</v>
      </c>
      <c r="F159" s="131"/>
      <c r="G159" s="134"/>
      <c r="H159" s="135"/>
    </row>
    <row r="160" spans="1:8" ht="30" x14ac:dyDescent="0.25">
      <c r="A160" s="24" t="s">
        <v>446</v>
      </c>
      <c r="B160" s="24" t="s">
        <v>238</v>
      </c>
      <c r="C160" s="155" t="s">
        <v>249</v>
      </c>
      <c r="D160" s="88"/>
      <c r="E160" s="238" t="s">
        <v>7</v>
      </c>
      <c r="F160" s="131"/>
      <c r="G160" s="134"/>
      <c r="H160" s="135"/>
    </row>
    <row r="161" spans="1:8" ht="30" x14ac:dyDescent="0.25">
      <c r="A161" s="128" t="s">
        <v>447</v>
      </c>
      <c r="B161" s="24" t="s">
        <v>238</v>
      </c>
      <c r="C161" s="155" t="s">
        <v>250</v>
      </c>
      <c r="D161" s="88"/>
      <c r="E161" s="238" t="s">
        <v>7</v>
      </c>
      <c r="F161" s="131"/>
      <c r="G161" s="134"/>
      <c r="H161" s="135"/>
    </row>
    <row r="162" spans="1:8" ht="30" x14ac:dyDescent="0.25">
      <c r="A162" s="24" t="s">
        <v>448</v>
      </c>
      <c r="B162" s="24" t="s">
        <v>238</v>
      </c>
      <c r="C162" s="136" t="s">
        <v>251</v>
      </c>
      <c r="D162" s="88"/>
      <c r="E162" s="238" t="s">
        <v>7</v>
      </c>
      <c r="F162" s="131"/>
      <c r="G162" s="134"/>
      <c r="H162" s="135"/>
    </row>
    <row r="163" spans="1:8" ht="30" x14ac:dyDescent="0.25">
      <c r="A163" s="24" t="s">
        <v>449</v>
      </c>
      <c r="B163" s="24" t="s">
        <v>238</v>
      </c>
      <c r="C163" s="130" t="s">
        <v>252</v>
      </c>
      <c r="D163" s="88"/>
      <c r="E163" s="238" t="s">
        <v>7</v>
      </c>
      <c r="F163" s="131"/>
      <c r="G163" s="134"/>
      <c r="H163" s="135"/>
    </row>
    <row r="164" spans="1:8" ht="30" x14ac:dyDescent="0.25">
      <c r="A164" s="128" t="s">
        <v>450</v>
      </c>
      <c r="B164" s="24" t="s">
        <v>238</v>
      </c>
      <c r="C164" s="130" t="s">
        <v>253</v>
      </c>
      <c r="D164" s="88"/>
      <c r="E164" s="238" t="s">
        <v>7</v>
      </c>
      <c r="F164" s="131"/>
      <c r="G164" s="134"/>
      <c r="H164" s="135"/>
    </row>
    <row r="165" spans="1:8" ht="90" x14ac:dyDescent="0.25">
      <c r="A165" s="24" t="s">
        <v>451</v>
      </c>
      <c r="B165" s="24" t="s">
        <v>238</v>
      </c>
      <c r="C165" s="130" t="s">
        <v>254</v>
      </c>
      <c r="D165" s="88"/>
      <c r="E165" s="238" t="s">
        <v>7</v>
      </c>
      <c r="F165" s="131"/>
      <c r="G165" s="134"/>
      <c r="H165" s="135"/>
    </row>
    <row r="166" spans="1:8" ht="45" x14ac:dyDescent="0.25">
      <c r="A166" s="24" t="s">
        <v>452</v>
      </c>
      <c r="B166" s="24" t="s">
        <v>238</v>
      </c>
      <c r="C166" s="130" t="s">
        <v>255</v>
      </c>
      <c r="D166" s="88"/>
      <c r="E166" s="238" t="s">
        <v>7</v>
      </c>
      <c r="F166" s="131"/>
      <c r="G166" s="134"/>
      <c r="H166" s="135"/>
    </row>
    <row r="167" spans="1:8" ht="30" x14ac:dyDescent="0.25">
      <c r="A167" s="128" t="s">
        <v>453</v>
      </c>
      <c r="B167" s="24" t="s">
        <v>238</v>
      </c>
      <c r="C167" s="130" t="s">
        <v>256</v>
      </c>
      <c r="D167" s="88"/>
      <c r="E167" s="238" t="s">
        <v>7</v>
      </c>
      <c r="F167" s="131"/>
      <c r="G167" s="134"/>
      <c r="H167" s="135"/>
    </row>
    <row r="168" spans="1:8" ht="90" x14ac:dyDescent="0.25">
      <c r="A168" s="24" t="s">
        <v>454</v>
      </c>
      <c r="B168" s="24" t="s">
        <v>238</v>
      </c>
      <c r="C168" s="130" t="s">
        <v>257</v>
      </c>
      <c r="D168" s="88"/>
      <c r="E168" s="238" t="s">
        <v>7</v>
      </c>
      <c r="F168" s="131"/>
      <c r="G168" s="134"/>
      <c r="H168" s="135"/>
    </row>
    <row r="169" spans="1:8" ht="45" x14ac:dyDescent="0.25">
      <c r="A169" s="24" t="s">
        <v>455</v>
      </c>
      <c r="B169" s="24" t="s">
        <v>238</v>
      </c>
      <c r="C169" s="154" t="s">
        <v>258</v>
      </c>
      <c r="D169" s="88"/>
      <c r="E169" s="238" t="s">
        <v>7</v>
      </c>
      <c r="F169" s="131"/>
      <c r="G169" s="134"/>
      <c r="H169" s="135"/>
    </row>
    <row r="170" spans="1:8" ht="30" x14ac:dyDescent="0.25">
      <c r="A170" s="128" t="s">
        <v>456</v>
      </c>
      <c r="B170" s="24" t="s">
        <v>238</v>
      </c>
      <c r="C170" s="130" t="s">
        <v>259</v>
      </c>
      <c r="D170" s="88"/>
      <c r="E170" s="238" t="s">
        <v>7</v>
      </c>
      <c r="F170" s="131"/>
      <c r="G170" s="134"/>
      <c r="H170" s="135"/>
    </row>
    <row r="173" spans="1:8" ht="15" customHeight="1" x14ac:dyDescent="0.25">
      <c r="A173" s="214" t="s">
        <v>260</v>
      </c>
      <c r="B173" s="215"/>
      <c r="C173" s="216"/>
    </row>
    <row r="174" spans="1:8" ht="25.5" customHeight="1" x14ac:dyDescent="0.25">
      <c r="A174" s="212" t="s">
        <v>261</v>
      </c>
      <c r="B174" s="212"/>
      <c r="C174" s="152"/>
    </row>
    <row r="175" spans="1:8" ht="63.75" customHeight="1" x14ac:dyDescent="0.25">
      <c r="A175" s="212" t="s">
        <v>262</v>
      </c>
      <c r="B175" s="212"/>
      <c r="C175" s="152"/>
    </row>
    <row r="176" spans="1:8" ht="63.75" customHeight="1" x14ac:dyDescent="0.25">
      <c r="A176" s="212" t="s">
        <v>263</v>
      </c>
      <c r="B176" s="212"/>
      <c r="C176" s="152"/>
    </row>
    <row r="177" spans="1:3" x14ac:dyDescent="0.25">
      <c r="A177" s="212" t="s">
        <v>264</v>
      </c>
      <c r="B177" s="212"/>
      <c r="C177" s="152"/>
    </row>
    <row r="178" spans="1:3" ht="26.25" customHeight="1" x14ac:dyDescent="0.25">
      <c r="A178" s="213" t="s">
        <v>265</v>
      </c>
      <c r="B178" s="213"/>
      <c r="C178" s="152"/>
    </row>
  </sheetData>
  <sheetProtection sheet="1" objects="1" scenarios="1"/>
  <autoFilter ref="A19:F146" xr:uid="{4ACF5C64-7AD6-4DE8-88ED-23A064BA213F}"/>
  <mergeCells count="8">
    <mergeCell ref="G3:H3"/>
    <mergeCell ref="A18:C18"/>
    <mergeCell ref="A177:B177"/>
    <mergeCell ref="A178:B178"/>
    <mergeCell ref="A173:C173"/>
    <mergeCell ref="A174:B174"/>
    <mergeCell ref="A175:B175"/>
    <mergeCell ref="A176:B176"/>
  </mergeCells>
  <phoneticPr fontId="23" type="noConversion"/>
  <dataValidations count="1">
    <dataValidation type="list" allowBlank="1" showInputMessage="1" showErrorMessage="1" sqref="E8:E10 E16 E139:E146 E133:E137 E131 E127 E125 E122:E123 E119:E120 E114:E117 E108 E104:E106 E96:E100 E92 E88 E84:E85 E76 E74 E66:E69 E60:E61 E52:E54 E48 E45 E41:E42 E38 E36 E34 E31 E29 E150:E170 E12 E25 E27" xr:uid="{2169914A-F0AA-43D6-9DBB-DFD718671200}">
      <formula1>$AD$2:$AD$3</formula1>
    </dataValidation>
  </dataValidations>
  <pageMargins left="0.70866141732283472" right="0.70866141732283472" top="0.74803149606299213" bottom="0.74803149606299213" header="0.31496062992125984" footer="0.31496062992125984"/>
  <pageSetup paperSize="9" scale="41" fitToHeight="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1EB7E-30F1-46EB-9E75-E7A0AE5AF391}">
  <dimension ref="A1:G32"/>
  <sheetViews>
    <sheetView showGridLines="0" topLeftCell="A6" zoomScale="120" zoomScaleNormal="120" workbookViewId="0">
      <selection activeCell="I27" sqref="I27"/>
    </sheetView>
  </sheetViews>
  <sheetFormatPr defaultRowHeight="15" x14ac:dyDescent="0.25"/>
  <cols>
    <col min="1" max="1" width="4" customWidth="1"/>
    <col min="2" max="2" width="21.85546875" customWidth="1"/>
    <col min="3" max="3" width="9.85546875" style="103" customWidth="1"/>
    <col min="4" max="4" width="7.5703125" style="103" customWidth="1"/>
    <col min="5" max="5" width="14.7109375" style="103" customWidth="1"/>
    <col min="6" max="6" width="19.28515625" style="103" customWidth="1"/>
    <col min="7" max="7" width="15.7109375" style="103" customWidth="1"/>
  </cols>
  <sheetData>
    <row r="1" spans="1:7" x14ac:dyDescent="0.25">
      <c r="B1" s="217" t="s">
        <v>266</v>
      </c>
      <c r="C1" s="217"/>
      <c r="D1" s="105"/>
      <c r="E1" s="105"/>
      <c r="F1" s="105"/>
    </row>
    <row r="2" spans="1:7" x14ac:dyDescent="0.25">
      <c r="A2" s="150">
        <v>1</v>
      </c>
      <c r="B2" s="219" t="s">
        <v>267</v>
      </c>
      <c r="C2" s="219"/>
      <c r="D2" s="219"/>
      <c r="E2" s="219"/>
      <c r="F2" s="219"/>
    </row>
    <row r="3" spans="1:7" ht="44.25" customHeight="1" x14ac:dyDescent="0.25">
      <c r="A3" s="151">
        <v>2</v>
      </c>
      <c r="B3" s="220" t="s">
        <v>268</v>
      </c>
      <c r="C3" s="220"/>
      <c r="D3" s="220"/>
      <c r="E3" s="220"/>
      <c r="F3" s="220"/>
    </row>
    <row r="4" spans="1:7" ht="30" customHeight="1" x14ac:dyDescent="0.25">
      <c r="A4" s="143"/>
      <c r="B4" s="144"/>
      <c r="C4" s="144"/>
      <c r="D4" s="144"/>
      <c r="E4" s="144"/>
      <c r="F4" s="145"/>
      <c r="G4" s="120"/>
    </row>
    <row r="5" spans="1:7" ht="42" customHeight="1" x14ac:dyDescent="0.25">
      <c r="A5" s="143"/>
      <c r="B5" s="144"/>
      <c r="C5" s="144"/>
      <c r="D5" s="144"/>
      <c r="F5" s="147" t="s">
        <v>269</v>
      </c>
      <c r="G5" s="146">
        <v>1300000</v>
      </c>
    </row>
    <row r="6" spans="1:7" ht="15" customHeight="1" x14ac:dyDescent="0.25">
      <c r="A6" s="143"/>
      <c r="B6" s="144"/>
      <c r="C6" s="144"/>
      <c r="D6" s="144"/>
      <c r="E6" s="144"/>
      <c r="F6" s="145"/>
      <c r="G6" s="120"/>
    </row>
    <row r="9" spans="1:7" x14ac:dyDescent="0.25">
      <c r="B9" s="142" t="s">
        <v>270</v>
      </c>
      <c r="C9" s="218" t="s">
        <v>271</v>
      </c>
      <c r="D9" s="218"/>
      <c r="E9" s="140" t="s">
        <v>272</v>
      </c>
      <c r="F9" s="140" t="s">
        <v>273</v>
      </c>
      <c r="G9" s="141" t="s">
        <v>274</v>
      </c>
    </row>
    <row r="10" spans="1:7" x14ac:dyDescent="0.25">
      <c r="A10" s="102">
        <v>1</v>
      </c>
      <c r="B10" s="91" t="s">
        <v>275</v>
      </c>
      <c r="C10" s="235">
        <v>0</v>
      </c>
      <c r="D10" s="235"/>
      <c r="E10" s="149">
        <v>1</v>
      </c>
      <c r="F10" s="148" t="s">
        <v>276</v>
      </c>
      <c r="G10" s="104">
        <f t="shared" ref="G10:G15" si="0">C10*E10</f>
        <v>0</v>
      </c>
    </row>
    <row r="11" spans="1:7" x14ac:dyDescent="0.25">
      <c r="A11" s="102">
        <v>2</v>
      </c>
      <c r="B11" s="91" t="s">
        <v>277</v>
      </c>
      <c r="C11" s="235">
        <v>0</v>
      </c>
      <c r="D11" s="235"/>
      <c r="E11" s="149">
        <v>1</v>
      </c>
      <c r="F11" s="148" t="s">
        <v>276</v>
      </c>
      <c r="G11" s="104">
        <f t="shared" si="0"/>
        <v>0</v>
      </c>
    </row>
    <row r="12" spans="1:7" x14ac:dyDescent="0.25">
      <c r="A12" s="102">
        <v>3</v>
      </c>
      <c r="B12" s="91" t="s">
        <v>278</v>
      </c>
      <c r="C12" s="235">
        <v>0</v>
      </c>
      <c r="D12" s="235"/>
      <c r="E12" s="149">
        <v>1</v>
      </c>
      <c r="F12" s="148" t="s">
        <v>276</v>
      </c>
      <c r="G12" s="104">
        <f t="shared" si="0"/>
        <v>0</v>
      </c>
    </row>
    <row r="13" spans="1:7" x14ac:dyDescent="0.25">
      <c r="A13" s="102">
        <v>4</v>
      </c>
      <c r="B13" s="91" t="s">
        <v>279</v>
      </c>
      <c r="C13" s="235">
        <v>0</v>
      </c>
      <c r="D13" s="235"/>
      <c r="E13" s="149">
        <v>1</v>
      </c>
      <c r="F13" s="148" t="s">
        <v>276</v>
      </c>
      <c r="G13" s="104">
        <f t="shared" si="0"/>
        <v>0</v>
      </c>
    </row>
    <row r="14" spans="1:7" x14ac:dyDescent="0.25">
      <c r="A14" s="102">
        <v>5</v>
      </c>
      <c r="B14" s="91" t="s">
        <v>280</v>
      </c>
      <c r="C14" s="235">
        <v>0</v>
      </c>
      <c r="D14" s="235"/>
      <c r="E14" s="149">
        <v>6</v>
      </c>
      <c r="F14" s="148" t="s">
        <v>281</v>
      </c>
      <c r="G14" s="104">
        <f t="shared" si="0"/>
        <v>0</v>
      </c>
    </row>
    <row r="15" spans="1:7" x14ac:dyDescent="0.25">
      <c r="A15" s="102">
        <v>6</v>
      </c>
      <c r="B15" s="91" t="s">
        <v>282</v>
      </c>
      <c r="C15" s="236">
        <v>0</v>
      </c>
      <c r="D15" s="236"/>
      <c r="E15" s="149">
        <v>6</v>
      </c>
      <c r="F15" s="148" t="s">
        <v>281</v>
      </c>
      <c r="G15" s="104">
        <f t="shared" si="0"/>
        <v>0</v>
      </c>
    </row>
    <row r="16" spans="1:7" x14ac:dyDescent="0.25">
      <c r="F16" s="114" t="s">
        <v>283</v>
      </c>
      <c r="G16" s="114">
        <f>SUM(G10:G15)</f>
        <v>0</v>
      </c>
    </row>
    <row r="17" spans="2:7" x14ac:dyDescent="0.25">
      <c r="B17" s="110" t="s">
        <v>284</v>
      </c>
      <c r="C17" s="109"/>
      <c r="F17" s="108"/>
      <c r="G17" s="108"/>
    </row>
    <row r="18" spans="2:7" x14ac:dyDescent="0.25">
      <c r="B18" s="139" t="s">
        <v>285</v>
      </c>
      <c r="C18" s="140" t="s">
        <v>286</v>
      </c>
      <c r="D18" s="140" t="s">
        <v>287</v>
      </c>
      <c r="E18" s="140" t="s">
        <v>272</v>
      </c>
      <c r="F18" s="140" t="s">
        <v>273</v>
      </c>
      <c r="G18" s="141" t="s">
        <v>274</v>
      </c>
    </row>
    <row r="19" spans="2:7" x14ac:dyDescent="0.25">
      <c r="B19" s="112" t="s">
        <v>288</v>
      </c>
      <c r="C19" s="237">
        <v>0</v>
      </c>
      <c r="D19" s="107">
        <f>10*12</f>
        <v>120</v>
      </c>
      <c r="E19" s="113">
        <v>6</v>
      </c>
      <c r="F19" s="104" t="s">
        <v>281</v>
      </c>
      <c r="G19" s="104">
        <f>D19*C19*E19</f>
        <v>0</v>
      </c>
    </row>
    <row r="20" spans="2:7" x14ac:dyDescent="0.25">
      <c r="F20" s="114" t="s">
        <v>283</v>
      </c>
      <c r="G20" s="114">
        <f>SUM(G19:G19)</f>
        <v>0</v>
      </c>
    </row>
    <row r="21" spans="2:7" ht="15.75" thickBot="1" x14ac:dyDescent="0.3"/>
    <row r="22" spans="2:7" ht="15.75" thickBot="1" x14ac:dyDescent="0.3">
      <c r="C22" s="109"/>
      <c r="D22" s="115" t="str">
        <f>IF((SUM(G10:G15)+G19)&gt;G5,"maximum overschreden","")</f>
        <v/>
      </c>
      <c r="E22" s="116"/>
      <c r="F22" s="117" t="s">
        <v>289</v>
      </c>
      <c r="G22" s="118">
        <f>G16+G20</f>
        <v>0</v>
      </c>
    </row>
    <row r="23" spans="2:7" x14ac:dyDescent="0.25">
      <c r="C23" s="109"/>
      <c r="D23" s="119"/>
      <c r="E23" s="106"/>
      <c r="F23" s="120"/>
      <c r="G23" s="120"/>
    </row>
    <row r="24" spans="2:7" x14ac:dyDescent="0.25">
      <c r="B24" t="s">
        <v>290</v>
      </c>
    </row>
    <row r="27" spans="2:7" x14ac:dyDescent="0.25">
      <c r="B27" s="221" t="s">
        <v>260</v>
      </c>
      <c r="C27" s="222"/>
      <c r="D27" s="222"/>
      <c r="E27" s="222"/>
      <c r="F27" s="222"/>
    </row>
    <row r="28" spans="2:7" x14ac:dyDescent="0.25">
      <c r="B28" s="212" t="s">
        <v>261</v>
      </c>
      <c r="C28" s="212"/>
      <c r="D28" s="234"/>
      <c r="E28" s="234"/>
      <c r="F28" s="234"/>
    </row>
    <row r="29" spans="2:7" x14ac:dyDescent="0.25">
      <c r="B29" s="212" t="s">
        <v>262</v>
      </c>
      <c r="C29" s="212"/>
      <c r="D29" s="234"/>
      <c r="E29" s="234"/>
      <c r="F29" s="234"/>
    </row>
    <row r="30" spans="2:7" x14ac:dyDescent="0.25">
      <c r="B30" s="212" t="s">
        <v>263</v>
      </c>
      <c r="C30" s="212"/>
      <c r="D30" s="234"/>
      <c r="E30" s="234"/>
      <c r="F30" s="234"/>
    </row>
    <row r="31" spans="2:7" x14ac:dyDescent="0.25">
      <c r="B31" s="212" t="s">
        <v>264</v>
      </c>
      <c r="C31" s="212"/>
      <c r="D31" s="234"/>
      <c r="E31" s="234"/>
      <c r="F31" s="234"/>
    </row>
    <row r="32" spans="2:7" x14ac:dyDescent="0.25">
      <c r="B32" s="213" t="s">
        <v>265</v>
      </c>
      <c r="C32" s="213"/>
      <c r="D32" s="234"/>
      <c r="E32" s="234"/>
      <c r="F32" s="234"/>
    </row>
  </sheetData>
  <sheetProtection sheet="1" objects="1" scenarios="1"/>
  <mergeCells count="21">
    <mergeCell ref="B32:C32"/>
    <mergeCell ref="D28:F28"/>
    <mergeCell ref="B27:F27"/>
    <mergeCell ref="D29:F29"/>
    <mergeCell ref="B28:C28"/>
    <mergeCell ref="B29:C29"/>
    <mergeCell ref="B30:C30"/>
    <mergeCell ref="B31:C31"/>
    <mergeCell ref="D30:F30"/>
    <mergeCell ref="D31:F31"/>
    <mergeCell ref="D32:F32"/>
    <mergeCell ref="B1:C1"/>
    <mergeCell ref="C15:D15"/>
    <mergeCell ref="C13:D13"/>
    <mergeCell ref="C12:D12"/>
    <mergeCell ref="C11:D11"/>
    <mergeCell ref="C10:D10"/>
    <mergeCell ref="C9:D9"/>
    <mergeCell ref="C14:D14"/>
    <mergeCell ref="B2:F2"/>
    <mergeCell ref="B3:F3"/>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685-8ADD-468C-8B26-79933230D438}">
  <dimension ref="A1:L98"/>
  <sheetViews>
    <sheetView zoomScale="120" zoomScaleNormal="120" workbookViewId="0">
      <selection activeCell="A20" sqref="A20"/>
    </sheetView>
  </sheetViews>
  <sheetFormatPr defaultRowHeight="15" x14ac:dyDescent="0.25"/>
  <cols>
    <col min="2" max="2" width="15.7109375" customWidth="1"/>
    <col min="3" max="3" width="56.140625" customWidth="1"/>
    <col min="5" max="5" width="2.85546875" customWidth="1"/>
    <col min="6" max="6" width="84.5703125" customWidth="1"/>
    <col min="7" max="8" width="5.7109375" hidden="1" customWidth="1"/>
    <col min="9" max="9" width="12.140625" customWidth="1"/>
    <col min="10" max="10" width="8.28515625" customWidth="1"/>
    <col min="12" max="12" width="10.28515625" customWidth="1"/>
  </cols>
  <sheetData>
    <row r="1" spans="1:12" ht="30" x14ac:dyDescent="0.25">
      <c r="I1" s="77" t="s">
        <v>291</v>
      </c>
      <c r="J1" s="77" t="s">
        <v>292</v>
      </c>
      <c r="K1" s="147" t="s">
        <v>293</v>
      </c>
      <c r="L1" s="147" t="s">
        <v>294</v>
      </c>
    </row>
    <row r="2" spans="1:12" ht="21" x14ac:dyDescent="0.35">
      <c r="A2" s="76"/>
      <c r="B2" s="74" t="s">
        <v>295</v>
      </c>
      <c r="C2" s="52" t="s">
        <v>296</v>
      </c>
      <c r="F2" s="53" t="s">
        <v>296</v>
      </c>
      <c r="G2" s="101"/>
      <c r="H2" s="101"/>
      <c r="I2" s="169"/>
      <c r="J2" s="170"/>
      <c r="K2" s="158">
        <f>D3</f>
        <v>0</v>
      </c>
      <c r="L2" s="159">
        <f>K2/K$15</f>
        <v>0</v>
      </c>
    </row>
    <row r="3" spans="1:12" ht="18.75" x14ac:dyDescent="0.3">
      <c r="C3" t="s">
        <v>297</v>
      </c>
      <c r="F3" s="166" t="s">
        <v>298</v>
      </c>
      <c r="G3" s="101"/>
      <c r="H3" s="101"/>
      <c r="I3" s="169"/>
      <c r="J3" s="162">
        <v>1.2</v>
      </c>
      <c r="K3" s="158">
        <f>D11</f>
        <v>48</v>
      </c>
      <c r="L3" s="159">
        <f>K3/K$15</f>
        <v>0.10638297872340426</v>
      </c>
    </row>
    <row r="4" spans="1:12" ht="18.75" x14ac:dyDescent="0.3">
      <c r="C4" s="124"/>
      <c r="F4" s="166" t="s">
        <v>299</v>
      </c>
      <c r="G4" s="101"/>
      <c r="H4" s="101"/>
      <c r="I4" s="169"/>
      <c r="J4" s="170"/>
      <c r="K4" s="158">
        <f>SUM(G5:G8)</f>
        <v>120</v>
      </c>
      <c r="L4" s="159">
        <f>K4/K$15</f>
        <v>0.26595744680851063</v>
      </c>
    </row>
    <row r="5" spans="1:12" ht="22.5" customHeight="1" x14ac:dyDescent="0.25">
      <c r="A5" s="76"/>
      <c r="B5" s="74" t="s">
        <v>295</v>
      </c>
      <c r="C5" s="56" t="s">
        <v>298</v>
      </c>
      <c r="F5" s="167" t="s">
        <v>300</v>
      </c>
      <c r="G5" s="100">
        <f>D24</f>
        <v>42</v>
      </c>
      <c r="H5" s="161">
        <f>G5/(SUM(G$5:G$8))</f>
        <v>0.35</v>
      </c>
      <c r="I5" s="174">
        <v>0.52500000000000002</v>
      </c>
      <c r="J5" s="171"/>
      <c r="K5" s="173"/>
      <c r="L5" s="173"/>
    </row>
    <row r="6" spans="1:12" ht="15.75" x14ac:dyDescent="0.25">
      <c r="A6" s="64" t="s">
        <v>30</v>
      </c>
      <c r="B6" s="91">
        <f>SUMIF('Eisen en wensen'!A$7:A$146,A6,'Eisen en wensen'!D$7:D$146)</f>
        <v>10</v>
      </c>
      <c r="C6" s="124"/>
      <c r="F6" s="167" t="s">
        <v>301</v>
      </c>
      <c r="G6" s="100">
        <f>D31</f>
        <v>9</v>
      </c>
      <c r="H6" s="161">
        <f t="shared" ref="H6:H8" si="0">G6/(SUM(G$5:G$8))</f>
        <v>7.4999999999999997E-2</v>
      </c>
      <c r="I6" s="163">
        <v>0.3</v>
      </c>
      <c r="J6" s="171"/>
      <c r="K6" s="173"/>
      <c r="L6" s="173"/>
    </row>
    <row r="7" spans="1:12" ht="15.75" x14ac:dyDescent="0.25">
      <c r="A7" s="64" t="s">
        <v>33</v>
      </c>
      <c r="B7" s="91">
        <f>SUMIF('Eisen en wensen'!A$7:A$146,A7,'Eisen en wensen'!D$7:D$146)</f>
        <v>10</v>
      </c>
      <c r="C7" s="124"/>
      <c r="F7" s="167" t="s">
        <v>302</v>
      </c>
      <c r="G7" s="100">
        <f>D41</f>
        <v>30</v>
      </c>
      <c r="H7" s="161">
        <f t="shared" si="0"/>
        <v>0.25</v>
      </c>
      <c r="I7" s="163">
        <v>0.5</v>
      </c>
      <c r="J7" s="171"/>
      <c r="K7" s="173"/>
      <c r="L7" s="173"/>
    </row>
    <row r="8" spans="1:12" ht="15.75" x14ac:dyDescent="0.25">
      <c r="A8" s="64" t="s">
        <v>35</v>
      </c>
      <c r="B8" s="91">
        <f>SUMIF('Eisen en wensen'!A$7:A$146,A8,'Eisen en wensen'!D$7:D$146)</f>
        <v>10</v>
      </c>
      <c r="C8" s="124"/>
      <c r="F8" s="168" t="s">
        <v>303</v>
      </c>
      <c r="G8" s="100">
        <f>D58</f>
        <v>39</v>
      </c>
      <c r="H8" s="161">
        <f t="shared" si="0"/>
        <v>0.32500000000000001</v>
      </c>
      <c r="I8" s="163">
        <v>0.3</v>
      </c>
      <c r="J8" s="171"/>
      <c r="K8" s="173"/>
      <c r="L8" s="173"/>
    </row>
    <row r="9" spans="1:12" ht="18.75" x14ac:dyDescent="0.3">
      <c r="A9" s="64" t="s">
        <v>39</v>
      </c>
      <c r="B9" s="91">
        <f>SUMIF('Eisen en wensen'!A$7:A$146,A9,'Eisen en wensen'!D$7:D$146)</f>
        <v>10</v>
      </c>
      <c r="C9" s="124"/>
      <c r="F9" s="166" t="s">
        <v>304</v>
      </c>
      <c r="G9" s="101"/>
      <c r="H9" s="101"/>
      <c r="I9" s="172"/>
      <c r="J9" s="162">
        <v>2.88</v>
      </c>
      <c r="K9" s="158">
        <f>D67</f>
        <v>115.19999999999999</v>
      </c>
      <c r="L9" s="159">
        <f>K9/K$15</f>
        <v>0.25531914893617019</v>
      </c>
    </row>
    <row r="10" spans="1:12" ht="21" x14ac:dyDescent="0.35">
      <c r="A10" s="64" t="s">
        <v>305</v>
      </c>
      <c r="B10" s="91">
        <v>1.2</v>
      </c>
      <c r="F10" s="53" t="s">
        <v>306</v>
      </c>
      <c r="G10" s="101"/>
      <c r="H10" s="101"/>
      <c r="I10" s="172"/>
      <c r="J10" s="162">
        <v>3</v>
      </c>
      <c r="K10" s="158">
        <f>D75</f>
        <v>120</v>
      </c>
      <c r="L10" s="159">
        <f>K10/K$15</f>
        <v>0.26595744680851063</v>
      </c>
    </row>
    <row r="11" spans="1:12" ht="21" x14ac:dyDescent="0.35">
      <c r="C11" s="124" t="s">
        <v>307</v>
      </c>
      <c r="D11">
        <f>(SUM(B6:B9)*B10)</f>
        <v>48</v>
      </c>
      <c r="F11" s="53" t="s">
        <v>308</v>
      </c>
      <c r="G11" s="156">
        <f>B78*B79</f>
        <v>21</v>
      </c>
      <c r="H11" s="157">
        <f>G11/K$15</f>
        <v>4.6542553191489359E-2</v>
      </c>
      <c r="I11" s="163">
        <v>2.1</v>
      </c>
      <c r="J11" s="171"/>
      <c r="K11" s="158">
        <f>SUM(G11:G14)</f>
        <v>48</v>
      </c>
      <c r="L11" s="159">
        <f>K11/K$15</f>
        <v>0.10638297872340426</v>
      </c>
    </row>
    <row r="12" spans="1:12" ht="15.75" x14ac:dyDescent="0.25">
      <c r="F12" s="168" t="s">
        <v>309</v>
      </c>
      <c r="G12" s="100">
        <f>D90</f>
        <v>27</v>
      </c>
      <c r="H12" s="165">
        <f>G12/K$15</f>
        <v>5.9840425531914897E-2</v>
      </c>
      <c r="I12" s="164">
        <v>0.45</v>
      </c>
      <c r="J12" s="171"/>
      <c r="K12" s="173"/>
      <c r="L12" s="173"/>
    </row>
    <row r="13" spans="1:12" ht="21" x14ac:dyDescent="0.25">
      <c r="A13" s="76"/>
      <c r="B13" s="74" t="s">
        <v>295</v>
      </c>
      <c r="C13" s="56" t="s">
        <v>299</v>
      </c>
      <c r="F13" s="168" t="s">
        <v>310</v>
      </c>
      <c r="G13" s="100"/>
      <c r="H13" s="161"/>
      <c r="I13" s="171"/>
      <c r="J13" s="171"/>
      <c r="K13" s="173"/>
      <c r="L13" s="173"/>
    </row>
    <row r="14" spans="1:12" ht="18.75" x14ac:dyDescent="0.25">
      <c r="C14" s="59" t="s">
        <v>300</v>
      </c>
      <c r="F14" s="168" t="s">
        <v>311</v>
      </c>
      <c r="G14" s="100"/>
      <c r="H14" s="161"/>
      <c r="I14" s="171"/>
      <c r="J14" s="171"/>
      <c r="K14" s="173"/>
      <c r="L14" s="173"/>
    </row>
    <row r="15" spans="1:12" x14ac:dyDescent="0.25">
      <c r="A15" s="24" t="s">
        <v>50</v>
      </c>
      <c r="B15" s="91">
        <f>SUMIF('Eisen en wensen'!A$7:A$146,A15,'Eisen en wensen'!D$7:D$147)</f>
        <v>10</v>
      </c>
      <c r="I15" s="170"/>
      <c r="J15" s="170"/>
      <c r="K15" s="158">
        <f>SUM(K2:K14)</f>
        <v>451.2</v>
      </c>
      <c r="L15" s="160">
        <v>1</v>
      </c>
    </row>
    <row r="16" spans="1:12" x14ac:dyDescent="0.25">
      <c r="A16" s="24" t="s">
        <v>54</v>
      </c>
      <c r="B16" s="91">
        <f>SUMIF('Eisen en wensen'!A$7:A$146,A16,'Eisen en wensen'!D$7:D$147)</f>
        <v>10</v>
      </c>
    </row>
    <row r="17" spans="1:4" x14ac:dyDescent="0.25">
      <c r="A17" s="24" t="s">
        <v>58</v>
      </c>
      <c r="B17" s="91">
        <f>SUMIF('Eisen en wensen'!A$7:A$146,A17,'Eisen en wensen'!D$7:D$147)</f>
        <v>10</v>
      </c>
    </row>
    <row r="18" spans="1:4" x14ac:dyDescent="0.25">
      <c r="A18" s="24" t="s">
        <v>62</v>
      </c>
      <c r="B18" s="91">
        <f>SUMIF('Eisen en wensen'!A$7:A$146,A18,'Eisen en wensen'!D$7:D$147)</f>
        <v>10</v>
      </c>
    </row>
    <row r="19" spans="1:4" x14ac:dyDescent="0.25">
      <c r="A19" s="24" t="s">
        <v>64</v>
      </c>
      <c r="B19" s="91">
        <f>SUMIF('Eisen en wensen'!A$7:A$146,A19,'Eisen en wensen'!D$7:D$147)</f>
        <v>10</v>
      </c>
    </row>
    <row r="20" spans="1:4" x14ac:dyDescent="0.25">
      <c r="A20" s="24" t="s">
        <v>68</v>
      </c>
      <c r="B20" s="91">
        <f>SUMIF('Eisen en wensen'!A$7:A$146,A20,'Eisen en wensen'!D$7:D$147)</f>
        <v>10</v>
      </c>
    </row>
    <row r="21" spans="1:4" x14ac:dyDescent="0.25">
      <c r="A21" s="24" t="s">
        <v>72</v>
      </c>
      <c r="B21" s="91">
        <f>SUMIF('Eisen en wensen'!A$7:A$146,A21,'Eisen en wensen'!D$7:D$147)</f>
        <v>10</v>
      </c>
    </row>
    <row r="22" spans="1:4" x14ac:dyDescent="0.25">
      <c r="A22" s="24" t="s">
        <v>76</v>
      </c>
      <c r="B22" s="91">
        <f>SUMIF('Eisen en wensen'!A$7:A$146,A22,'Eisen en wensen'!D$7:D$147)</f>
        <v>10</v>
      </c>
    </row>
    <row r="23" spans="1:4" x14ac:dyDescent="0.25">
      <c r="A23" s="64" t="s">
        <v>305</v>
      </c>
      <c r="B23" s="91">
        <v>0.52500000000000002</v>
      </c>
    </row>
    <row r="24" spans="1:4" x14ac:dyDescent="0.25">
      <c r="C24" s="124" t="s">
        <v>307</v>
      </c>
      <c r="D24">
        <f>(SUM(B15:B22)*B23)</f>
        <v>42</v>
      </c>
    </row>
    <row r="26" spans="1:4" ht="18.75" x14ac:dyDescent="0.25">
      <c r="C26" s="59" t="s">
        <v>301</v>
      </c>
    </row>
    <row r="27" spans="1:4" x14ac:dyDescent="0.25">
      <c r="A27" s="24" t="s">
        <v>84</v>
      </c>
      <c r="B27" s="91">
        <f>SUMIF('Eisen en wensen'!A$7:A$146,A27,'Eisen en wensen'!D$7:D$147)</f>
        <v>10</v>
      </c>
    </row>
    <row r="28" spans="1:4" x14ac:dyDescent="0.25">
      <c r="A28" s="24" t="s">
        <v>86</v>
      </c>
      <c r="B28" s="91">
        <f>SUMIF('Eisen en wensen'!A$7:A$146,A28,'Eisen en wensen'!D$7:D$147)</f>
        <v>10</v>
      </c>
    </row>
    <row r="29" spans="1:4" x14ac:dyDescent="0.25">
      <c r="A29" s="24" t="s">
        <v>90</v>
      </c>
      <c r="B29" s="91">
        <f>SUMIF('Eisen en wensen'!A$7:A$146,A29,'Eisen en wensen'!D$7:D$147)</f>
        <v>10</v>
      </c>
    </row>
    <row r="30" spans="1:4" x14ac:dyDescent="0.25">
      <c r="A30" s="64" t="s">
        <v>305</v>
      </c>
      <c r="B30" s="91">
        <v>0.3</v>
      </c>
    </row>
    <row r="31" spans="1:4" x14ac:dyDescent="0.25">
      <c r="C31" s="124" t="s">
        <v>307</v>
      </c>
      <c r="D31">
        <f>(SUM(B27:B29)*B30)</f>
        <v>9</v>
      </c>
    </row>
    <row r="33" spans="1:4" ht="18.75" x14ac:dyDescent="0.25">
      <c r="C33" s="59" t="s">
        <v>302</v>
      </c>
    </row>
    <row r="34" spans="1:4" x14ac:dyDescent="0.25">
      <c r="A34" s="24" t="s">
        <v>96</v>
      </c>
      <c r="B34" s="91">
        <f>SUMIF('Eisen en wensen'!A$7:A$146,A34,'Eisen en wensen'!D$7:D$147)</f>
        <v>10</v>
      </c>
    </row>
    <row r="35" spans="1:4" x14ac:dyDescent="0.25">
      <c r="A35" s="24" t="s">
        <v>98</v>
      </c>
      <c r="B35" s="91">
        <f>SUMIF('Eisen en wensen'!A$7:A$146,A35,'Eisen en wensen'!D$7:D$147)</f>
        <v>10</v>
      </c>
    </row>
    <row r="36" spans="1:4" x14ac:dyDescent="0.25">
      <c r="A36" s="24" t="s">
        <v>100</v>
      </c>
      <c r="B36" s="91">
        <f>SUMIF('Eisen en wensen'!A$7:A$146,A36,'Eisen en wensen'!D$7:D$147)</f>
        <v>10</v>
      </c>
    </row>
    <row r="37" spans="1:4" x14ac:dyDescent="0.25">
      <c r="A37" s="24" t="s">
        <v>108</v>
      </c>
      <c r="B37" s="91">
        <f>SUMIF('Eisen en wensen'!A$7:A$146,A37,'Eisen en wensen'!D$7:D$147)</f>
        <v>10</v>
      </c>
    </row>
    <row r="38" spans="1:4" x14ac:dyDescent="0.25">
      <c r="A38" s="24" t="s">
        <v>110</v>
      </c>
      <c r="B38" s="91">
        <f>SUMIF('Eisen en wensen'!A$7:A$146,A38,'Eisen en wensen'!D$7:D$147)</f>
        <v>10</v>
      </c>
    </row>
    <row r="39" spans="1:4" x14ac:dyDescent="0.25">
      <c r="A39" s="24" t="s">
        <v>112</v>
      </c>
      <c r="B39" s="91">
        <f>SUMIF('Eisen en wensen'!A$7:A$146,A39,'Eisen en wensen'!D$7:D$147)</f>
        <v>10</v>
      </c>
    </row>
    <row r="40" spans="1:4" x14ac:dyDescent="0.25">
      <c r="A40" s="64" t="s">
        <v>305</v>
      </c>
      <c r="B40" s="91">
        <v>0.5</v>
      </c>
    </row>
    <row r="41" spans="1:4" x14ac:dyDescent="0.25">
      <c r="C41" s="124" t="s">
        <v>307</v>
      </c>
      <c r="D41">
        <f>(SUM(B34:B39)*B40)</f>
        <v>30</v>
      </c>
    </row>
    <row r="43" spans="1:4" ht="18.75" x14ac:dyDescent="0.25">
      <c r="C43" s="63" t="s">
        <v>303</v>
      </c>
    </row>
    <row r="44" spans="1:4" x14ac:dyDescent="0.25">
      <c r="A44" s="24" t="s">
        <v>121</v>
      </c>
      <c r="B44" s="91">
        <f>SUMIF('Eisen en wensen'!A$7:A$146,A44,'Eisen en wensen'!D$7:D$147)</f>
        <v>10</v>
      </c>
    </row>
    <row r="45" spans="1:4" x14ac:dyDescent="0.25">
      <c r="A45" s="24" t="s">
        <v>123</v>
      </c>
      <c r="B45" s="91">
        <f>SUMIF('Eisen en wensen'!A$7:A$146,A45,'Eisen en wensen'!D$7:D$147)</f>
        <v>10</v>
      </c>
    </row>
    <row r="46" spans="1:4" x14ac:dyDescent="0.25">
      <c r="A46" s="24" t="s">
        <v>125</v>
      </c>
      <c r="B46" s="91">
        <f>SUMIF('Eisen en wensen'!A$7:A$146,A46,'Eisen en wensen'!D$7:D$147)</f>
        <v>10</v>
      </c>
    </row>
    <row r="47" spans="1:4" x14ac:dyDescent="0.25">
      <c r="A47" s="24" t="s">
        <v>128</v>
      </c>
      <c r="B47" s="91">
        <f>SUMIF('Eisen en wensen'!A$7:A$146,A47,'Eisen en wensen'!D$7:D$147)</f>
        <v>10</v>
      </c>
    </row>
    <row r="48" spans="1:4" x14ac:dyDescent="0.25">
      <c r="A48" s="24" t="s">
        <v>138</v>
      </c>
      <c r="B48" s="91">
        <f>SUMIF('Eisen en wensen'!A$7:A$146,A48,'Eisen en wensen'!D$7:D$147)</f>
        <v>10</v>
      </c>
    </row>
    <row r="49" spans="1:4" x14ac:dyDescent="0.25">
      <c r="A49" s="24" t="s">
        <v>312</v>
      </c>
      <c r="B49" s="91">
        <f>SUMIF('Eisen en wensen'!A$7:A$146,A49,'Eisen en wensen'!D$7:D$147)</f>
        <v>10</v>
      </c>
    </row>
    <row r="50" spans="1:4" x14ac:dyDescent="0.25">
      <c r="A50" s="24" t="s">
        <v>142</v>
      </c>
      <c r="B50" s="91">
        <f>SUMIF('Eisen en wensen'!A$7:A$146,A50,'Eisen en wensen'!D$7:D$147)</f>
        <v>10</v>
      </c>
    </row>
    <row r="51" spans="1:4" x14ac:dyDescent="0.25">
      <c r="A51" s="24" t="s">
        <v>144</v>
      </c>
      <c r="B51" s="91">
        <f>SUMIF('Eisen en wensen'!A$7:A$146,A51,'Eisen en wensen'!D$7:D$147)</f>
        <v>10</v>
      </c>
    </row>
    <row r="52" spans="1:4" x14ac:dyDescent="0.25">
      <c r="A52" s="24" t="s">
        <v>148</v>
      </c>
      <c r="B52" s="91">
        <f>SUMIF('Eisen en wensen'!A$7:A$146,A52,'Eisen en wensen'!D$7:D$147)</f>
        <v>10</v>
      </c>
    </row>
    <row r="53" spans="1:4" x14ac:dyDescent="0.25">
      <c r="A53" s="24" t="s">
        <v>153</v>
      </c>
      <c r="B53" s="91">
        <f>SUMIF('Eisen en wensen'!A$7:A$146,A53,'Eisen en wensen'!D$7:D$147)</f>
        <v>10</v>
      </c>
    </row>
    <row r="54" spans="1:4" x14ac:dyDescent="0.25">
      <c r="A54" s="24" t="s">
        <v>155</v>
      </c>
      <c r="B54" s="91">
        <f>SUMIF('Eisen en wensen'!A$7:A$146,A54,'Eisen en wensen'!D$7:D$147)</f>
        <v>10</v>
      </c>
    </row>
    <row r="55" spans="1:4" x14ac:dyDescent="0.25">
      <c r="A55" s="24" t="s">
        <v>157</v>
      </c>
      <c r="B55" s="91">
        <f>SUMIF('Eisen en wensen'!A$7:A$146,A55,'Eisen en wensen'!D$7:D$147)</f>
        <v>10</v>
      </c>
    </row>
    <row r="56" spans="1:4" x14ac:dyDescent="0.25">
      <c r="A56" s="24" t="s">
        <v>159</v>
      </c>
      <c r="B56" s="91">
        <f>SUMIF('Eisen en wensen'!A$7:A$146,A56,'Eisen en wensen'!D$7:D$147)</f>
        <v>10</v>
      </c>
    </row>
    <row r="57" spans="1:4" x14ac:dyDescent="0.25">
      <c r="A57" s="64" t="s">
        <v>305</v>
      </c>
      <c r="B57" s="91">
        <v>0.3</v>
      </c>
    </row>
    <row r="58" spans="1:4" x14ac:dyDescent="0.25">
      <c r="C58" s="124" t="s">
        <v>307</v>
      </c>
      <c r="D58">
        <f>(SUM(B44:B56)*B57)</f>
        <v>39</v>
      </c>
    </row>
    <row r="60" spans="1:4" ht="21" x14ac:dyDescent="0.25">
      <c r="A60" s="76"/>
      <c r="B60" s="74" t="s">
        <v>295</v>
      </c>
      <c r="C60" s="56" t="s">
        <v>304</v>
      </c>
    </row>
    <row r="61" spans="1:4" x14ac:dyDescent="0.25">
      <c r="A61" s="24" t="s">
        <v>384</v>
      </c>
      <c r="B61" s="91">
        <f>SUMIF('Eisen en wensen'!A$7:A$146,A61,'Eisen en wensen'!D$7:D$147)</f>
        <v>10</v>
      </c>
    </row>
    <row r="62" spans="1:4" x14ac:dyDescent="0.25">
      <c r="A62" s="24" t="s">
        <v>385</v>
      </c>
      <c r="B62" s="91">
        <f>SUMIF('Eisen en wensen'!A$7:A$146,A62,'Eisen en wensen'!D$7:D$147)</f>
        <v>10</v>
      </c>
    </row>
    <row r="63" spans="1:4" x14ac:dyDescent="0.25">
      <c r="A63" s="24" t="s">
        <v>457</v>
      </c>
      <c r="B63" s="91">
        <f>SUMIF('Eisen en wensen'!A$7:A$146,A63,'Eisen en wensen'!D$7:D$147)</f>
        <v>0</v>
      </c>
    </row>
    <row r="64" spans="1:4" x14ac:dyDescent="0.25">
      <c r="A64" s="24" t="s">
        <v>388</v>
      </c>
      <c r="B64" s="91">
        <f>SUMIF('Eisen en wensen'!A$7:A$146,A64,'Eisen en wensen'!D$7:D$147)</f>
        <v>10</v>
      </c>
    </row>
    <row r="65" spans="1:4" x14ac:dyDescent="0.25">
      <c r="A65" s="24" t="s">
        <v>389</v>
      </c>
      <c r="B65" s="91">
        <f>SUMIF('Eisen en wensen'!A$7:A$146,A65,'Eisen en wensen'!D$7:D$147)</f>
        <v>10</v>
      </c>
    </row>
    <row r="66" spans="1:4" x14ac:dyDescent="0.25">
      <c r="A66" s="64" t="s">
        <v>305</v>
      </c>
      <c r="B66" s="91">
        <v>2.88</v>
      </c>
    </row>
    <row r="67" spans="1:4" x14ac:dyDescent="0.25">
      <c r="C67" s="124" t="s">
        <v>307</v>
      </c>
      <c r="D67">
        <f>(SUM(B61:B65)*B66)</f>
        <v>115.19999999999999</v>
      </c>
    </row>
    <row r="69" spans="1:4" ht="42" x14ac:dyDescent="0.25">
      <c r="A69" s="76"/>
      <c r="B69" s="74" t="s">
        <v>295</v>
      </c>
      <c r="C69" s="52" t="s">
        <v>306</v>
      </c>
    </row>
    <row r="70" spans="1:4" x14ac:dyDescent="0.25">
      <c r="A70" s="24" t="s">
        <v>396</v>
      </c>
      <c r="B70" s="91">
        <f>SUMIF('Eisen en wensen'!A$7:A$146,A70,'Eisen en wensen'!D$7:D$147)</f>
        <v>10</v>
      </c>
    </row>
    <row r="71" spans="1:4" x14ac:dyDescent="0.25">
      <c r="A71" s="24" t="s">
        <v>397</v>
      </c>
      <c r="B71" s="91">
        <f>SUMIF('Eisen en wensen'!A$7:A$146,A71,'Eisen en wensen'!D$7:D$147)</f>
        <v>10</v>
      </c>
    </row>
    <row r="72" spans="1:4" x14ac:dyDescent="0.25">
      <c r="A72" s="24" t="s">
        <v>398</v>
      </c>
      <c r="B72" s="91">
        <f>SUMIF('Eisen en wensen'!A$7:A$146,A72,'Eisen en wensen'!D$7:D$147)</f>
        <v>10</v>
      </c>
    </row>
    <row r="73" spans="1:4" x14ac:dyDescent="0.25">
      <c r="A73" s="24" t="s">
        <v>402</v>
      </c>
      <c r="B73" s="91">
        <f>SUMIF('Eisen en wensen'!A$7:A$146,A73,'Eisen en wensen'!D$7:D$147)</f>
        <v>10</v>
      </c>
    </row>
    <row r="74" spans="1:4" x14ac:dyDescent="0.25">
      <c r="A74" s="64" t="s">
        <v>305</v>
      </c>
      <c r="B74" s="91">
        <v>3</v>
      </c>
    </row>
    <row r="75" spans="1:4" x14ac:dyDescent="0.25">
      <c r="C75" s="124" t="s">
        <v>307</v>
      </c>
      <c r="D75">
        <f>(SUM(B70:B73)*B74)</f>
        <v>120</v>
      </c>
    </row>
    <row r="77" spans="1:4" ht="21" x14ac:dyDescent="0.25">
      <c r="A77" s="76"/>
      <c r="B77" s="74" t="s">
        <v>295</v>
      </c>
      <c r="C77" s="52" t="s">
        <v>308</v>
      </c>
    </row>
    <row r="78" spans="1:4" x14ac:dyDescent="0.25">
      <c r="A78" t="s">
        <v>193</v>
      </c>
      <c r="B78" s="91">
        <v>10</v>
      </c>
      <c r="C78" t="s">
        <v>313</v>
      </c>
    </row>
    <row r="79" spans="1:4" x14ac:dyDescent="0.25">
      <c r="A79" t="s">
        <v>305</v>
      </c>
      <c r="B79">
        <v>2.1</v>
      </c>
    </row>
    <row r="80" spans="1:4" x14ac:dyDescent="0.25">
      <c r="C80" t="s">
        <v>307</v>
      </c>
      <c r="D80">
        <f>B79*B78</f>
        <v>21</v>
      </c>
    </row>
    <row r="82" spans="1:4" ht="37.5" x14ac:dyDescent="0.25">
      <c r="C82" s="63" t="s">
        <v>309</v>
      </c>
    </row>
    <row r="83" spans="1:4" x14ac:dyDescent="0.25">
      <c r="A83" s="64" t="s">
        <v>408</v>
      </c>
      <c r="B83" s="91">
        <f>SUMIF('Eisen en wensen'!A$7:A$146,A83,'Eisen en wensen'!D$7:D$147)</f>
        <v>10</v>
      </c>
    </row>
    <row r="84" spans="1:4" x14ac:dyDescent="0.25">
      <c r="A84" s="64" t="s">
        <v>411</v>
      </c>
      <c r="B84" s="91">
        <f>SUMIF('Eisen en wensen'!A$7:A$146,A84,'Eisen en wensen'!D$7:D$147)</f>
        <v>10</v>
      </c>
    </row>
    <row r="85" spans="1:4" x14ac:dyDescent="0.25">
      <c r="A85" s="64" t="s">
        <v>414</v>
      </c>
      <c r="B85" s="91">
        <f>SUMIF('Eisen en wensen'!A$7:A$146,A85,'Eisen en wensen'!D$7:D$147)</f>
        <v>10</v>
      </c>
    </row>
    <row r="86" spans="1:4" x14ac:dyDescent="0.25">
      <c r="A86" s="64" t="s">
        <v>418</v>
      </c>
      <c r="B86" s="91">
        <f>SUMIF('Eisen en wensen'!A$7:A$146,A86,'Eisen en wensen'!D$7:D$147)</f>
        <v>10</v>
      </c>
    </row>
    <row r="87" spans="1:4" x14ac:dyDescent="0.25">
      <c r="A87" s="64" t="s">
        <v>419</v>
      </c>
      <c r="B87" s="91">
        <f>SUMIF('Eisen en wensen'!A$7:A$146,A87,'Eisen en wensen'!D$7:D$147)</f>
        <v>10</v>
      </c>
    </row>
    <row r="88" spans="1:4" x14ac:dyDescent="0.25">
      <c r="A88" s="64" t="s">
        <v>420</v>
      </c>
      <c r="B88" s="91">
        <f>SUMIF('Eisen en wensen'!A$7:A$146,A88,'Eisen en wensen'!D$7:D$147)</f>
        <v>10</v>
      </c>
    </row>
    <row r="89" spans="1:4" x14ac:dyDescent="0.25">
      <c r="A89" s="64" t="s">
        <v>305</v>
      </c>
      <c r="B89" s="91">
        <v>0.45</v>
      </c>
    </row>
    <row r="90" spans="1:4" x14ac:dyDescent="0.25">
      <c r="C90" s="124" t="s">
        <v>307</v>
      </c>
      <c r="D90">
        <f>(SUM(B83:B88))*B89</f>
        <v>27</v>
      </c>
    </row>
    <row r="92" spans="1:4" ht="18.75" x14ac:dyDescent="0.25">
      <c r="C92" s="63" t="s">
        <v>310</v>
      </c>
    </row>
    <row r="93" spans="1:4" x14ac:dyDescent="0.25">
      <c r="C93" t="s">
        <v>297</v>
      </c>
    </row>
    <row r="95" spans="1:4" ht="37.5" x14ac:dyDescent="0.25">
      <c r="C95" s="63" t="s">
        <v>314</v>
      </c>
    </row>
    <row r="96" spans="1:4" x14ac:dyDescent="0.25">
      <c r="C96" t="s">
        <v>297</v>
      </c>
    </row>
    <row r="98" spans="3:4" x14ac:dyDescent="0.25">
      <c r="C98" s="92" t="s">
        <v>274</v>
      </c>
      <c r="D98">
        <f>SUM(D3:D95)</f>
        <v>451.2</v>
      </c>
    </row>
  </sheetData>
  <sheetProtection sheet="1" objects="1" scenarios="1"/>
  <phoneticPr fontId="23"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604D-E247-4C15-B09A-91CEEEAC4BBE}">
  <dimension ref="B1:H60"/>
  <sheetViews>
    <sheetView tabSelected="1" workbookViewId="0">
      <selection activeCell="J17" sqref="J17"/>
    </sheetView>
  </sheetViews>
  <sheetFormatPr defaultRowHeight="15" x14ac:dyDescent="0.25"/>
  <cols>
    <col min="1" max="1" width="2.85546875" customWidth="1"/>
    <col min="2" max="2" width="65.28515625" customWidth="1"/>
    <col min="3" max="3" width="14.28515625" bestFit="1" customWidth="1"/>
    <col min="4" max="4" width="14.140625" bestFit="1" customWidth="1"/>
    <col min="5" max="5" width="12.42578125" bestFit="1" customWidth="1"/>
    <col min="6" max="6" width="14.140625" bestFit="1" customWidth="1"/>
    <col min="7" max="7" width="1.7109375" customWidth="1"/>
  </cols>
  <sheetData>
    <row r="1" spans="2:8" x14ac:dyDescent="0.25">
      <c r="B1" t="s">
        <v>315</v>
      </c>
    </row>
    <row r="2" spans="2:8" x14ac:dyDescent="0.25">
      <c r="B2" s="185" t="s">
        <v>316</v>
      </c>
      <c r="C2" s="185"/>
      <c r="D2" s="185"/>
      <c r="E2" s="185"/>
      <c r="F2" s="185"/>
      <c r="G2" s="185"/>
      <c r="H2" s="185"/>
    </row>
    <row r="3" spans="2:8" x14ac:dyDescent="0.25">
      <c r="C3" s="226" t="s">
        <v>317</v>
      </c>
      <c r="D3" s="227"/>
      <c r="E3" s="227"/>
      <c r="F3" s="228"/>
      <c r="H3" s="229" t="s">
        <v>318</v>
      </c>
    </row>
    <row r="4" spans="2:8" x14ac:dyDescent="0.25">
      <c r="B4" s="177" t="s">
        <v>319</v>
      </c>
      <c r="C4" s="91" t="s">
        <v>320</v>
      </c>
      <c r="D4" s="91" t="s">
        <v>321</v>
      </c>
      <c r="E4" s="91" t="s">
        <v>322</v>
      </c>
      <c r="F4" s="91" t="s">
        <v>323</v>
      </c>
      <c r="H4" s="229"/>
    </row>
    <row r="5" spans="2:8" ht="15.75" x14ac:dyDescent="0.25">
      <c r="B5" s="176" t="s">
        <v>296</v>
      </c>
      <c r="C5" s="91">
        <v>0</v>
      </c>
      <c r="D5" s="91">
        <v>0</v>
      </c>
      <c r="E5" s="91">
        <v>0</v>
      </c>
      <c r="F5" s="91">
        <v>0</v>
      </c>
      <c r="H5" s="91">
        <v>0</v>
      </c>
    </row>
    <row r="6" spans="2:8" ht="15.75" x14ac:dyDescent="0.25">
      <c r="B6" s="176" t="s">
        <v>298</v>
      </c>
      <c r="C6" s="91">
        <v>30</v>
      </c>
      <c r="D6" s="91">
        <v>40</v>
      </c>
      <c r="E6" s="91">
        <v>40</v>
      </c>
      <c r="F6" s="91">
        <v>48</v>
      </c>
      <c r="H6" s="91">
        <v>48</v>
      </c>
    </row>
    <row r="7" spans="2:8" ht="15.75" x14ac:dyDescent="0.25">
      <c r="B7" s="176" t="s">
        <v>299</v>
      </c>
      <c r="C7" s="91">
        <v>120</v>
      </c>
      <c r="D7" s="91">
        <v>100</v>
      </c>
      <c r="E7" s="91">
        <v>100</v>
      </c>
      <c r="F7" s="91">
        <v>120</v>
      </c>
      <c r="H7" s="91">
        <v>120</v>
      </c>
    </row>
    <row r="8" spans="2:8" ht="15.75" x14ac:dyDescent="0.25">
      <c r="B8" s="176" t="s">
        <v>304</v>
      </c>
      <c r="C8" s="91">
        <v>120</v>
      </c>
      <c r="D8" s="91">
        <v>100</v>
      </c>
      <c r="E8" s="91">
        <v>120</v>
      </c>
      <c r="F8" s="91">
        <v>144</v>
      </c>
      <c r="H8" s="91">
        <v>144</v>
      </c>
    </row>
    <row r="9" spans="2:8" ht="15.75" x14ac:dyDescent="0.25">
      <c r="B9" s="176" t="s">
        <v>306</v>
      </c>
      <c r="C9" s="91">
        <v>100</v>
      </c>
      <c r="D9" s="91">
        <v>100</v>
      </c>
      <c r="E9" s="91">
        <v>110</v>
      </c>
      <c r="F9" s="91">
        <v>120</v>
      </c>
      <c r="H9" s="91">
        <v>120</v>
      </c>
    </row>
    <row r="10" spans="2:8" ht="16.5" thickBot="1" x14ac:dyDescent="0.3">
      <c r="B10" s="176" t="s">
        <v>308</v>
      </c>
      <c r="C10" s="91">
        <v>35</v>
      </c>
      <c r="D10" s="91">
        <v>35</v>
      </c>
      <c r="E10" s="91">
        <v>40</v>
      </c>
      <c r="F10" s="200">
        <v>48</v>
      </c>
      <c r="H10" s="91">
        <v>48</v>
      </c>
    </row>
    <row r="11" spans="2:8" ht="15.75" thickBot="1" x14ac:dyDescent="0.3">
      <c r="C11" s="91">
        <f>SUM(C5:C10)</f>
        <v>405</v>
      </c>
      <c r="D11" s="91">
        <f t="shared" ref="D11:F11" si="0">SUM(D5:D10)</f>
        <v>375</v>
      </c>
      <c r="E11" s="102">
        <f t="shared" si="0"/>
        <v>410</v>
      </c>
      <c r="F11" s="204">
        <f t="shared" si="0"/>
        <v>480</v>
      </c>
      <c r="H11" s="91">
        <f>SUM(H6:H10)</f>
        <v>480</v>
      </c>
    </row>
    <row r="12" spans="2:8" ht="16.5" thickBot="1" x14ac:dyDescent="0.3">
      <c r="B12" s="193" t="s">
        <v>324</v>
      </c>
      <c r="C12">
        <f>RANK(C11,$C11:$F11)</f>
        <v>3</v>
      </c>
      <c r="D12">
        <f t="shared" ref="D12:F12" si="1">RANK(D11,$C11:$F11)</f>
        <v>4</v>
      </c>
      <c r="E12">
        <f t="shared" si="1"/>
        <v>2</v>
      </c>
      <c r="F12" s="198">
        <f t="shared" si="1"/>
        <v>1</v>
      </c>
    </row>
    <row r="14" spans="2:8" x14ac:dyDescent="0.25">
      <c r="B14" s="179" t="s">
        <v>325</v>
      </c>
      <c r="C14" s="104">
        <v>1000000</v>
      </c>
      <c r="D14" s="104">
        <v>1200000</v>
      </c>
      <c r="E14" s="104">
        <v>1100000</v>
      </c>
      <c r="F14" s="104">
        <v>1250000</v>
      </c>
    </row>
    <row r="16" spans="2:8" x14ac:dyDescent="0.25">
      <c r="B16" s="179" t="s">
        <v>326</v>
      </c>
      <c r="C16" s="182">
        <f t="shared" ref="C16:D16" si="2">($F11-C11)/$F11</f>
        <v>0.15625</v>
      </c>
      <c r="D16" s="182">
        <f t="shared" si="2"/>
        <v>0.21875</v>
      </c>
      <c r="E16" s="182">
        <f>($F11-E11)/$F11</f>
        <v>0.14583333333333334</v>
      </c>
      <c r="F16" s="194" t="s">
        <v>327</v>
      </c>
    </row>
    <row r="17" spans="2:8" ht="15.75" thickBot="1" x14ac:dyDescent="0.3"/>
    <row r="18" spans="2:8" x14ac:dyDescent="0.25">
      <c r="C18" s="187" t="s">
        <v>328</v>
      </c>
      <c r="D18" s="188"/>
      <c r="E18" s="189"/>
    </row>
    <row r="19" spans="2:8" ht="15.75" thickBot="1" x14ac:dyDescent="0.3">
      <c r="C19" s="190" t="s">
        <v>329</v>
      </c>
      <c r="D19" s="191"/>
      <c r="E19" s="192"/>
    </row>
    <row r="22" spans="2:8" x14ac:dyDescent="0.25">
      <c r="B22" s="186" t="s">
        <v>330</v>
      </c>
      <c r="C22" s="186"/>
      <c r="D22" s="186"/>
      <c r="E22" s="186"/>
      <c r="F22" s="186"/>
      <c r="G22" s="186"/>
      <c r="H22" s="186"/>
    </row>
    <row r="23" spans="2:8" x14ac:dyDescent="0.25">
      <c r="C23" s="226" t="s">
        <v>317</v>
      </c>
      <c r="D23" s="227"/>
      <c r="E23" s="227"/>
      <c r="F23" s="228"/>
      <c r="H23" s="229" t="s">
        <v>318</v>
      </c>
    </row>
    <row r="24" spans="2:8" x14ac:dyDescent="0.25">
      <c r="B24" s="177" t="s">
        <v>319</v>
      </c>
      <c r="C24" s="91" t="s">
        <v>320</v>
      </c>
      <c r="D24" s="91" t="s">
        <v>321</v>
      </c>
      <c r="E24" s="91" t="s">
        <v>322</v>
      </c>
      <c r="F24" s="91" t="s">
        <v>323</v>
      </c>
      <c r="H24" s="229"/>
    </row>
    <row r="25" spans="2:8" ht="15.75" x14ac:dyDescent="0.25">
      <c r="B25" s="176" t="s">
        <v>296</v>
      </c>
      <c r="C25" s="91">
        <v>0</v>
      </c>
      <c r="D25" s="91">
        <v>0</v>
      </c>
      <c r="E25" s="91">
        <v>0</v>
      </c>
      <c r="F25" s="91">
        <v>0</v>
      </c>
      <c r="H25" s="91">
        <v>0</v>
      </c>
    </row>
    <row r="26" spans="2:8" ht="15.75" x14ac:dyDescent="0.25">
      <c r="B26" s="176" t="s">
        <v>298</v>
      </c>
      <c r="C26" s="91">
        <v>30</v>
      </c>
      <c r="D26" s="91">
        <v>48</v>
      </c>
      <c r="E26" s="91">
        <v>40</v>
      </c>
      <c r="F26" s="91">
        <v>48</v>
      </c>
      <c r="H26" s="91">
        <v>48</v>
      </c>
    </row>
    <row r="27" spans="2:8" ht="15.75" x14ac:dyDescent="0.25">
      <c r="B27" s="176" t="s">
        <v>299</v>
      </c>
      <c r="C27" s="91">
        <v>120</v>
      </c>
      <c r="D27" s="91">
        <v>100</v>
      </c>
      <c r="E27" s="91">
        <v>110</v>
      </c>
      <c r="F27" s="91">
        <v>110</v>
      </c>
      <c r="H27" s="91">
        <v>120</v>
      </c>
    </row>
    <row r="28" spans="2:8" ht="15.75" x14ac:dyDescent="0.25">
      <c r="B28" s="176" t="s">
        <v>304</v>
      </c>
      <c r="C28" s="91">
        <v>110</v>
      </c>
      <c r="D28" s="91">
        <v>110</v>
      </c>
      <c r="E28" s="91">
        <v>120</v>
      </c>
      <c r="F28" s="91">
        <v>120</v>
      </c>
      <c r="H28" s="91">
        <v>144</v>
      </c>
    </row>
    <row r="29" spans="2:8" ht="15.75" x14ac:dyDescent="0.25">
      <c r="B29" s="176" t="s">
        <v>306</v>
      </c>
      <c r="C29" s="91">
        <v>100</v>
      </c>
      <c r="D29" s="91">
        <v>110</v>
      </c>
      <c r="E29" s="91">
        <v>110</v>
      </c>
      <c r="F29" s="91">
        <v>120</v>
      </c>
      <c r="H29" s="91">
        <v>120</v>
      </c>
    </row>
    <row r="30" spans="2:8" ht="15.75" x14ac:dyDescent="0.25">
      <c r="B30" s="176" t="s">
        <v>308</v>
      </c>
      <c r="C30" s="91">
        <v>35</v>
      </c>
      <c r="D30" s="91">
        <v>40</v>
      </c>
      <c r="E30" s="91">
        <v>40</v>
      </c>
      <c r="F30" s="91">
        <v>48</v>
      </c>
      <c r="H30" s="91">
        <v>48</v>
      </c>
    </row>
    <row r="31" spans="2:8" ht="15.75" thickBot="1" x14ac:dyDescent="0.3">
      <c r="C31" s="91">
        <f t="shared" ref="C31" si="3">SUM(C25:C30)</f>
        <v>395</v>
      </c>
      <c r="D31" s="200">
        <f t="shared" ref="D31" si="4">SUM(D25:D30)</f>
        <v>408</v>
      </c>
      <c r="E31" s="200">
        <f t="shared" ref="E31" si="5">SUM(E25:E30)</f>
        <v>420</v>
      </c>
      <c r="F31" s="200">
        <f t="shared" ref="F31" si="6">SUM(F25:F30)</f>
        <v>446</v>
      </c>
      <c r="H31" s="91">
        <f>SUM(H26:H30)</f>
        <v>480</v>
      </c>
    </row>
    <row r="32" spans="2:8" ht="16.5" thickBot="1" x14ac:dyDescent="0.3">
      <c r="B32" s="193" t="s">
        <v>324</v>
      </c>
      <c r="C32">
        <f>RANK(C31,$C31:$F31)</f>
        <v>4</v>
      </c>
      <c r="D32" s="201">
        <f t="shared" ref="D32" si="7">RANK(D31,$C31:$F31)</f>
        <v>3</v>
      </c>
      <c r="E32" s="202">
        <f t="shared" ref="E32" si="8">RANK(E31,$C31:$F31)</f>
        <v>2</v>
      </c>
      <c r="F32" s="203">
        <f t="shared" ref="F32" si="9">RANK(F31,$C31:$F31)</f>
        <v>1</v>
      </c>
    </row>
    <row r="34" spans="2:8" x14ac:dyDescent="0.25">
      <c r="B34" s="179" t="s">
        <v>325</v>
      </c>
      <c r="C34" s="104">
        <v>1000000</v>
      </c>
      <c r="D34" s="104">
        <v>1200000</v>
      </c>
      <c r="E34" s="195">
        <v>1100000</v>
      </c>
      <c r="F34" s="104">
        <v>1250000</v>
      </c>
    </row>
    <row r="35" spans="2:8" ht="15.75" thickBot="1" x14ac:dyDescent="0.3">
      <c r="E35" s="194" t="s">
        <v>327</v>
      </c>
    </row>
    <row r="36" spans="2:8" ht="15.75" thickBot="1" x14ac:dyDescent="0.3">
      <c r="B36" s="179" t="s">
        <v>326</v>
      </c>
      <c r="C36" s="180">
        <f t="shared" ref="C36:D36" si="10">($F31-C31)/$F31</f>
        <v>0.11434977578475336</v>
      </c>
      <c r="D36" s="183">
        <f t="shared" si="10"/>
        <v>8.520179372197309E-2</v>
      </c>
      <c r="E36" s="196">
        <f>($F31-E31)/$F31</f>
        <v>5.829596412556054E-2</v>
      </c>
      <c r="F36" s="184"/>
    </row>
    <row r="37" spans="2:8" ht="15.75" thickBot="1" x14ac:dyDescent="0.3"/>
    <row r="38" spans="2:8" x14ac:dyDescent="0.25">
      <c r="C38" s="187" t="s">
        <v>331</v>
      </c>
      <c r="D38" s="188"/>
      <c r="E38" s="189"/>
    </row>
    <row r="39" spans="2:8" ht="34.5" customHeight="1" thickBot="1" x14ac:dyDescent="0.3">
      <c r="C39" s="223" t="s">
        <v>332</v>
      </c>
      <c r="D39" s="224"/>
      <c r="E39" s="225"/>
      <c r="F39" s="145"/>
    </row>
    <row r="43" spans="2:8" x14ac:dyDescent="0.25">
      <c r="B43" s="205" t="s">
        <v>333</v>
      </c>
      <c r="C43" s="206"/>
      <c r="D43" s="206"/>
      <c r="E43" s="206"/>
      <c r="F43" s="206"/>
      <c r="G43" s="206"/>
      <c r="H43" s="207"/>
    </row>
    <row r="44" spans="2:8" x14ac:dyDescent="0.25">
      <c r="C44" s="230" t="s">
        <v>317</v>
      </c>
      <c r="D44" s="231"/>
      <c r="E44" s="231"/>
      <c r="F44" s="232"/>
      <c r="H44" s="233" t="s">
        <v>318</v>
      </c>
    </row>
    <row r="45" spans="2:8" x14ac:dyDescent="0.25">
      <c r="B45" s="177" t="s">
        <v>319</v>
      </c>
      <c r="C45" s="91" t="s">
        <v>320</v>
      </c>
      <c r="D45" s="91" t="s">
        <v>321</v>
      </c>
      <c r="E45" s="91" t="s">
        <v>322</v>
      </c>
      <c r="F45" s="91" t="s">
        <v>323</v>
      </c>
      <c r="H45" s="229"/>
    </row>
    <row r="46" spans="2:8" ht="15.75" x14ac:dyDescent="0.25">
      <c r="B46" s="176" t="s">
        <v>296</v>
      </c>
      <c r="C46" s="91">
        <v>0</v>
      </c>
      <c r="D46" s="91">
        <v>0</v>
      </c>
      <c r="E46" s="91">
        <v>0</v>
      </c>
      <c r="F46" s="91">
        <v>0</v>
      </c>
      <c r="H46" s="91">
        <v>0</v>
      </c>
    </row>
    <row r="47" spans="2:8" ht="15.75" x14ac:dyDescent="0.25">
      <c r="B47" s="176" t="s">
        <v>298</v>
      </c>
      <c r="C47" s="91">
        <v>30</v>
      </c>
      <c r="D47" s="91">
        <v>48</v>
      </c>
      <c r="E47" s="91">
        <v>30</v>
      </c>
      <c r="F47" s="91">
        <v>48</v>
      </c>
      <c r="H47" s="91">
        <v>48</v>
      </c>
    </row>
    <row r="48" spans="2:8" ht="15.75" x14ac:dyDescent="0.25">
      <c r="B48" s="176" t="s">
        <v>299</v>
      </c>
      <c r="C48" s="91">
        <v>120</v>
      </c>
      <c r="D48" s="91">
        <v>100</v>
      </c>
      <c r="E48" s="91">
        <v>100</v>
      </c>
      <c r="F48" s="91">
        <v>110</v>
      </c>
      <c r="H48" s="91">
        <v>120</v>
      </c>
    </row>
    <row r="49" spans="2:8" ht="15.75" x14ac:dyDescent="0.25">
      <c r="B49" s="176" t="s">
        <v>304</v>
      </c>
      <c r="C49" s="91">
        <v>110</v>
      </c>
      <c r="D49" s="91">
        <v>110</v>
      </c>
      <c r="E49" s="91">
        <v>120</v>
      </c>
      <c r="F49" s="91">
        <v>120</v>
      </c>
      <c r="H49" s="91">
        <v>144</v>
      </c>
    </row>
    <row r="50" spans="2:8" ht="15.75" x14ac:dyDescent="0.25">
      <c r="B50" s="176" t="s">
        <v>306</v>
      </c>
      <c r="C50" s="91">
        <v>100</v>
      </c>
      <c r="D50" s="91">
        <v>110</v>
      </c>
      <c r="E50" s="91">
        <v>100</v>
      </c>
      <c r="F50" s="91">
        <v>120</v>
      </c>
      <c r="H50" s="91">
        <v>120</v>
      </c>
    </row>
    <row r="51" spans="2:8" ht="15.75" x14ac:dyDescent="0.25">
      <c r="B51" s="176" t="s">
        <v>308</v>
      </c>
      <c r="C51" s="91">
        <v>35</v>
      </c>
      <c r="D51" s="91">
        <v>40</v>
      </c>
      <c r="E51" s="91">
        <v>40</v>
      </c>
      <c r="F51" s="91">
        <v>48</v>
      </c>
      <c r="H51" s="91">
        <v>48</v>
      </c>
    </row>
    <row r="52" spans="2:8" ht="15.75" thickBot="1" x14ac:dyDescent="0.3">
      <c r="C52" s="91">
        <f t="shared" ref="C52" si="11">SUM(C46:C51)</f>
        <v>395</v>
      </c>
      <c r="D52" s="200">
        <f t="shared" ref="D52" si="12">SUM(D46:D51)</f>
        <v>408</v>
      </c>
      <c r="E52" s="91">
        <f t="shared" ref="E52" si="13">SUM(E46:E51)</f>
        <v>390</v>
      </c>
      <c r="F52" s="200">
        <f t="shared" ref="F52" si="14">SUM(F46:F51)</f>
        <v>446</v>
      </c>
      <c r="H52" s="91">
        <f>SUM(H47:H51)</f>
        <v>480</v>
      </c>
    </row>
    <row r="53" spans="2:8" ht="16.5" thickBot="1" x14ac:dyDescent="0.3">
      <c r="B53" s="178" t="s">
        <v>324</v>
      </c>
      <c r="C53">
        <f>RANK(C52,$C52:$F52)</f>
        <v>3</v>
      </c>
      <c r="D53" s="198">
        <f t="shared" ref="D53" si="15">RANK(D52,$C52:$F52)</f>
        <v>2</v>
      </c>
      <c r="E53">
        <f t="shared" ref="E53" si="16">RANK(E52,$C52:$F52)</f>
        <v>4</v>
      </c>
      <c r="F53" s="198">
        <f t="shared" ref="F53" si="17">RANK(F52,$C52:$F52)</f>
        <v>1</v>
      </c>
    </row>
    <row r="55" spans="2:8" x14ac:dyDescent="0.25">
      <c r="B55" s="179" t="s">
        <v>325</v>
      </c>
      <c r="C55" s="104">
        <v>1000000</v>
      </c>
      <c r="D55" s="195">
        <v>1200000</v>
      </c>
      <c r="E55" s="199">
        <v>1100000</v>
      </c>
      <c r="F55" s="104">
        <v>1250000</v>
      </c>
    </row>
    <row r="56" spans="2:8" ht="15.75" thickBot="1" x14ac:dyDescent="0.3">
      <c r="D56" s="181" t="s">
        <v>327</v>
      </c>
    </row>
    <row r="57" spans="2:8" ht="15.75" thickBot="1" x14ac:dyDescent="0.3">
      <c r="B57" s="179" t="s">
        <v>326</v>
      </c>
      <c r="C57" s="180">
        <f t="shared" ref="C57:D57" si="18">($F52-C52)/$F52</f>
        <v>0.11434977578475336</v>
      </c>
      <c r="D57" s="197">
        <f t="shared" si="18"/>
        <v>8.520179372197309E-2</v>
      </c>
      <c r="F57" s="198"/>
    </row>
    <row r="58" spans="2:8" ht="15.75" thickBot="1" x14ac:dyDescent="0.3"/>
    <row r="59" spans="2:8" x14ac:dyDescent="0.25">
      <c r="C59" s="187" t="s">
        <v>334</v>
      </c>
      <c r="D59" s="188"/>
      <c r="E59" s="189"/>
    </row>
    <row r="60" spans="2:8" ht="29.25" customHeight="1" thickBot="1" x14ac:dyDescent="0.3">
      <c r="C60" s="223" t="s">
        <v>332</v>
      </c>
      <c r="D60" s="224"/>
      <c r="E60" s="225"/>
      <c r="F60" s="145"/>
    </row>
  </sheetData>
  <sheetProtection sheet="1" objects="1" scenarios="1"/>
  <mergeCells count="8">
    <mergeCell ref="C60:E60"/>
    <mergeCell ref="C3:F3"/>
    <mergeCell ref="H3:H4"/>
    <mergeCell ref="C23:F23"/>
    <mergeCell ref="H23:H24"/>
    <mergeCell ref="C39:E39"/>
    <mergeCell ref="C44:F44"/>
    <mergeCell ref="H44:H4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9058-D0D1-4A5E-9CF1-0F81D2374BC3}">
  <dimension ref="A1:H40"/>
  <sheetViews>
    <sheetView workbookViewId="0">
      <selection activeCell="C2" sqref="C2"/>
    </sheetView>
  </sheetViews>
  <sheetFormatPr defaultColWidth="8.85546875" defaultRowHeight="15" x14ac:dyDescent="0.25"/>
  <cols>
    <col min="1" max="6" width="30.42578125" style="1" customWidth="1"/>
    <col min="7" max="7" width="31.140625" style="1" customWidth="1"/>
    <col min="8" max="8" width="27.5703125" style="1" customWidth="1"/>
    <col min="9" max="16384" width="8.85546875" style="1"/>
  </cols>
  <sheetData>
    <row r="1" spans="1:8" s="2" customFormat="1" x14ac:dyDescent="0.25">
      <c r="A1" s="11" t="s">
        <v>335</v>
      </c>
      <c r="B1" s="12" t="s">
        <v>336</v>
      </c>
      <c r="C1" s="13" t="s">
        <v>337</v>
      </c>
      <c r="D1" s="13" t="s">
        <v>338</v>
      </c>
      <c r="E1" s="13" t="s">
        <v>339</v>
      </c>
      <c r="F1" s="13" t="s">
        <v>340</v>
      </c>
      <c r="G1" s="13" t="s">
        <v>341</v>
      </c>
      <c r="H1" s="13" t="s">
        <v>342</v>
      </c>
    </row>
    <row r="2" spans="1:8" ht="63.75" x14ac:dyDescent="0.25">
      <c r="A2" s="9" t="s">
        <v>343</v>
      </c>
      <c r="B2" s="14"/>
      <c r="C2" s="15" t="s">
        <v>344</v>
      </c>
      <c r="D2" s="14" t="s">
        <v>345</v>
      </c>
      <c r="E2" s="14" t="s">
        <v>346</v>
      </c>
      <c r="F2" s="14"/>
      <c r="G2" s="14"/>
      <c r="H2" s="14"/>
    </row>
    <row r="3" spans="1:8" ht="38.25" x14ac:dyDescent="0.25">
      <c r="A3" s="10" t="s">
        <v>347</v>
      </c>
      <c r="B3" s="16"/>
      <c r="C3" s="16"/>
      <c r="D3" s="16"/>
      <c r="E3" s="16"/>
      <c r="F3" s="16" t="s">
        <v>348</v>
      </c>
      <c r="G3" s="16" t="s">
        <v>349</v>
      </c>
      <c r="H3" s="16"/>
    </row>
    <row r="4" spans="1:8" ht="25.5" x14ac:dyDescent="0.25">
      <c r="A4" s="10" t="s">
        <v>350</v>
      </c>
      <c r="B4" s="16" t="s">
        <v>351</v>
      </c>
      <c r="C4" s="16"/>
      <c r="D4" s="16" t="s">
        <v>352</v>
      </c>
      <c r="E4" s="16"/>
      <c r="F4" s="16"/>
      <c r="G4" s="16"/>
      <c r="H4" s="16"/>
    </row>
    <row r="5" spans="1:8" ht="38.25" x14ac:dyDescent="0.2">
      <c r="A5" s="10" t="s">
        <v>353</v>
      </c>
      <c r="B5" s="16" t="s">
        <v>354</v>
      </c>
      <c r="C5" s="16"/>
      <c r="D5" s="17" t="s">
        <v>355</v>
      </c>
      <c r="E5" s="16" t="s">
        <v>356</v>
      </c>
      <c r="F5" s="16" t="s">
        <v>357</v>
      </c>
      <c r="G5" s="16" t="s">
        <v>358</v>
      </c>
      <c r="H5" s="16"/>
    </row>
    <row r="6" spans="1:8" ht="38.25" x14ac:dyDescent="0.25">
      <c r="A6" s="10" t="s">
        <v>359</v>
      </c>
      <c r="B6" s="16"/>
      <c r="C6" s="16"/>
      <c r="D6" s="16"/>
      <c r="E6" s="16" t="s">
        <v>360</v>
      </c>
      <c r="F6" s="16" t="s">
        <v>361</v>
      </c>
      <c r="G6" s="16" t="s">
        <v>362</v>
      </c>
      <c r="H6" s="16"/>
    </row>
    <row r="7" spans="1:8" x14ac:dyDescent="0.25">
      <c r="A7" s="10" t="s">
        <v>363</v>
      </c>
      <c r="B7" s="16" t="s">
        <v>364</v>
      </c>
      <c r="C7" s="16"/>
      <c r="D7" s="16"/>
      <c r="E7" s="16"/>
      <c r="F7" s="16"/>
      <c r="G7" s="16"/>
      <c r="H7" s="16"/>
    </row>
    <row r="8" spans="1:8" x14ac:dyDescent="0.25">
      <c r="A8" s="10" t="s">
        <v>365</v>
      </c>
      <c r="B8" s="16" t="s">
        <v>364</v>
      </c>
      <c r="C8" s="16"/>
      <c r="D8" s="16"/>
      <c r="E8" s="16"/>
      <c r="F8" s="16"/>
      <c r="G8" s="16"/>
      <c r="H8" s="16"/>
    </row>
    <row r="9" spans="1:8" x14ac:dyDescent="0.25">
      <c r="A9" s="9" t="s">
        <v>366</v>
      </c>
      <c r="B9" s="14" t="s">
        <v>364</v>
      </c>
      <c r="C9" s="14"/>
      <c r="D9" s="14"/>
      <c r="E9" s="14"/>
      <c r="F9" s="14"/>
      <c r="G9" s="14"/>
      <c r="H9" s="14"/>
    </row>
    <row r="10" spans="1:8" x14ac:dyDescent="0.25">
      <c r="A10" s="9" t="s">
        <v>367</v>
      </c>
      <c r="B10" s="14" t="s">
        <v>364</v>
      </c>
      <c r="C10" s="14"/>
      <c r="D10" s="14"/>
      <c r="E10" s="14"/>
      <c r="F10" s="14"/>
      <c r="G10" s="14"/>
      <c r="H10" s="14"/>
    </row>
    <row r="11" spans="1:8" x14ac:dyDescent="0.25">
      <c r="A11" s="9" t="s">
        <v>368</v>
      </c>
      <c r="B11" s="14" t="s">
        <v>364</v>
      </c>
      <c r="C11" s="14"/>
      <c r="D11" s="14"/>
      <c r="E11" s="14"/>
      <c r="F11" s="14"/>
      <c r="G11" s="14"/>
      <c r="H11" s="14"/>
    </row>
    <row r="12" spans="1:8" x14ac:dyDescent="0.25">
      <c r="A12" s="9" t="s">
        <v>369</v>
      </c>
      <c r="B12" s="14" t="s">
        <v>364</v>
      </c>
      <c r="C12" s="14"/>
      <c r="D12" s="14"/>
      <c r="E12" s="14"/>
      <c r="F12" s="14"/>
      <c r="G12" s="14"/>
      <c r="H12" s="14"/>
    </row>
    <row r="13" spans="1:8" hidden="1" x14ac:dyDescent="0.25">
      <c r="A13" s="6" t="s">
        <v>370</v>
      </c>
      <c r="B13" s="3" t="s">
        <v>364</v>
      </c>
      <c r="C13" s="3"/>
      <c r="D13" s="3"/>
      <c r="E13" s="3"/>
      <c r="F13" s="3"/>
      <c r="G13" s="3"/>
      <c r="H13" s="3"/>
    </row>
    <row r="14" spans="1:8" hidden="1" x14ac:dyDescent="0.25">
      <c r="A14" s="7" t="s">
        <v>371</v>
      </c>
      <c r="B14" s="4"/>
      <c r="C14" s="4"/>
      <c r="D14" s="4"/>
      <c r="E14" s="4"/>
      <c r="F14" s="4"/>
      <c r="G14" s="4"/>
      <c r="H14" s="4" t="s">
        <v>372</v>
      </c>
    </row>
    <row r="15" spans="1:8" hidden="1" x14ac:dyDescent="0.25">
      <c r="A15" s="7"/>
      <c r="B15" s="4"/>
      <c r="C15" s="4"/>
      <c r="D15" s="4"/>
      <c r="E15" s="4"/>
      <c r="F15" s="4"/>
      <c r="G15" s="4"/>
      <c r="H15" s="4"/>
    </row>
    <row r="16" spans="1:8" hidden="1" x14ac:dyDescent="0.25">
      <c r="A16" s="6" t="s">
        <v>373</v>
      </c>
      <c r="B16" s="3"/>
      <c r="C16" s="3"/>
      <c r="D16" s="3"/>
      <c r="E16" s="3"/>
      <c r="F16" s="3"/>
      <c r="G16" s="3"/>
      <c r="H16" s="3" t="s">
        <v>372</v>
      </c>
    </row>
    <row r="17" spans="1:8" hidden="1" x14ac:dyDescent="0.25">
      <c r="A17" s="6" t="s">
        <v>374</v>
      </c>
      <c r="B17" s="3"/>
      <c r="C17" s="3"/>
      <c r="D17" s="3"/>
      <c r="E17" s="3"/>
      <c r="F17" s="3"/>
      <c r="G17" s="3"/>
      <c r="H17" s="3" t="s">
        <v>372</v>
      </c>
    </row>
    <row r="18" spans="1:8" hidden="1" x14ac:dyDescent="0.25">
      <c r="A18" s="6" t="s">
        <v>375</v>
      </c>
      <c r="B18" s="3" t="s">
        <v>376</v>
      </c>
      <c r="C18" s="3"/>
      <c r="D18" s="3"/>
      <c r="E18" s="3"/>
      <c r="F18" s="3"/>
      <c r="G18" s="3"/>
      <c r="H18" s="3"/>
    </row>
    <row r="19" spans="1:8" hidden="1" x14ac:dyDescent="0.25"/>
    <row r="20" spans="1:8" hidden="1" x14ac:dyDescent="0.25"/>
    <row r="21" spans="1:8" hidden="1" x14ac:dyDescent="0.25"/>
    <row r="22" spans="1:8" hidden="1" x14ac:dyDescent="0.25"/>
    <row r="23" spans="1:8" hidden="1" x14ac:dyDescent="0.25"/>
    <row r="24" spans="1:8" hidden="1" x14ac:dyDescent="0.25"/>
    <row r="25" spans="1:8" hidden="1" x14ac:dyDescent="0.25"/>
    <row r="26" spans="1:8" s="2" customFormat="1" hidden="1" x14ac:dyDescent="0.25">
      <c r="A26" s="8" t="s">
        <v>377</v>
      </c>
      <c r="C26" s="5"/>
      <c r="D26" s="5"/>
      <c r="E26" s="5"/>
      <c r="F26" s="5"/>
      <c r="G26" s="5"/>
      <c r="H26" s="5"/>
    </row>
    <row r="27" spans="1:8" hidden="1" x14ac:dyDescent="0.25"/>
    <row r="28" spans="1:8" ht="30" hidden="1" x14ac:dyDescent="0.25">
      <c r="A28" s="7" t="s">
        <v>378</v>
      </c>
      <c r="B28" s="1" t="s">
        <v>379</v>
      </c>
    </row>
    <row r="29" spans="1:8" hidden="1" x14ac:dyDescent="0.25">
      <c r="A29" s="7" t="s">
        <v>353</v>
      </c>
      <c r="B29" s="1" t="s">
        <v>380</v>
      </c>
    </row>
    <row r="30" spans="1:8" hidden="1" x14ac:dyDescent="0.25">
      <c r="A30" s="7" t="s">
        <v>381</v>
      </c>
    </row>
    <row r="31" spans="1:8" hidden="1" x14ac:dyDescent="0.25"/>
    <row r="32" spans="1:8"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203fb5-0c3b-4e5b-97e8-99f86fb8f1f4" xsi:nil="true"/>
    <lcf76f155ced4ddcb4097134ff3c332f xmlns="3ad68f93-a976-4229-8a8b-ca9fe24e09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9A1AF4A2DA984584350DD7F1E705D2" ma:contentTypeVersion="15" ma:contentTypeDescription="Een nieuw document maken." ma:contentTypeScope="" ma:versionID="4f685178202a990fe73ba6fbed53d087">
  <xsd:schema xmlns:xsd="http://www.w3.org/2001/XMLSchema" xmlns:xs="http://www.w3.org/2001/XMLSchema" xmlns:p="http://schemas.microsoft.com/office/2006/metadata/properties" xmlns:ns2="3ad68f93-a976-4229-8a8b-ca9fe24e0922" xmlns:ns3="9e203fb5-0c3b-4e5b-97e8-99f86fb8f1f4" targetNamespace="http://schemas.microsoft.com/office/2006/metadata/properties" ma:root="true" ma:fieldsID="af2247e63b8da457ec4738db119b0986" ns2:_="" ns3:_="">
    <xsd:import namespace="3ad68f93-a976-4229-8a8b-ca9fe24e0922"/>
    <xsd:import namespace="9e203fb5-0c3b-4e5b-97e8-99f86fb8f1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68f93-a976-4229-8a8b-ca9fe24e0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8eb53048-867d-4b92-888c-01f5d653802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e203fb5-0c3b-4e5b-97e8-99f86fb8f1f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896445e8-1ae4-4bc0-9173-7e1f457027e5}" ma:internalName="TaxCatchAll" ma:showField="CatchAllData" ma:web="9e203fb5-0c3b-4e5b-97e8-99f86fb8f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6E2418-73C7-4326-AA50-1467CBDC986F}">
  <ds:schemaRefs>
    <ds:schemaRef ds:uri="http://schemas.microsoft.com/office/infopath/2007/PartnerControls"/>
    <ds:schemaRef ds:uri="http://schemas.microsoft.com/office/2006/documentManagement/types"/>
    <ds:schemaRef ds:uri="http://www.w3.org/XML/1998/namespace"/>
    <ds:schemaRef ds:uri="http://purl.org/dc/dcmitype/"/>
    <ds:schemaRef ds:uri="00d6dd2a-3897-4db3-a1d9-afb9f21e1abd"/>
    <ds:schemaRef ds:uri="http://purl.org/dc/elements/1.1/"/>
    <ds:schemaRef ds:uri="http://schemas.openxmlformats.org/package/2006/metadata/core-properties"/>
    <ds:schemaRef ds:uri="c46fc7fb-d228-4825-b8e5-94ef8b20ffe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5A0B4A-91BA-4651-A6CE-F07C8D3CDD57}"/>
</file>

<file path=customXml/itemProps3.xml><?xml version="1.0" encoding="utf-8"?>
<ds:datastoreItem xmlns:ds="http://schemas.openxmlformats.org/officeDocument/2006/customXml" ds:itemID="{64A151CC-704C-43A9-8B80-6076057B3C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Eisen en wensen</vt:lpstr>
      <vt:lpstr>Prijzenblad</vt:lpstr>
      <vt:lpstr>Score tabel kwaliteit</vt:lpstr>
      <vt:lpstr>Voorbeeld beoordeling</vt:lpstr>
      <vt:lpstr>Gebruikersrollen en rechten</vt:lpstr>
      <vt:lpstr>'Eisen en wensen'!Afdrukbereik</vt:lpstr>
      <vt:lpstr>'Score tabel kwaliteit'!Afdrukbereik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Monique</dc:creator>
  <cp:keywords/>
  <dc:description/>
  <cp:lastModifiedBy>Dick Scheeringa</cp:lastModifiedBy>
  <cp:revision/>
  <dcterms:created xsi:type="dcterms:W3CDTF">2015-06-05T18:19:34Z</dcterms:created>
  <dcterms:modified xsi:type="dcterms:W3CDTF">2022-10-31T15:46:25Z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0x010100CDA940E5C69ADB4D8711C6EB8C64B8AE</vt:lpwstr>
  </property>
  <property fmtid="{D5CDD505-2E9C-101B-9397-08002B2CF9AE}" pid="3" name="MediaServiceImageTags">
    <vt:lpwstr/>
  </property>
</Properties>
</file>