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:\BMV\Aanbesteding schippers 2023\"/>
    </mc:Choice>
  </mc:AlternateContent>
  <xr:revisionPtr revIDLastSave="0" documentId="8_{5A991F2D-EA31-4E6B-8970-917BBEC2A077}" xr6:coauthVersionLast="47" xr6:coauthVersionMax="47" xr10:uidLastSave="{00000000-0000-0000-0000-000000000000}"/>
  <workbookProtection workbookAlgorithmName="SHA-512" workbookHashValue="TlLrC3i77boU7KBEew7tpaUbUQ5dvQNpNomVT/dmuptAyT4yOZZ9qXyxI46pf0iHFDsj2jOfUhVp+z1a/yaeIQ==" workbookSaltValue="Vt9X0QGlx8S3pi+2qbRfgA==" workbookSpinCount="100000" lockStructure="1"/>
  <bookViews>
    <workbookView xWindow="10605" yWindow="0" windowWidth="22890" windowHeight="15210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" i="1" l="1"/>
  <c r="I8" i="1"/>
  <c r="G7" i="1"/>
  <c r="H7" i="1"/>
  <c r="I7" i="1"/>
  <c r="G6" i="1"/>
  <c r="H6" i="1"/>
  <c r="I6" i="1"/>
  <c r="G5" i="1"/>
  <c r="H5" i="1"/>
  <c r="I5" i="1"/>
  <c r="G4" i="1"/>
  <c r="H4" i="1"/>
  <c r="I4" i="1"/>
  <c r="H3" i="1"/>
  <c r="I3" i="1"/>
  <c r="G2" i="1"/>
  <c r="H2" i="1"/>
  <c r="I2" i="1"/>
  <c r="H9" i="1"/>
  <c r="D2" i="1"/>
  <c r="D8" i="1"/>
  <c r="D7" i="1"/>
  <c r="D6" i="1"/>
  <c r="D5" i="1"/>
  <c r="D4" i="1"/>
  <c r="D3" i="1"/>
  <c r="I9" i="1"/>
</calcChain>
</file>

<file path=xl/sharedStrings.xml><?xml version="1.0" encoding="utf-8"?>
<sst xmlns="http://schemas.openxmlformats.org/spreadsheetml/2006/main" count="40" uniqueCount="29">
  <si>
    <t>Dag/tijdstip</t>
  </si>
  <si>
    <t>uurtarief coördinator</t>
  </si>
  <si>
    <t>uurtarief werkdiensten</t>
  </si>
  <si>
    <t>totaal tarief per 4 weken op basis van de vaartijden van het Drongelense veer</t>
  </si>
  <si>
    <t>Maandag t/m vrijdag 08:00 to 18:00 uur</t>
  </si>
  <si>
    <t>Maandag t/m vrijdag 18:00 tot 24:00 uur</t>
  </si>
  <si>
    <t>Maandag t/m vrijdag 06:00 tot 08:00 uur</t>
  </si>
  <si>
    <t>Maandag t/m vrijdag 00:00 tot 06:00 uur</t>
  </si>
  <si>
    <t>nationaal erkende feestdag</t>
  </si>
  <si>
    <t>A</t>
  </si>
  <si>
    <t>B</t>
  </si>
  <si>
    <t>C</t>
  </si>
  <si>
    <t>D</t>
  </si>
  <si>
    <t>E</t>
  </si>
  <si>
    <t>F</t>
  </si>
  <si>
    <t>G</t>
  </si>
  <si>
    <t>zaterdag 06:00 tot 01:00 uur</t>
  </si>
  <si>
    <t>zondag 06:00 tot 01:00 uur</t>
  </si>
  <si>
    <t>XX</t>
  </si>
  <si>
    <t>Totaal</t>
  </si>
  <si>
    <t>TARIEVEN</t>
  </si>
  <si>
    <t>uw voorstel uurtarief schipper</t>
  </si>
  <si>
    <t>Maximaal uurtarief schipper</t>
  </si>
  <si>
    <t>schipper per dag</t>
  </si>
  <si>
    <t>Totaal personeel per week</t>
  </si>
  <si>
    <t>restricties:</t>
  </si>
  <si>
    <t>nationale feestdag geldt als zondag</t>
  </si>
  <si>
    <t>voor alle tarieven geldt dat deze gelijk of hoger zijn dan het uurtarief overdag op weekdagen voor schippers, behalve het uurtarief Coördinator en Werkdiensten</t>
  </si>
  <si>
    <t>Vult u cellen C2 t/m C8 in en cellen E2 en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</si>
</sst>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3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4" borderId="11" xfId="1" applyFont="1" applyFill="1" applyBorder="1" applyAlignment="1">
      <alignment vertical="top"/>
    </xf>
    <xf numFmtId="0" fontId="0" fillId="2" borderId="3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0" fillId="4" borderId="4" xfId="0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center"/>
    </xf>
    <xf numFmtId="0" fontId="0" fillId="4" borderId="5" xfId="0" applyFill="1" applyBorder="1" applyAlignment="1">
      <alignment vertical="top" wrapText="1"/>
    </xf>
    <xf numFmtId="164" fontId="0" fillId="3" borderId="8" xfId="1" applyFont="1" applyFill="1" applyBorder="1" applyAlignment="1" applyProtection="1">
      <alignment vertical="top" wrapText="1"/>
      <protection locked="0"/>
    </xf>
    <xf numFmtId="164" fontId="0" fillId="3" borderId="9" xfId="1" applyFont="1" applyFill="1" applyBorder="1" applyAlignment="1" applyProtection="1">
      <alignment vertical="top" wrapText="1"/>
      <protection locked="0"/>
    </xf>
    <xf numFmtId="164" fontId="0" fillId="3" borderId="10" xfId="1" applyFont="1" applyFill="1" applyBorder="1" applyAlignment="1" applyProtection="1">
      <alignment vertical="top" wrapText="1"/>
      <protection locked="0"/>
    </xf>
    <xf numFmtId="164" fontId="0" fillId="3" borderId="12" xfId="1" applyFont="1" applyFill="1" applyBorder="1" applyAlignment="1" applyProtection="1">
      <alignment vertical="top"/>
      <protection locked="0"/>
    </xf>
    <xf numFmtId="164" fontId="0" fillId="3" borderId="13" xfId="1" applyFont="1" applyFill="1" applyBorder="1" applyAlignment="1" applyProtection="1">
      <alignment vertical="top"/>
      <protection locked="0"/>
    </xf>
    <xf numFmtId="164" fontId="0" fillId="4" borderId="7" xfId="1" applyFont="1" applyFill="1" applyBorder="1" applyAlignment="1" applyProtection="1">
      <alignment vertical="top"/>
      <protection hidden="1"/>
    </xf>
    <xf numFmtId="164" fontId="0" fillId="4" borderId="1" xfId="1" applyFont="1" applyFill="1" applyBorder="1" applyAlignment="1" applyProtection="1">
      <alignment vertical="top"/>
      <protection hidden="1"/>
    </xf>
    <xf numFmtId="164" fontId="0" fillId="4" borderId="6" xfId="1" applyFont="1" applyFill="1" applyBorder="1" applyAlignment="1" applyProtection="1">
      <alignment vertical="top"/>
      <protection hidden="1"/>
    </xf>
    <xf numFmtId="164" fontId="0" fillId="4" borderId="3" xfId="1" applyFont="1" applyFill="1" applyBorder="1" applyAlignment="1" applyProtection="1">
      <alignment vertical="top"/>
      <protection hidden="1"/>
    </xf>
    <xf numFmtId="164" fontId="0" fillId="5" borderId="0" xfId="0" applyNumberFormat="1" applyFill="1" applyAlignment="1" applyProtection="1">
      <alignment vertical="top"/>
      <protection hidden="1"/>
    </xf>
    <xf numFmtId="164" fontId="0" fillId="5" borderId="1" xfId="1" applyFont="1" applyFill="1" applyBorder="1" applyAlignment="1" applyProtection="1">
      <alignment vertical="top"/>
      <protection hidden="1"/>
    </xf>
    <xf numFmtId="164" fontId="0" fillId="5" borderId="3" xfId="1" applyFont="1" applyFill="1" applyBorder="1" applyAlignment="1" applyProtection="1">
      <alignment vertical="top"/>
      <protection hidden="1"/>
    </xf>
    <xf numFmtId="0" fontId="0" fillId="0" borderId="0" xfId="0" applyAlignment="1">
      <alignment horizontal="left" vertical="top" wrapText="1"/>
    </xf>
  </cellXfs>
  <cellStyles count="2">
    <cellStyle name="Standaard" xfId="0" builtinId="0"/>
    <cellStyle name="Valuta" xfId="1" builtinId="4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top" textRotation="0" wrapText="0" indent="0" justifyLastLine="0" shrinkToFit="0" readingOrder="0"/>
    </dxf>
    <dxf>
      <numFmt numFmtId="164" formatCode="_(&quot;€&quot;\ * #,##0.00_);_(&quot;€&quot;\ * \(#,##0.00\);_(&quot;€&quot;\ * &quot;-&quot;??_);_(@_)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_(&quot;€&quot;\ * #,##0.00_);_(&quot;€&quot;\ * \(#,##0.00\);_(&quot;€&quot;\ * &quot;-&quot;??_);_(@_)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I9" totalsRowShown="0" headerRowDxfId="10" headerRowBorderDxfId="9">
  <tableColumns count="9">
    <tableColumn id="1" xr3:uid="{00000000-0010-0000-0000-000001000000}" name="TARIEVEN" dataDxfId="8"/>
    <tableColumn id="2" xr3:uid="{00000000-0010-0000-0000-000002000000}" name="Dag/tijdstip" dataDxfId="7"/>
    <tableColumn id="7" xr3:uid="{00000000-0010-0000-0000-000007000000}" name="uw voorstel uurtarief schipper" dataDxfId="6"/>
    <tableColumn id="3" xr3:uid="{00000000-0010-0000-0000-000003000000}" name="Maximaal uurtarief schipper" dataDxfId="5" dataCellStyle="Valuta"/>
    <tableColumn id="4" xr3:uid="{00000000-0010-0000-0000-000004000000}" name="uurtarief coördinator" dataDxfId="4"/>
    <tableColumn id="5" xr3:uid="{00000000-0010-0000-0000-000005000000}" name="uurtarief werkdiensten" dataDxfId="3"/>
    <tableColumn id="11" xr3:uid="{00000000-0010-0000-0000-00000B000000}" name="schipper per dag" dataDxfId="2">
      <calculatedColumnFormula>10*Tabel1[[#This Row],[uw voorstel uurtarief schipper]]</calculatedColumnFormula>
    </tableColumn>
    <tableColumn id="9" xr3:uid="{00000000-0010-0000-0000-000009000000}" name="Totaal personeel per week" dataDxfId="1">
      <calculatedColumnFormula>19*Tabel1[[#This Row],[uw voorstel uurtarief schipper]]</calculatedColumnFormula>
    </tableColumn>
    <tableColumn id="6" xr3:uid="{00000000-0010-0000-0000-000006000000}" name="totaal tarief per 4 weken op basis van de vaartijden van het Drongelense veer" dataDxfId="0" dataCellStyle="Valuta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Normal="100" zoomScalePageLayoutView="129" workbookViewId="0">
      <selection activeCell="F2" sqref="F2"/>
    </sheetView>
  </sheetViews>
  <sheetFormatPr defaultColWidth="11" defaultRowHeight="15.75"/>
  <cols>
    <col min="1" max="1" width="9.875" bestFit="1" customWidth="1"/>
    <col min="2" max="3" width="18" style="2" customWidth="1"/>
    <col min="4" max="4" width="18" style="3" customWidth="1"/>
    <col min="5" max="5" width="20.5" style="3" customWidth="1"/>
    <col min="6" max="8" width="22.125" style="3" customWidth="1"/>
    <col min="9" max="9" width="24.375" style="3" customWidth="1"/>
  </cols>
  <sheetData>
    <row r="1" spans="1:9" s="1" customFormat="1" ht="48" thickBot="1">
      <c r="A1" s="6" t="s">
        <v>20</v>
      </c>
      <c r="B1" s="7" t="s">
        <v>0</v>
      </c>
      <c r="C1" s="7" t="s">
        <v>21</v>
      </c>
      <c r="D1" s="7" t="s">
        <v>22</v>
      </c>
      <c r="E1" s="7" t="s">
        <v>1</v>
      </c>
      <c r="F1" s="7" t="s">
        <v>2</v>
      </c>
      <c r="G1" s="7" t="s">
        <v>23</v>
      </c>
      <c r="H1" s="7" t="s">
        <v>24</v>
      </c>
      <c r="I1" s="7" t="s">
        <v>3</v>
      </c>
    </row>
    <row r="2" spans="1:9" ht="48" thickBot="1">
      <c r="A2" s="10" t="s">
        <v>9</v>
      </c>
      <c r="B2" s="11" t="s">
        <v>4</v>
      </c>
      <c r="C2" s="14"/>
      <c r="D2" s="8">
        <f>Tabel1[[#This Row],[uw voorstel uurtarief schipper]]</f>
        <v>0</v>
      </c>
      <c r="E2" s="17"/>
      <c r="F2" s="18"/>
      <c r="G2" s="21">
        <f>10*Tabel1[[#This Row],[uw voorstel uurtarief schipper]]</f>
        <v>0</v>
      </c>
      <c r="H2" s="22">
        <f>5*Tabel1[[#This Row],[schipper per dag]]+4*Tabel1[[#This Row],[uurtarief coördinator]]+16*Tabel1[[#This Row],[uurtarief werkdiensten]]</f>
        <v>0</v>
      </c>
      <c r="I2" s="25">
        <f>4*Tabel1[[#This Row],[Totaal personeel per week]]</f>
        <v>0</v>
      </c>
    </row>
    <row r="3" spans="1:9" ht="47.25">
      <c r="A3" s="12" t="s">
        <v>10</v>
      </c>
      <c r="B3" s="13" t="s">
        <v>5</v>
      </c>
      <c r="C3" s="15"/>
      <c r="D3" s="19">
        <f>125%*C$2</f>
        <v>0</v>
      </c>
      <c r="E3" s="9" t="s">
        <v>18</v>
      </c>
      <c r="F3" s="9" t="s">
        <v>18</v>
      </c>
      <c r="G3" s="20">
        <f>6*Tabel1[[#This Row],[uw voorstel uurtarief schipper]]</f>
        <v>0</v>
      </c>
      <c r="H3" s="20">
        <f>5*Tabel1[[#This Row],[schipper per dag]]</f>
        <v>0</v>
      </c>
      <c r="I3" s="24">
        <f>4*Tabel1[[#This Row],[Totaal personeel per week]]</f>
        <v>0</v>
      </c>
    </row>
    <row r="4" spans="1:9" ht="47.25">
      <c r="A4" s="12" t="s">
        <v>11</v>
      </c>
      <c r="B4" s="13" t="s">
        <v>6</v>
      </c>
      <c r="C4" s="15"/>
      <c r="D4" s="19">
        <f>125%*C$2</f>
        <v>0</v>
      </c>
      <c r="E4" s="5" t="s">
        <v>18</v>
      </c>
      <c r="F4" s="5" t="s">
        <v>18</v>
      </c>
      <c r="G4" s="20">
        <f>2*Tabel1[[#This Row],[uw voorstel uurtarief schipper]]</f>
        <v>0</v>
      </c>
      <c r="H4" s="20">
        <f>5*Tabel1[[#This Row],[schipper per dag]]</f>
        <v>0</v>
      </c>
      <c r="I4" s="24">
        <f>4*Tabel1[[#This Row],[Totaal personeel per week]]</f>
        <v>0</v>
      </c>
    </row>
    <row r="5" spans="1:9" ht="47.25">
      <c r="A5" s="12" t="s">
        <v>12</v>
      </c>
      <c r="B5" s="13" t="s">
        <v>7</v>
      </c>
      <c r="C5" s="15"/>
      <c r="D5" s="19">
        <f>150%*C$2</f>
        <v>0</v>
      </c>
      <c r="E5" s="5" t="s">
        <v>18</v>
      </c>
      <c r="F5" s="5" t="s">
        <v>18</v>
      </c>
      <c r="G5" s="20">
        <f>6*Tabel1[[#This Row],[uw voorstel uurtarief schipper]]</f>
        <v>0</v>
      </c>
      <c r="H5" s="20">
        <f>5*Tabel1[[#This Row],[schipper per dag]]</f>
        <v>0</v>
      </c>
      <c r="I5" s="24">
        <f>4*Tabel1[[#This Row],[Totaal personeel per week]]</f>
        <v>0</v>
      </c>
    </row>
    <row r="6" spans="1:9" ht="31.5">
      <c r="A6" s="12" t="s">
        <v>13</v>
      </c>
      <c r="B6" s="13" t="s">
        <v>16</v>
      </c>
      <c r="C6" s="15"/>
      <c r="D6" s="19">
        <f>150%*C$2</f>
        <v>0</v>
      </c>
      <c r="E6" s="5" t="s">
        <v>18</v>
      </c>
      <c r="F6" s="5" t="s">
        <v>18</v>
      </c>
      <c r="G6" s="20">
        <f>19*Tabel1[[#This Row],[uw voorstel uurtarief schipper]]</f>
        <v>0</v>
      </c>
      <c r="H6" s="20">
        <f>Tabel1[[#This Row],[schipper per dag]]</f>
        <v>0</v>
      </c>
      <c r="I6" s="24">
        <f>4*Tabel1[[#This Row],[Totaal personeel per week]]</f>
        <v>0</v>
      </c>
    </row>
    <row r="7" spans="1:9" ht="31.5">
      <c r="A7" s="12" t="s">
        <v>14</v>
      </c>
      <c r="B7" s="13" t="s">
        <v>17</v>
      </c>
      <c r="C7" s="15"/>
      <c r="D7" s="19">
        <f>150%*C$2</f>
        <v>0</v>
      </c>
      <c r="E7" s="5" t="s">
        <v>18</v>
      </c>
      <c r="F7" s="5" t="s">
        <v>18</v>
      </c>
      <c r="G7" s="20">
        <f>19*Tabel1[[#This Row],[uw voorstel uurtarief schipper]]</f>
        <v>0</v>
      </c>
      <c r="H7" s="20">
        <f>Tabel1[[#This Row],[schipper per dag]]</f>
        <v>0</v>
      </c>
      <c r="I7" s="24">
        <f>4*Tabel1[[#This Row],[Totaal personeel per week]]</f>
        <v>0</v>
      </c>
    </row>
    <row r="8" spans="1:9" ht="32.25" thickBot="1">
      <c r="A8" s="12" t="s">
        <v>15</v>
      </c>
      <c r="B8" s="13" t="s">
        <v>8</v>
      </c>
      <c r="C8" s="16"/>
      <c r="D8" s="19">
        <f>150%*C$2</f>
        <v>0</v>
      </c>
      <c r="E8" s="5" t="s">
        <v>18</v>
      </c>
      <c r="F8" s="5" t="s">
        <v>18</v>
      </c>
      <c r="G8" s="20"/>
      <c r="H8" s="20"/>
      <c r="I8" s="24">
        <f>4*Tabel1[[#This Row],[Totaal personeel per week]]</f>
        <v>0</v>
      </c>
    </row>
    <row r="9" spans="1:9">
      <c r="F9" s="3" t="s">
        <v>19</v>
      </c>
      <c r="G9" s="4"/>
      <c r="H9" s="4">
        <f>SUBTOTAL(109,H2:H8)</f>
        <v>0</v>
      </c>
      <c r="I9" s="23">
        <f>SUM(I2:I8)</f>
        <v>0</v>
      </c>
    </row>
    <row r="10" spans="1:9">
      <c r="G10" s="4"/>
      <c r="H10" s="4"/>
      <c r="I10" s="23"/>
    </row>
    <row r="11" spans="1:9">
      <c r="A11" t="s">
        <v>28</v>
      </c>
    </row>
    <row r="13" spans="1:9" ht="33.950000000000003" customHeight="1">
      <c r="A13" s="3" t="s">
        <v>25</v>
      </c>
      <c r="B13" s="26" t="s">
        <v>26</v>
      </c>
      <c r="C13" s="26"/>
    </row>
    <row r="14" spans="1:9" ht="119.1" customHeight="1">
      <c r="B14" s="26" t="s">
        <v>27</v>
      </c>
      <c r="C14" s="26"/>
    </row>
  </sheetData>
  <sheetProtection algorithmName="SHA-512" hashValue="kuyP47LWPUW91WuWqPB7XMc2CVcozcFv0Pe9yybBBYackjtFXTFpZ4mlkC7C/Y7yu3wR6tUqUKZv65b20wKYag==" saltValue="4Ezk0ERRTGahznYPiZikBw==" spinCount="100000" sheet="1" objects="1" scenarios="1" selectLockedCells="1"/>
  <mergeCells count="2">
    <mergeCell ref="B13:C13"/>
    <mergeCell ref="B14:C14"/>
  </mergeCells>
  <pageMargins left="0.7" right="0.7" top="0.75" bottom="0.75" header="0.3" footer="0.3"/>
  <pageSetup paperSize="9" scale="69" orientation="landscape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Bergsche Maas Veren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Elise Pieters</dc:creator>
  <cp:keywords>aanbesteding personeel</cp:keywords>
  <dc:description/>
  <cp:lastModifiedBy>You Are Online</cp:lastModifiedBy>
  <cp:lastPrinted>2018-11-16T08:07:32Z</cp:lastPrinted>
  <dcterms:created xsi:type="dcterms:W3CDTF">2018-10-27T08:59:18Z</dcterms:created>
  <dcterms:modified xsi:type="dcterms:W3CDTF">2022-03-27T11:51:01Z</dcterms:modified>
  <cp:category/>
</cp:coreProperties>
</file>