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JGZSoftwareAanbesteding_OCW_AdviesteamOCW/Gedeelde documenten/Aanbesteding 2022/Aanbestedingsdocumenten/"/>
    </mc:Choice>
  </mc:AlternateContent>
  <xr:revisionPtr revIDLastSave="208" documentId="8_{A944B980-68AE-4667-9E9C-7628041E48A9}" xr6:coauthVersionLast="47" xr6:coauthVersionMax="47" xr10:uidLastSave="{702D126A-FCA7-488B-9AFD-F5F16B1D8143}"/>
  <bookViews>
    <workbookView xWindow="28680" yWindow="-120" windowWidth="29040" windowHeight="15840" tabRatio="443" xr2:uid="{00000000-000D-0000-FFFF-FFFF00000000}"/>
  </bookViews>
  <sheets>
    <sheet name="1. Voorblad" sheetId="9" r:id="rId1"/>
    <sheet name="2. Implementatie" sheetId="10" r:id="rId2"/>
    <sheet name="3. SaaS-oplossing" sheetId="14" r:id="rId3"/>
    <sheet name="4. Berekening" sheetId="1" r:id="rId4"/>
    <sheet name="Blad2" sheetId="8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4" l="1"/>
  <c r="D14" i="10"/>
  <c r="E14" i="9" s="1"/>
  <c r="C10" i="1" s="1"/>
  <c r="D11" i="10"/>
  <c r="F9" i="14" l="1"/>
  <c r="G9" i="14" s="1"/>
  <c r="G10" i="14"/>
  <c r="F11" i="14" l="1"/>
  <c r="G11" i="14"/>
  <c r="G16" i="14" l="1"/>
  <c r="D10" i="1" s="1"/>
  <c r="E17" i="9" s="1"/>
  <c r="E12" i="9"/>
</calcChain>
</file>

<file path=xl/sharedStrings.xml><?xml version="1.0" encoding="utf-8"?>
<sst xmlns="http://schemas.openxmlformats.org/spreadsheetml/2006/main" count="45" uniqueCount="42">
  <si>
    <t>Prijzenblad EA Digitaal Dossier JGZ 22.501</t>
  </si>
  <si>
    <t>Alle witgekleurde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</si>
  <si>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BTW, met een nauwkeurigheid van 2 decimalen.</t>
    </r>
  </si>
  <si>
    <t>Randvoorwaarden ten aanzien van de inschrijfprijs zijn:</t>
  </si>
  <si>
    <t>Bedrijfsnaam Inschrijver</t>
  </si>
  <si>
    <t>Uw inschrijfprijs</t>
  </si>
  <si>
    <t>Uw gewogen* inschrijfprijs (som implementatie, SaaS-oplossing)</t>
  </si>
  <si>
    <t>Uw aantal punten op gunningscriterium prijs</t>
  </si>
  <si>
    <t>* de implementatie wordt in de gewogen inschrijfprijs voor de helft meegenomen.</t>
  </si>
  <si>
    <t>1. Implementatie</t>
  </si>
  <si>
    <t>Eenmalig tarief</t>
  </si>
  <si>
    <t>Totaal implementatie</t>
  </si>
  <si>
    <t xml:space="preserve">Totaal gewogen* implementatie </t>
  </si>
  <si>
    <t>Dit betreft een all-in tarief en omvat dus hosting, beheer, updates/upgrades, support, SLA etc. Dit omvat dus de volledige dienst.</t>
  </si>
  <si>
    <t>1. Onderdeel/module van uw oplossing (vul hieronder in)</t>
  </si>
  <si>
    <t>Tarief per medewerker per jaar/uurprijs</t>
  </si>
  <si>
    <t>Aantal</t>
  </si>
  <si>
    <t xml:space="preserve">Tarief maal aantal </t>
  </si>
  <si>
    <t>Tarief over 8 jaar</t>
  </si>
  <si>
    <t>Structurele kosten</t>
  </si>
  <si>
    <t>totaal</t>
  </si>
  <si>
    <t>Totaal SaaS-oplossing over 8 jaar</t>
  </si>
  <si>
    <t>Tabblad 4: berekening prijsscore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</si>
  <si>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</si>
  <si>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</si>
  <si>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</si>
  <si>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</si>
  <si>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</si>
  <si>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</si>
  <si>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</si>
  <si>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</si>
  <si>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</si>
  <si>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max. te behalen punten - (inschrijfprijs - laagste prijs) / (hoogste prijs - laagste prijs) * (max. te behalen punten - min. te behalen punten)</t>
  </si>
  <si>
    <t>ja</t>
  </si>
  <si>
    <t>nee</t>
  </si>
  <si>
    <t>Rechts van het omslagpunt, voorbeeld inschrijfsom 3.000.000:</t>
  </si>
  <si>
    <t>Links van het omslagpunt, voorbeeld inschrijfsom 2.000.000:</t>
  </si>
  <si>
    <t>Implementatie, conform plan</t>
  </si>
  <si>
    <t>Uurprijs voor incidentele kosten*</t>
  </si>
  <si>
    <t>Bij de structurele kosten hieronder (tarief SaaS-oplossing) gaat u uit van onze eisen en hetgeen u aanbiedt in de subgunningscriteria.</t>
  </si>
  <si>
    <t>*gemeente is niet verplicht de incidentele kosten af te nemen, dit zijn ontwikkelkosten voor extra ontwikkelingen die de gemeente wil afnemen</t>
  </si>
  <si>
    <t>Implementatie dient minimaal €40.000 en maximaal € 200.000 te bedragen.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</si>
</sst>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3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1" applyNumberFormat="0" applyAlignment="0" applyProtection="0"/>
    <xf numFmtId="0" fontId="2" fillId="7" borderId="2" applyNumberFormat="0" applyFont="0" applyAlignment="0" applyProtection="0"/>
    <xf numFmtId="0" fontId="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7" borderId="2" applyNumberFormat="0" applyFont="0" applyAlignment="0" applyProtection="0"/>
    <xf numFmtId="0" fontId="3" fillId="0" borderId="0"/>
  </cellStyleXfs>
  <cellXfs count="121">
    <xf numFmtId="0" fontId="0" fillId="0" borderId="0" xfId="0"/>
    <xf numFmtId="0" fontId="7" fillId="8" borderId="7" xfId="7" applyNumberFormat="1" applyBorder="1" applyAlignment="1" applyProtection="1">
      <alignment horizontal="center" vertical="top"/>
    </xf>
    <xf numFmtId="0" fontId="7" fillId="8" borderId="11" xfId="7" applyNumberFormat="1" applyBorder="1" applyAlignment="1" applyProtection="1">
      <alignment horizontal="center"/>
    </xf>
    <xf numFmtId="0" fontId="7" fillId="8" borderId="12" xfId="7" applyNumberFormat="1" applyBorder="1" applyAlignment="1" applyProtection="1">
      <alignment horizontal="center"/>
    </xf>
    <xf numFmtId="0" fontId="5" fillId="5" borderId="6" xfId="4" applyNumberFormat="1" applyBorder="1" applyAlignment="1" applyProtection="1">
      <alignment horizontal="left"/>
    </xf>
    <xf numFmtId="167" fontId="14" fillId="10" borderId="13" xfId="5" applyNumberFormat="1" applyFont="1" applyFill="1" applyBorder="1" applyAlignment="1" applyProtection="1"/>
    <xf numFmtId="169" fontId="14" fillId="10" borderId="14" xfId="5" applyNumberFormat="1" applyFont="1" applyFill="1" applyBorder="1" applyProtection="1"/>
    <xf numFmtId="0" fontId="8" fillId="3" borderId="10" xfId="6" applyNumberFormat="1" applyFont="1" applyFill="1" applyBorder="1" applyAlignment="1" applyProtection="1">
      <alignment horizontal="left"/>
    </xf>
    <xf numFmtId="167" fontId="14" fillId="10" borderId="15" xfId="5" applyNumberFormat="1" applyFont="1" applyFill="1" applyBorder="1" applyAlignment="1" applyProtection="1"/>
    <xf numFmtId="169" fontId="14" fillId="10" borderId="16" xfId="5" applyNumberFormat="1" applyFont="1" applyFill="1" applyBorder="1" applyProtection="1"/>
    <xf numFmtId="170" fontId="4" fillId="4" borderId="5" xfId="3" applyNumberFormat="1" applyBorder="1" applyAlignment="1" applyProtection="1">
      <alignment horizontal="left"/>
    </xf>
    <xf numFmtId="167" fontId="14" fillId="10" borderId="17" xfId="5" applyNumberFormat="1" applyFont="1" applyFill="1" applyBorder="1" applyAlignment="1" applyProtection="1"/>
    <xf numFmtId="169" fontId="14" fillId="10" borderId="18" xfId="5" applyNumberFormat="1" applyFont="1" applyFill="1" applyBorder="1" applyProtection="1"/>
    <xf numFmtId="169" fontId="0" fillId="9" borderId="7" xfId="8" applyNumberFormat="1" applyFont="1" applyBorder="1" applyProtection="1"/>
    <xf numFmtId="167" fontId="14" fillId="10" borderId="9" xfId="6" applyNumberFormat="1" applyFont="1" applyFill="1" applyBorder="1" applyAlignment="1" applyProtection="1"/>
    <xf numFmtId="168" fontId="9" fillId="2" borderId="0" xfId="1" applyNumberFormat="1" applyFont="1" applyFill="1" applyProtection="1"/>
    <xf numFmtId="168" fontId="0" fillId="2" borderId="0" xfId="1" applyNumberFormat="1" applyFont="1" applyFill="1" applyBorder="1" applyProtection="1"/>
    <xf numFmtId="0" fontId="7" fillId="3" borderId="0" xfId="7" applyNumberFormat="1" applyFill="1" applyBorder="1" applyAlignment="1" applyProtection="1">
      <alignment vertical="center" textRotation="90"/>
    </xf>
    <xf numFmtId="2" fontId="0" fillId="9" borderId="8" xfId="8" applyNumberFormat="1" applyFont="1" applyBorder="1" applyProtection="1"/>
    <xf numFmtId="0" fontId="8" fillId="3" borderId="27" xfId="9" applyFont="1" applyFill="1" applyBorder="1" applyAlignment="1" applyProtection="1">
      <alignment horizontal="left"/>
      <protection locked="0"/>
    </xf>
    <xf numFmtId="0" fontId="8" fillId="3" borderId="29" xfId="9" applyFont="1" applyFill="1" applyBorder="1" applyAlignment="1" applyProtection="1">
      <alignment horizontal="left"/>
      <protection locked="0"/>
    </xf>
    <xf numFmtId="0" fontId="8" fillId="3" borderId="28" xfId="9" applyFont="1" applyFill="1" applyBorder="1" applyAlignment="1" applyProtection="1">
      <alignment horizontal="left"/>
      <protection locked="0"/>
    </xf>
    <xf numFmtId="0" fontId="7" fillId="8" borderId="6" xfId="7" applyNumberFormat="1" applyBorder="1" applyAlignment="1" applyProtection="1">
      <alignment horizontal="center" vertical="center" textRotation="90"/>
    </xf>
    <xf numFmtId="0" fontId="7" fillId="8" borderId="3" xfId="7" applyNumberFormat="1" applyBorder="1" applyAlignment="1" applyProtection="1">
      <alignment horizontal="center" vertical="center" textRotation="90"/>
    </xf>
    <xf numFmtId="0" fontId="7" fillId="8" borderId="5" xfId="7" applyNumberFormat="1" applyBorder="1" applyAlignment="1" applyProtection="1">
      <alignment horizontal="center" vertical="center" textRotation="90"/>
    </xf>
    <xf numFmtId="171" fontId="0" fillId="3" borderId="22" xfId="0" applyNumberFormat="1" applyFill="1" applyBorder="1" applyAlignment="1" applyProtection="1">
      <alignment horizontal="center"/>
      <protection locked="0"/>
    </xf>
    <xf numFmtId="171" fontId="0" fillId="3" borderId="37" xfId="0" applyNumberFormat="1" applyFill="1" applyBorder="1" applyAlignment="1" applyProtection="1">
      <alignment horizontal="center"/>
      <protection locked="0"/>
    </xf>
    <xf numFmtId="0" fontId="25" fillId="11" borderId="0" xfId="0" applyFont="1" applyFill="1" applyProtection="1"/>
    <xf numFmtId="0" fontId="18" fillId="11" borderId="0" xfId="0" applyFont="1" applyFill="1" applyProtection="1"/>
    <xf numFmtId="0" fontId="0" fillId="0" borderId="0" xfId="0" applyProtection="1"/>
    <xf numFmtId="0" fontId="18" fillId="12" borderId="0" xfId="0" applyFont="1" applyFill="1" applyProtection="1"/>
    <xf numFmtId="0" fontId="0" fillId="12" borderId="0" xfId="0" applyFill="1" applyProtection="1"/>
    <xf numFmtId="0" fontId="0" fillId="11" borderId="0" xfId="0" applyFill="1" applyProtection="1"/>
    <xf numFmtId="0" fontId="8" fillId="11" borderId="0" xfId="9" applyFont="1" applyFill="1" applyProtection="1"/>
    <xf numFmtId="0" fontId="8" fillId="12" borderId="0" xfId="9" applyFont="1" applyFill="1" applyProtection="1"/>
    <xf numFmtId="0" fontId="33" fillId="11" borderId="0" xfId="9" applyFont="1" applyFill="1" applyProtection="1"/>
    <xf numFmtId="0" fontId="15" fillId="12" borderId="0" xfId="9" applyFont="1" applyFill="1" applyProtection="1"/>
    <xf numFmtId="0" fontId="20" fillId="12" borderId="0" xfId="9" applyFont="1" applyFill="1" applyProtection="1"/>
    <xf numFmtId="0" fontId="21" fillId="11" borderId="0" xfId="9" applyFont="1" applyFill="1" applyProtection="1"/>
    <xf numFmtId="0" fontId="9" fillId="11" borderId="0" xfId="9" applyFont="1" applyFill="1" applyProtection="1"/>
    <xf numFmtId="0" fontId="26" fillId="11" borderId="0" xfId="9" applyFont="1" applyFill="1" applyProtection="1"/>
    <xf numFmtId="171" fontId="0" fillId="12" borderId="0" xfId="0" applyNumberFormat="1" applyFill="1" applyProtection="1"/>
    <xf numFmtId="0" fontId="15" fillId="11" borderId="0" xfId="9" applyFont="1" applyFill="1" applyProtection="1"/>
    <xf numFmtId="171" fontId="9" fillId="12" borderId="0" xfId="9" applyNumberFormat="1" applyFont="1" applyFill="1" applyAlignment="1" applyProtection="1">
      <alignment horizontal="center"/>
    </xf>
    <xf numFmtId="171" fontId="25" fillId="12" borderId="0" xfId="0" applyNumberFormat="1" applyFont="1" applyFill="1" applyProtection="1"/>
    <xf numFmtId="0" fontId="32" fillId="11" borderId="0" xfId="9" applyFont="1" applyFill="1" applyProtection="1"/>
    <xf numFmtId="2" fontId="0" fillId="12" borderId="0" xfId="0" applyNumberFormat="1" applyFill="1" applyProtection="1"/>
    <xf numFmtId="0" fontId="22" fillId="13" borderId="19" xfId="0" applyFont="1" applyFill="1" applyBorder="1" applyProtection="1"/>
    <xf numFmtId="0" fontId="23" fillId="13" borderId="20" xfId="0" applyFont="1" applyFill="1" applyBorder="1" applyProtection="1"/>
    <xf numFmtId="0" fontId="22" fillId="13" borderId="21" xfId="0" applyFont="1" applyFill="1" applyBorder="1" applyAlignment="1" applyProtection="1">
      <alignment horizontal="center"/>
    </xf>
    <xf numFmtId="0" fontId="22" fillId="13" borderId="22" xfId="0" applyFont="1" applyFill="1" applyBorder="1" applyAlignment="1" applyProtection="1">
      <alignment horizontal="center"/>
    </xf>
    <xf numFmtId="0" fontId="23" fillId="12" borderId="23" xfId="0" applyFont="1" applyFill="1" applyBorder="1" applyAlignment="1" applyProtection="1">
      <alignment vertical="top"/>
    </xf>
    <xf numFmtId="0" fontId="24" fillId="12" borderId="0" xfId="0" applyFont="1" applyFill="1" applyProtection="1"/>
    <xf numFmtId="171" fontId="24" fillId="12" borderId="30" xfId="0" applyNumberFormat="1" applyFont="1" applyFill="1" applyBorder="1" applyAlignment="1" applyProtection="1">
      <alignment vertical="top"/>
    </xf>
    <xf numFmtId="171" fontId="24" fillId="12" borderId="24" xfId="0" applyNumberFormat="1" applyFont="1" applyFill="1" applyBorder="1" applyAlignment="1" applyProtection="1">
      <alignment vertical="top"/>
    </xf>
    <xf numFmtId="0" fontId="0" fillId="12" borderId="23" xfId="0" applyFill="1" applyBorder="1" applyProtection="1"/>
    <xf numFmtId="0" fontId="24" fillId="12" borderId="24" xfId="0" applyFont="1" applyFill="1" applyBorder="1" applyProtection="1"/>
    <xf numFmtId="0" fontId="0" fillId="12" borderId="25" xfId="0" applyFill="1" applyBorder="1" applyProtection="1"/>
    <xf numFmtId="171" fontId="0" fillId="12" borderId="26" xfId="0" applyNumberFormat="1" applyFill="1" applyBorder="1" applyProtection="1"/>
    <xf numFmtId="0" fontId="15" fillId="12" borderId="0" xfId="0" applyFont="1" applyFill="1" applyProtection="1"/>
    <xf numFmtId="0" fontId="0" fillId="12" borderId="0" xfId="0" quotePrefix="1" applyFill="1" applyAlignment="1" applyProtection="1">
      <alignment horizontal="right"/>
    </xf>
    <xf numFmtId="171" fontId="8" fillId="12" borderId="0" xfId="9" applyNumberFormat="1" applyFont="1" applyFill="1" applyAlignment="1" applyProtection="1">
      <alignment horizontal="center"/>
    </xf>
    <xf numFmtId="0" fontId="30" fillId="11" borderId="0" xfId="9" applyFont="1" applyFill="1" applyProtection="1"/>
    <xf numFmtId="0" fontId="31" fillId="12" borderId="0" xfId="9" applyFont="1" applyFill="1" applyProtection="1"/>
    <xf numFmtId="171" fontId="30" fillId="12" borderId="0" xfId="9" applyNumberFormat="1" applyFont="1" applyFill="1" applyAlignment="1" applyProtection="1">
      <alignment horizontal="center" vertical="center"/>
    </xf>
    <xf numFmtId="0" fontId="15" fillId="11" borderId="0" xfId="0" applyFont="1" applyFill="1" applyProtection="1"/>
    <xf numFmtId="0" fontId="9" fillId="13" borderId="32" xfId="0" applyFont="1" applyFill="1" applyBorder="1" applyProtection="1"/>
    <xf numFmtId="0" fontId="28" fillId="13" borderId="33" xfId="0" applyFont="1" applyFill="1" applyBorder="1" applyProtection="1"/>
    <xf numFmtId="0" fontId="9" fillId="13" borderId="31" xfId="0" applyFont="1" applyFill="1" applyBorder="1" applyAlignment="1" applyProtection="1">
      <alignment horizontal="center"/>
    </xf>
    <xf numFmtId="0" fontId="9" fillId="13" borderId="22" xfId="0" applyFont="1" applyFill="1" applyBorder="1" applyAlignment="1" applyProtection="1">
      <alignment horizontal="center"/>
    </xf>
    <xf numFmtId="171" fontId="0" fillId="14" borderId="36" xfId="0" applyNumberFormat="1" applyFont="1" applyFill="1" applyBorder="1" applyAlignment="1" applyProtection="1">
      <alignment vertical="top"/>
    </xf>
    <xf numFmtId="171" fontId="0" fillId="14" borderId="37" xfId="0" applyNumberFormat="1" applyFont="1" applyFill="1" applyBorder="1" applyAlignment="1" applyProtection="1">
      <alignment vertical="top"/>
    </xf>
    <xf numFmtId="171" fontId="0" fillId="14" borderId="38" xfId="0" applyNumberFormat="1" applyFont="1" applyFill="1" applyBorder="1" applyAlignment="1" applyProtection="1">
      <alignment vertical="top"/>
    </xf>
    <xf numFmtId="0" fontId="18" fillId="14" borderId="35" xfId="0" applyNumberFormat="1" applyFont="1" applyFill="1" applyBorder="1" applyAlignment="1" applyProtection="1">
      <alignment horizontal="center"/>
    </xf>
    <xf numFmtId="171" fontId="8" fillId="12" borderId="33" xfId="0" applyNumberFormat="1" applyFont="1" applyFill="1" applyBorder="1" applyAlignment="1" applyProtection="1">
      <alignment horizontal="center"/>
    </xf>
    <xf numFmtId="171" fontId="8" fillId="12" borderId="31" xfId="0" applyNumberFormat="1" applyFont="1" applyFill="1" applyBorder="1" applyAlignment="1" applyProtection="1">
      <alignment horizontal="center"/>
    </xf>
    <xf numFmtId="0" fontId="27" fillId="12" borderId="20" xfId="0" applyFont="1" applyFill="1" applyBorder="1" applyProtection="1"/>
    <xf numFmtId="0" fontId="0" fillId="12" borderId="20" xfId="0" applyFill="1" applyBorder="1" applyProtection="1"/>
    <xf numFmtId="0" fontId="0" fillId="12" borderId="34" xfId="0" applyFill="1" applyBorder="1" applyProtection="1"/>
    <xf numFmtId="0" fontId="0" fillId="12" borderId="21" xfId="0" applyFill="1" applyBorder="1" applyProtection="1"/>
    <xf numFmtId="171" fontId="27" fillId="12" borderId="22" xfId="0" applyNumberFormat="1" applyFont="1" applyFill="1" applyBorder="1" applyProtection="1"/>
    <xf numFmtId="0" fontId="34" fillId="11" borderId="0" xfId="9" applyFont="1" applyFill="1" applyProtection="1"/>
    <xf numFmtId="0" fontId="34" fillId="12" borderId="0" xfId="9" applyFont="1" applyFill="1" applyProtection="1"/>
    <xf numFmtId="0" fontId="34" fillId="12" borderId="0" xfId="0" applyFont="1" applyFill="1" applyProtection="1"/>
    <xf numFmtId="0" fontId="34" fillId="11" borderId="0" xfId="0" applyFont="1" applyFill="1" applyProtection="1"/>
    <xf numFmtId="0" fontId="34" fillId="0" borderId="0" xfId="0" applyFont="1" applyProtection="1"/>
    <xf numFmtId="0" fontId="29" fillId="11" borderId="0" xfId="0" applyFont="1" applyFill="1" applyProtection="1"/>
    <xf numFmtId="171" fontId="29" fillId="11" borderId="0" xfId="0" applyNumberFormat="1" applyFont="1" applyFill="1" applyProtection="1"/>
    <xf numFmtId="0" fontId="29" fillId="0" borderId="0" xfId="0" applyFont="1" applyProtection="1"/>
    <xf numFmtId="0" fontId="0" fillId="2" borderId="0" xfId="0" applyFill="1" applyProtection="1"/>
    <xf numFmtId="0" fontId="8" fillId="2" borderId="0" xfId="0" applyFont="1" applyFill="1" applyAlignment="1" applyProtection="1">
      <alignment horizontal="left"/>
    </xf>
    <xf numFmtId="0" fontId="0" fillId="3" borderId="0" xfId="0" applyFill="1" applyProtection="1"/>
    <xf numFmtId="0" fontId="19" fillId="0" borderId="0" xfId="0" applyFont="1" applyProtection="1"/>
    <xf numFmtId="0" fontId="11" fillId="2" borderId="0" xfId="0" applyFont="1" applyFill="1" applyProtection="1"/>
    <xf numFmtId="0" fontId="10" fillId="2" borderId="0" xfId="0" applyFont="1" applyFill="1" applyProtection="1"/>
    <xf numFmtId="0" fontId="9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" fontId="8" fillId="2" borderId="0" xfId="0" applyNumberFormat="1" applyFont="1" applyFill="1" applyProtection="1"/>
    <xf numFmtId="0" fontId="9" fillId="2" borderId="0" xfId="0" applyFont="1" applyFill="1" applyProtection="1"/>
    <xf numFmtId="165" fontId="11" fillId="2" borderId="0" xfId="0" applyNumberFormat="1" applyFont="1" applyFill="1" applyProtection="1"/>
    <xf numFmtId="166" fontId="11" fillId="2" borderId="0" xfId="0" applyNumberFormat="1" applyFont="1" applyFill="1" applyProtection="1"/>
    <xf numFmtId="0" fontId="0" fillId="2" borderId="3" xfId="0" applyFill="1" applyBorder="1" applyProtection="1"/>
    <xf numFmtId="0" fontId="0" fillId="2" borderId="4" xfId="0" applyFill="1" applyBorder="1" applyProtection="1"/>
    <xf numFmtId="1" fontId="9" fillId="2" borderId="0" xfId="0" applyNumberFormat="1" applyFont="1" applyFill="1" applyProtection="1"/>
    <xf numFmtId="0" fontId="8" fillId="2" borderId="0" xfId="0" applyFont="1" applyFill="1" applyProtection="1"/>
    <xf numFmtId="169" fontId="8" fillId="2" borderId="0" xfId="0" applyNumberFormat="1" applyFont="1" applyFill="1" applyProtection="1"/>
    <xf numFmtId="44" fontId="13" fillId="2" borderId="0" xfId="0" quotePrefix="1" applyNumberFormat="1" applyFont="1" applyFill="1" applyAlignment="1" applyProtection="1">
      <alignment horizontal="left"/>
    </xf>
    <xf numFmtId="44" fontId="8" fillId="2" borderId="0" xfId="0" applyNumberFormat="1" applyFont="1" applyFill="1" applyAlignment="1" applyProtection="1">
      <alignment horizontal="left"/>
    </xf>
    <xf numFmtId="44" fontId="13" fillId="0" borderId="0" xfId="0" applyNumberFormat="1" applyFont="1" applyAlignment="1" applyProtection="1">
      <alignment horizontal="left"/>
    </xf>
    <xf numFmtId="0" fontId="8" fillId="0" borderId="0" xfId="0" applyFont="1" applyProtection="1"/>
    <xf numFmtId="0" fontId="11" fillId="3" borderId="0" xfId="0" applyFont="1" applyFill="1" applyProtection="1"/>
    <xf numFmtId="2" fontId="0" fillId="2" borderId="0" xfId="0" applyNumberFormat="1" applyFill="1" applyProtection="1"/>
    <xf numFmtId="0" fontId="13" fillId="2" borderId="0" xfId="0" quotePrefix="1" applyFont="1" applyFill="1" applyAlignment="1" applyProtection="1">
      <alignment horizontal="left"/>
    </xf>
    <xf numFmtId="0" fontId="12" fillId="2" borderId="0" xfId="0" applyFont="1" applyFill="1" applyProtection="1"/>
    <xf numFmtId="0" fontId="16" fillId="2" borderId="0" xfId="0" applyFont="1" applyFill="1" applyProtection="1"/>
    <xf numFmtId="0" fontId="17" fillId="2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center"/>
    </xf>
    <xf numFmtId="44" fontId="13" fillId="3" borderId="0" xfId="0" applyNumberFormat="1" applyFont="1" applyFill="1" applyAlignment="1" applyProtection="1">
      <alignment horizontal="left"/>
    </xf>
    <xf numFmtId="168" fontId="0" fillId="2" borderId="0" xfId="0" applyNumberFormat="1" applyFill="1" applyProtection="1"/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'4. Berekening'!$C$6:$C$8</c:f>
              <c:numCache>
                <c:formatCode>_-"€"\ * #,##0.00_-;_-"€"\ * #,##0.00\-;_-"€"\ * "-"??_-;_-@_-</c:formatCode>
                <c:ptCount val="3"/>
                <c:pt idx="0">
                  <c:v>4000000</c:v>
                </c:pt>
                <c:pt idx="1">
                  <c:v>2880000</c:v>
                </c:pt>
                <c:pt idx="2">
                  <c:v>1600000</c:v>
                </c:pt>
              </c:numCache>
            </c:numRef>
          </c:xVal>
          <c:yVal>
            <c:numRef>
              <c:f>'4. Berekening'!$D$6:$D$8</c:f>
              <c:numCache>
                <c:formatCode>0.0</c:formatCode>
                <c:ptCount val="3"/>
                <c:pt idx="0">
                  <c:v>0</c:v>
                </c:pt>
                <c:pt idx="1">
                  <c:v>300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'4. Berekening'!$C$10</c:f>
              <c:numCache>
                <c:formatCode>_-"€"\ * #,##0.00_-;_-"€"\ * #,##0.00\-;_-"€"\ * "-"??_-;_-@_-</c:formatCode>
                <c:ptCount val="1"/>
                <c:pt idx="0">
                  <c:v>20000</c:v>
                </c:pt>
              </c:numCache>
            </c:numRef>
          </c:xVal>
          <c:yVal>
            <c:numRef>
              <c:f>'4. Berekening'!$D$10</c:f>
              <c:numCache>
                <c:formatCode>0.00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4000000"/>
          <c:min val="16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inorUnit val="200000"/>
      </c:valAx>
      <c:valAx>
        <c:axId val="106442752"/>
        <c:scaling>
          <c:orientation val="minMax"/>
          <c:max val="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209550</xdr:rowOff>
    </xdr:from>
    <xdr:to>
      <xdr:col>4</xdr:col>
      <xdr:colOff>2073910</xdr:colOff>
      <xdr:row>4</xdr:row>
      <xdr:rowOff>39370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2B7902A7-211B-4610-A3EF-7F7A35FE0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209550"/>
          <a:ext cx="1677670" cy="70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211539</xdr:colOff>
      <xdr:row>1</xdr:row>
      <xdr:rowOff>146352</xdr:rowOff>
    </xdr:from>
    <xdr:to>
      <xdr:col>9</xdr:col>
      <xdr:colOff>965255</xdr:colOff>
      <xdr:row>16</xdr:row>
      <xdr:rowOff>14659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102869</xdr:colOff>
      <xdr:row>20</xdr:row>
      <xdr:rowOff>76200</xdr:rowOff>
    </xdr:from>
    <xdr:ext cx="3547856" cy="4381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83844" y="3781425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30</m:t>
                  </m:r>
                  <m:r>
                    <a:rPr lang="en-US" sz="1000" b="0" i="1">
                      <a:latin typeface="Cambria Math" panose="02040503050406030204" pitchFamily="18" charset="0"/>
                      <a:cs typeface="+mn-cs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2.88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4.00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2.88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267,86</a:t>
              </a:r>
            </a:p>
          </xdr:txBody>
        </xdr:sp>
      </mc:Choice>
      <mc:Fallback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83844" y="3781425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30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((3.000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2.88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4.00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2.88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(30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267,86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25</xdr:row>
      <xdr:rowOff>102870</xdr:rowOff>
    </xdr:from>
    <xdr:ext cx="3538332" cy="4381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295273" y="4712970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000" b="0" i="0">
                      <a:latin typeface="Cambria Math" panose="02040503050406030204" pitchFamily="18" charset="0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0−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2.00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1.60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2.88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1.60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368,75</a:t>
              </a:r>
            </a:p>
          </xdr:txBody>
        </xdr:sp>
      </mc:Choice>
      <mc:Fallback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295273" y="4712970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0−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((2.00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1.60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2.88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1.60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368,75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C48-2FD0-4ABD-A6E1-2EF7C17951BB}">
  <dimension ref="A1:P55"/>
  <sheetViews>
    <sheetView tabSelected="1" zoomScaleNormal="100" workbookViewId="0">
      <selection activeCell="D22" sqref="D22"/>
    </sheetView>
  </sheetViews>
  <sheetFormatPr defaultColWidth="9.109375" defaultRowHeight="14.4" x14ac:dyDescent="0.3"/>
  <cols>
    <col min="1" max="1" width="19.6640625" style="29" customWidth="1"/>
    <col min="2" max="2" width="29.6640625" style="29" customWidth="1"/>
    <col min="3" max="3" width="24.6640625" style="29" customWidth="1"/>
    <col min="4" max="4" width="37.33203125" style="29" customWidth="1"/>
    <col min="5" max="6" width="31.6640625" style="29" customWidth="1"/>
    <col min="7" max="7" width="22.33203125" style="29" customWidth="1"/>
    <col min="8" max="16384" width="9.109375" style="29"/>
  </cols>
  <sheetData>
    <row r="1" spans="1:16" ht="23.4" x14ac:dyDescent="0.4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3">
      <c r="A2" s="28"/>
      <c r="B2" s="30"/>
      <c r="C2" s="31"/>
      <c r="D2" s="31"/>
      <c r="E2" s="31"/>
      <c r="F2" s="31"/>
      <c r="G2" s="31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">
      <c r="A3" s="33" t="s">
        <v>1</v>
      </c>
      <c r="B3" s="34"/>
      <c r="C3" s="34"/>
      <c r="D3" s="34"/>
      <c r="E3" s="34"/>
      <c r="F3" s="34"/>
      <c r="G3" s="31"/>
      <c r="H3" s="32"/>
      <c r="I3" s="32"/>
      <c r="J3" s="32"/>
      <c r="K3" s="32"/>
      <c r="L3" s="32"/>
      <c r="M3" s="32"/>
      <c r="N3" s="32"/>
      <c r="O3" s="32"/>
      <c r="P3" s="32"/>
    </row>
    <row r="4" spans="1:16" ht="15.6" x14ac:dyDescent="0.3">
      <c r="A4" s="33" t="s">
        <v>2</v>
      </c>
      <c r="B4" s="34"/>
      <c r="C4" s="34"/>
      <c r="D4" s="34"/>
      <c r="E4" s="34"/>
      <c r="F4" s="34"/>
      <c r="G4" s="31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3">
      <c r="A5" s="33" t="s">
        <v>3</v>
      </c>
      <c r="B5" s="34"/>
      <c r="C5" s="34"/>
      <c r="D5" s="34"/>
      <c r="E5" s="34"/>
      <c r="F5" s="34"/>
      <c r="G5" s="31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5"/>
      <c r="B6" s="34"/>
      <c r="C6" s="34"/>
      <c r="D6" s="34"/>
      <c r="E6" s="34"/>
      <c r="F6" s="34"/>
      <c r="G6" s="31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5"/>
      <c r="B7" s="36"/>
      <c r="C7" s="34"/>
      <c r="D7" s="34"/>
      <c r="E7" s="34"/>
      <c r="F7" s="34"/>
      <c r="G7" s="37"/>
      <c r="H7" s="33"/>
      <c r="I7" s="38"/>
      <c r="J7" s="38"/>
      <c r="K7" s="38"/>
      <c r="L7" s="38"/>
      <c r="M7" s="38"/>
      <c r="N7" s="38"/>
      <c r="O7" s="38"/>
      <c r="P7" s="38"/>
    </row>
    <row r="8" spans="1:16" x14ac:dyDescent="0.3">
      <c r="A8" s="35"/>
      <c r="B8" s="36"/>
      <c r="C8" s="34"/>
      <c r="D8" s="34"/>
      <c r="E8" s="34"/>
      <c r="F8" s="34"/>
      <c r="G8" s="37"/>
      <c r="H8" s="33"/>
      <c r="I8" s="38"/>
      <c r="J8" s="38"/>
      <c r="K8" s="38"/>
      <c r="L8" s="38"/>
      <c r="M8" s="38"/>
      <c r="N8" s="38"/>
      <c r="O8" s="38"/>
      <c r="P8" s="38"/>
    </row>
    <row r="9" spans="1:16" x14ac:dyDescent="0.3">
      <c r="A9" s="31"/>
      <c r="B9" s="31"/>
      <c r="C9" s="34"/>
      <c r="D9" s="34"/>
      <c r="E9" s="34"/>
      <c r="F9" s="34"/>
      <c r="G9" s="34"/>
      <c r="H9" s="33"/>
      <c r="I9" s="38"/>
      <c r="J9" s="38"/>
      <c r="K9" s="38"/>
      <c r="L9" s="38"/>
      <c r="M9" s="38"/>
      <c r="N9" s="38"/>
      <c r="O9" s="38"/>
      <c r="P9" s="38"/>
    </row>
    <row r="10" spans="1:16" ht="26.4" customHeight="1" x14ac:dyDescent="0.3">
      <c r="A10" s="33" t="s">
        <v>4</v>
      </c>
      <c r="B10" s="34"/>
      <c r="C10" s="19"/>
      <c r="D10" s="20"/>
      <c r="E10" s="21"/>
      <c r="F10" s="34"/>
      <c r="G10" s="34"/>
      <c r="H10" s="34"/>
      <c r="I10" s="38"/>
      <c r="J10" s="38"/>
      <c r="K10" s="38"/>
      <c r="L10" s="38"/>
      <c r="M10" s="38"/>
      <c r="N10" s="38"/>
      <c r="O10" s="38"/>
      <c r="P10" s="38"/>
    </row>
    <row r="11" spans="1:16" x14ac:dyDescent="0.3">
      <c r="A11" s="39"/>
      <c r="B11" s="34"/>
      <c r="C11" s="34"/>
      <c r="D11" s="34"/>
      <c r="E11" s="31"/>
      <c r="F11" s="31"/>
      <c r="G11" s="32"/>
      <c r="H11" s="33"/>
      <c r="I11" s="38"/>
      <c r="J11" s="38"/>
      <c r="K11" s="38"/>
      <c r="L11" s="38"/>
      <c r="M11" s="38"/>
      <c r="N11" s="38"/>
      <c r="O11" s="38"/>
      <c r="P11" s="38"/>
    </row>
    <row r="12" spans="1:16" ht="23.4" x14ac:dyDescent="0.45">
      <c r="A12" s="40" t="s">
        <v>5</v>
      </c>
      <c r="B12" s="34"/>
      <c r="C12" s="34"/>
      <c r="D12" s="34"/>
      <c r="E12" s="41">
        <f>'2. Implementatie'!D11+'3. SaaS-oplossing'!G16</f>
        <v>40000</v>
      </c>
      <c r="F12" s="31"/>
      <c r="G12" s="32"/>
      <c r="H12" s="33"/>
      <c r="I12" s="38"/>
      <c r="J12" s="38"/>
      <c r="K12" s="38"/>
      <c r="L12" s="38"/>
      <c r="M12" s="38"/>
      <c r="N12" s="38"/>
      <c r="O12" s="38"/>
      <c r="P12" s="38"/>
    </row>
    <row r="13" spans="1:16" x14ac:dyDescent="0.3">
      <c r="A13" s="42"/>
      <c r="B13" s="34"/>
      <c r="C13" s="34"/>
      <c r="D13" s="34"/>
      <c r="E13" s="41"/>
      <c r="F13" s="31"/>
      <c r="G13" s="32"/>
      <c r="H13" s="33"/>
      <c r="I13" s="38"/>
      <c r="J13" s="38"/>
      <c r="K13" s="38"/>
      <c r="L13" s="38"/>
      <c r="M13" s="38"/>
      <c r="N13" s="38"/>
      <c r="O13" s="38"/>
      <c r="P13" s="38"/>
    </row>
    <row r="14" spans="1:16" ht="23.4" x14ac:dyDescent="0.45">
      <c r="A14" s="40" t="s">
        <v>6</v>
      </c>
      <c r="B14" s="34"/>
      <c r="C14" s="34"/>
      <c r="D14" s="43"/>
      <c r="E14" s="44">
        <f>'2. Implementatie'!D14+'3. SaaS-oplossing'!G16</f>
        <v>20000</v>
      </c>
      <c r="F14" s="31"/>
      <c r="G14" s="32"/>
      <c r="H14" s="33"/>
      <c r="I14" s="38"/>
      <c r="J14" s="38"/>
      <c r="K14" s="38"/>
      <c r="L14" s="38"/>
      <c r="M14" s="38"/>
      <c r="N14" s="38"/>
      <c r="O14" s="38"/>
      <c r="P14" s="38"/>
    </row>
    <row r="15" spans="1:16" x14ac:dyDescent="0.3">
      <c r="A15" s="45"/>
      <c r="B15" s="34"/>
      <c r="C15" s="34"/>
      <c r="D15" s="34"/>
      <c r="E15" s="31"/>
      <c r="F15" s="31"/>
      <c r="G15" s="32"/>
      <c r="H15" s="33"/>
      <c r="I15" s="38"/>
      <c r="J15" s="38"/>
      <c r="K15" s="38"/>
      <c r="L15" s="38"/>
      <c r="M15" s="38"/>
      <c r="N15" s="38"/>
      <c r="O15" s="38"/>
      <c r="P15" s="38"/>
    </row>
    <row r="16" spans="1:16" x14ac:dyDescent="0.3">
      <c r="A16" s="39"/>
      <c r="B16" s="34"/>
      <c r="C16" s="34"/>
      <c r="D16" s="34"/>
      <c r="E16" s="31"/>
      <c r="F16" s="31"/>
      <c r="G16" s="32"/>
      <c r="H16" s="33"/>
      <c r="I16" s="38"/>
      <c r="J16" s="38"/>
      <c r="K16" s="38"/>
      <c r="L16" s="38"/>
      <c r="M16" s="38"/>
      <c r="N16" s="38"/>
      <c r="O16" s="38"/>
      <c r="P16" s="38"/>
    </row>
    <row r="17" spans="1:16" ht="23.4" x14ac:dyDescent="0.45">
      <c r="A17" s="40" t="s">
        <v>7</v>
      </c>
      <c r="B17" s="34"/>
      <c r="C17" s="34"/>
      <c r="D17" s="34"/>
      <c r="E17" s="46">
        <f>'4. Berekening'!D10</f>
        <v>400</v>
      </c>
      <c r="F17" s="31"/>
      <c r="G17" s="32"/>
      <c r="H17" s="33"/>
      <c r="I17" s="38"/>
      <c r="J17" s="38"/>
      <c r="K17" s="38"/>
      <c r="L17" s="38"/>
      <c r="M17" s="38"/>
      <c r="N17" s="38"/>
      <c r="O17" s="38"/>
      <c r="P17" s="38"/>
    </row>
    <row r="18" spans="1:16" x14ac:dyDescent="0.3">
      <c r="A18" s="39"/>
      <c r="B18" s="34"/>
      <c r="C18" s="34"/>
      <c r="D18" s="34"/>
      <c r="E18" s="31"/>
      <c r="F18" s="31"/>
      <c r="G18" s="32"/>
      <c r="H18" s="33"/>
      <c r="I18" s="38"/>
      <c r="J18" s="38"/>
      <c r="K18" s="38"/>
      <c r="L18" s="38"/>
      <c r="M18" s="38"/>
      <c r="N18" s="38"/>
      <c r="O18" s="38"/>
      <c r="P18" s="38"/>
    </row>
    <row r="19" spans="1:16" x14ac:dyDescent="0.3">
      <c r="A19" s="39"/>
      <c r="B19" s="34"/>
      <c r="C19" s="34"/>
      <c r="D19" s="34"/>
      <c r="E19" s="31"/>
      <c r="F19" s="31"/>
      <c r="G19" s="32"/>
      <c r="H19" s="33"/>
      <c r="I19" s="38"/>
      <c r="J19" s="38"/>
      <c r="K19" s="38"/>
      <c r="L19" s="38"/>
      <c r="M19" s="38"/>
      <c r="N19" s="38"/>
      <c r="O19" s="38"/>
      <c r="P19" s="38"/>
    </row>
    <row r="20" spans="1:16" x14ac:dyDescent="0.3">
      <c r="A20" s="39"/>
      <c r="B20" s="34"/>
      <c r="C20" s="34"/>
      <c r="D20" s="34"/>
      <c r="E20" s="31"/>
      <c r="F20" s="31"/>
      <c r="G20" s="32"/>
      <c r="H20" s="33"/>
      <c r="I20" s="38"/>
      <c r="J20" s="38"/>
      <c r="K20" s="38"/>
      <c r="L20" s="38"/>
      <c r="M20" s="38"/>
      <c r="N20" s="38"/>
      <c r="O20" s="38"/>
      <c r="P20" s="38"/>
    </row>
    <row r="21" spans="1:16" x14ac:dyDescent="0.3">
      <c r="A21" s="39" t="s">
        <v>8</v>
      </c>
      <c r="B21" s="34"/>
      <c r="C21" s="34"/>
      <c r="D21" s="34"/>
      <c r="E21" s="31"/>
      <c r="F21" s="31"/>
      <c r="G21" s="32"/>
      <c r="H21" s="33"/>
      <c r="I21" s="38"/>
      <c r="J21" s="38"/>
      <c r="K21" s="38"/>
      <c r="L21" s="38"/>
      <c r="M21" s="38"/>
      <c r="N21" s="38"/>
      <c r="O21" s="38"/>
      <c r="P21" s="38"/>
    </row>
    <row r="22" spans="1:16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x14ac:dyDescent="0.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sheetProtection algorithmName="SHA-512" hashValue="Mj4dZgpd8SwSmo0nRhmpiTJTWudEwiSeGbs8pdUcZ3K0utFdIfByLhmJAChmYXEf/ptpBzwzpssGgny7rZojkg==" saltValue="q6s5SE6yzWVq6BZPfdNbSQ==" spinCount="100000" sheet="1" objects="1" scenarios="1"/>
  <mergeCells count="1">
    <mergeCell ref="D10:E10"/>
  </mergeCells>
  <dataValidations count="1">
    <dataValidation allowBlank="1" showErrorMessage="1" promptTitle="Maximaal € 800.000" sqref="E12" xr:uid="{88BD2A0A-4BE4-9D48-862E-19C371FA4FEC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86AA-7E99-4512-A251-B7F9BF00794B}">
  <dimension ref="A1:P90"/>
  <sheetViews>
    <sheetView zoomScale="150" zoomScaleNormal="150" workbookViewId="0">
      <selection activeCell="D11" sqref="D11"/>
    </sheetView>
  </sheetViews>
  <sheetFormatPr defaultColWidth="9.109375" defaultRowHeight="14.4" x14ac:dyDescent="0.3"/>
  <cols>
    <col min="1" max="1" width="19.6640625" style="29" customWidth="1"/>
    <col min="2" max="2" width="29.6640625" style="29" customWidth="1"/>
    <col min="3" max="3" width="33.109375" style="29" customWidth="1"/>
    <col min="4" max="4" width="31.109375" style="29" customWidth="1"/>
    <col min="5" max="6" width="31.6640625" style="29" customWidth="1"/>
    <col min="7" max="7" width="22.33203125" style="29" customWidth="1"/>
    <col min="8" max="16384" width="9.109375" style="29"/>
  </cols>
  <sheetData>
    <row r="1" spans="1:16" ht="23.4" x14ac:dyDescent="0.4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3">
      <c r="A2" s="28"/>
      <c r="B2" s="30"/>
      <c r="C2" s="31"/>
      <c r="D2" s="31"/>
      <c r="E2" s="31"/>
      <c r="F2" s="31"/>
      <c r="G2" s="31"/>
      <c r="H2" s="32"/>
      <c r="I2" s="32"/>
      <c r="J2" s="32"/>
      <c r="K2" s="32"/>
      <c r="L2" s="32"/>
      <c r="M2" s="32"/>
      <c r="N2" s="32"/>
      <c r="O2" s="32"/>
      <c r="P2" s="32"/>
    </row>
    <row r="3" spans="1:16" ht="15" thickBot="1" x14ac:dyDescent="0.35">
      <c r="A3" s="39"/>
      <c r="B3" s="34"/>
      <c r="C3" s="34"/>
      <c r="D3" s="34"/>
      <c r="E3" s="34"/>
      <c r="F3" s="34"/>
      <c r="G3" s="31"/>
      <c r="H3" s="33"/>
      <c r="I3" s="38"/>
      <c r="J3" s="38"/>
      <c r="K3" s="38"/>
      <c r="L3" s="38"/>
      <c r="M3" s="38"/>
      <c r="N3" s="38"/>
      <c r="O3" s="38"/>
      <c r="P3" s="38"/>
    </row>
    <row r="4" spans="1:16" ht="16.2" thickBot="1" x14ac:dyDescent="0.35">
      <c r="A4" s="47" t="s">
        <v>9</v>
      </c>
      <c r="B4" s="48"/>
      <c r="C4" s="49"/>
      <c r="D4" s="50" t="s">
        <v>10</v>
      </c>
      <c r="E4" s="28"/>
      <c r="F4" s="28"/>
      <c r="G4" s="28"/>
      <c r="H4" s="28"/>
      <c r="I4" s="32"/>
      <c r="J4" s="32"/>
      <c r="K4" s="32"/>
      <c r="L4" s="32"/>
      <c r="M4" s="32"/>
      <c r="N4" s="32"/>
      <c r="O4" s="32"/>
      <c r="P4" s="32"/>
    </row>
    <row r="5" spans="1:16" ht="16.2" thickBot="1" x14ac:dyDescent="0.35">
      <c r="A5" s="51"/>
      <c r="B5" s="52"/>
      <c r="C5" s="53"/>
      <c r="D5" s="54"/>
      <c r="E5" s="31"/>
      <c r="F5" s="31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6.2" thickBot="1" x14ac:dyDescent="0.35">
      <c r="A6" s="55" t="s">
        <v>37</v>
      </c>
      <c r="B6" s="31"/>
      <c r="C6" s="56"/>
      <c r="D6" s="25">
        <v>40000</v>
      </c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" customHeight="1" thickBot="1" x14ac:dyDescent="0.35">
      <c r="A7" s="57"/>
      <c r="B7" s="57"/>
      <c r="C7" s="58"/>
      <c r="D7" s="58"/>
      <c r="E7" s="31"/>
      <c r="F7" s="3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x14ac:dyDescent="0.3">
      <c r="A8" s="59" t="s">
        <v>41</v>
      </c>
      <c r="B8" s="31"/>
      <c r="C8" s="60"/>
      <c r="D8" s="31"/>
      <c r="E8" s="31"/>
      <c r="F8" s="31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3">
      <c r="A9" s="31"/>
      <c r="B9" s="31"/>
      <c r="C9" s="60"/>
      <c r="D9" s="31"/>
      <c r="E9" s="31"/>
      <c r="F9" s="31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x14ac:dyDescent="0.3">
      <c r="A10" s="39"/>
      <c r="B10" s="34"/>
      <c r="C10" s="34"/>
      <c r="D10" s="34"/>
      <c r="E10" s="31"/>
      <c r="F10" s="31"/>
      <c r="G10" s="32"/>
      <c r="H10" s="33"/>
      <c r="I10" s="38"/>
      <c r="J10" s="38"/>
      <c r="K10" s="38"/>
      <c r="L10" s="38"/>
      <c r="M10" s="38"/>
      <c r="N10" s="38"/>
      <c r="O10" s="38"/>
      <c r="P10" s="38"/>
    </row>
    <row r="11" spans="1:16" x14ac:dyDescent="0.3">
      <c r="A11" s="39" t="s">
        <v>11</v>
      </c>
      <c r="B11" s="34"/>
      <c r="C11" s="34"/>
      <c r="D11" s="61">
        <f>D6</f>
        <v>40000</v>
      </c>
      <c r="E11" s="31"/>
      <c r="F11" s="31"/>
      <c r="G11" s="32"/>
      <c r="H11" s="33"/>
      <c r="I11" s="38"/>
      <c r="J11" s="38"/>
      <c r="K11" s="38"/>
      <c r="L11" s="38"/>
      <c r="M11" s="38"/>
      <c r="N11" s="38"/>
      <c r="O11" s="38"/>
      <c r="P11" s="38"/>
    </row>
    <row r="12" spans="1:16" x14ac:dyDescent="0.3">
      <c r="A12" s="39"/>
      <c r="B12" s="34"/>
      <c r="C12" s="34"/>
      <c r="D12" s="34"/>
      <c r="E12" s="31"/>
      <c r="F12" s="31"/>
      <c r="G12" s="32"/>
      <c r="H12" s="33"/>
      <c r="I12" s="38"/>
      <c r="J12" s="38"/>
      <c r="K12" s="38"/>
      <c r="L12" s="38"/>
      <c r="M12" s="38"/>
      <c r="N12" s="38"/>
      <c r="O12" s="38"/>
      <c r="P12" s="38"/>
    </row>
    <row r="13" spans="1:16" x14ac:dyDescent="0.3">
      <c r="A13" s="39"/>
      <c r="B13" s="34"/>
      <c r="C13" s="34"/>
      <c r="D13" s="34"/>
      <c r="E13" s="31"/>
      <c r="F13" s="31"/>
      <c r="G13" s="32"/>
      <c r="H13" s="33"/>
      <c r="I13" s="38"/>
      <c r="J13" s="38"/>
      <c r="K13" s="38"/>
      <c r="L13" s="38"/>
      <c r="M13" s="38"/>
      <c r="N13" s="38"/>
      <c r="O13" s="38"/>
      <c r="P13" s="38"/>
    </row>
    <row r="14" spans="1:16" ht="21" x14ac:dyDescent="0.4">
      <c r="A14" s="62" t="s">
        <v>12</v>
      </c>
      <c r="B14" s="63"/>
      <c r="C14" s="63"/>
      <c r="D14" s="64">
        <f>D6*0.5</f>
        <v>20000</v>
      </c>
      <c r="E14" s="31"/>
      <c r="F14" s="31"/>
      <c r="G14" s="32"/>
      <c r="H14" s="33"/>
      <c r="I14" s="38"/>
      <c r="J14" s="38"/>
      <c r="K14" s="38"/>
      <c r="L14" s="38"/>
      <c r="M14" s="38"/>
      <c r="N14" s="38"/>
      <c r="O14" s="38"/>
      <c r="P14" s="38"/>
    </row>
    <row r="15" spans="1:16" x14ac:dyDescent="0.3">
      <c r="A15" s="39"/>
      <c r="B15" s="34"/>
      <c r="C15" s="34"/>
      <c r="D15" s="34"/>
      <c r="E15" s="31"/>
      <c r="F15" s="31"/>
      <c r="G15" s="32"/>
      <c r="H15" s="33"/>
      <c r="I15" s="38"/>
      <c r="J15" s="38"/>
      <c r="K15" s="38"/>
      <c r="L15" s="38"/>
      <c r="M15" s="38"/>
      <c r="N15" s="38"/>
      <c r="O15" s="38"/>
      <c r="P15" s="38"/>
    </row>
    <row r="16" spans="1:16" x14ac:dyDescent="0.3">
      <c r="A16" s="39"/>
      <c r="B16" s="34"/>
      <c r="C16" s="34"/>
      <c r="D16" s="34"/>
      <c r="E16" s="31"/>
      <c r="F16" s="31"/>
      <c r="G16" s="32"/>
      <c r="H16" s="33"/>
      <c r="I16" s="38"/>
      <c r="J16" s="38"/>
      <c r="K16" s="38"/>
      <c r="L16" s="38"/>
      <c r="M16" s="38"/>
      <c r="N16" s="38"/>
      <c r="O16" s="38"/>
      <c r="P16" s="38"/>
    </row>
    <row r="17" spans="1:16" x14ac:dyDescent="0.3">
      <c r="A17" s="39" t="s">
        <v>8</v>
      </c>
      <c r="B17" s="34"/>
      <c r="C17" s="34"/>
      <c r="D17" s="34"/>
      <c r="E17" s="31"/>
      <c r="F17" s="31"/>
      <c r="G17" s="32"/>
      <c r="H17" s="33"/>
      <c r="I17" s="38"/>
      <c r="J17" s="38"/>
      <c r="K17" s="38"/>
      <c r="L17" s="38"/>
      <c r="M17" s="38"/>
      <c r="N17" s="38"/>
      <c r="O17" s="38"/>
      <c r="P17" s="38"/>
    </row>
    <row r="18" spans="1:16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x14ac:dyDescent="0.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6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x14ac:dyDescent="0.3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6" x14ac:dyDescent="0.3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6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6" x14ac:dyDescent="0.3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6" x14ac:dyDescent="0.3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6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6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6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6" x14ac:dyDescent="0.3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6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6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6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6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x14ac:dyDescent="0.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1:16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x14ac:dyDescent="0.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6" x14ac:dyDescent="0.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6" x14ac:dyDescent="0.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6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6" x14ac:dyDescent="0.3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6" x14ac:dyDescent="0.3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6" x14ac:dyDescent="0.3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  <row r="90" spans="1:16" x14ac:dyDescent="0.3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</sheetData>
  <sheetProtection algorithmName="SHA-512" hashValue="CbZnnJOBd61GpmgwimuOCYMbWSpcEFO8gCIfT2igSGytJYhA1U+BHAMdTFAp7NU6drNQLi8p0afItBg3WyWq0w==" saltValue="JD7lGqZxnUSD1E31kDk+Gg==" spinCount="100000" sheet="1" objects="1" scenarios="1"/>
  <dataValidations count="1">
    <dataValidation operator="greaterThan" allowBlank="1" showInputMessage="1" showErrorMessage="1" sqref="D6" xr:uid="{F95AC0D4-BE6F-4A6E-BE14-4FDCBCE0DA68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3AD3-866E-4AF3-8D94-6CE17F571A04}">
  <dimension ref="A1:T142"/>
  <sheetViews>
    <sheetView zoomScale="120" zoomScaleNormal="120" workbookViewId="0">
      <selection activeCell="E21" sqref="E21"/>
    </sheetView>
  </sheetViews>
  <sheetFormatPr defaultColWidth="9.109375" defaultRowHeight="14.4" x14ac:dyDescent="0.3"/>
  <cols>
    <col min="1" max="1" width="19.6640625" style="29" customWidth="1"/>
    <col min="2" max="2" width="29.6640625" style="29" customWidth="1"/>
    <col min="3" max="3" width="2.88671875" style="29" customWidth="1"/>
    <col min="4" max="4" width="37.6640625" style="29" bestFit="1" customWidth="1"/>
    <col min="5" max="7" width="20.77734375" style="29" customWidth="1"/>
    <col min="8" max="8" width="31.6640625" style="29" customWidth="1"/>
    <col min="9" max="9" width="22.33203125" style="29" customWidth="1"/>
    <col min="10" max="16384" width="9.109375" style="29"/>
  </cols>
  <sheetData>
    <row r="1" spans="1:20" ht="23.4" x14ac:dyDescent="0.4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0" x14ac:dyDescent="0.3">
      <c r="A2" s="28"/>
      <c r="B2" s="30"/>
      <c r="C2" s="30"/>
      <c r="D2" s="30"/>
      <c r="E2" s="30"/>
      <c r="F2" s="31"/>
      <c r="G2" s="31"/>
      <c r="H2" s="31"/>
      <c r="I2" s="31"/>
      <c r="J2" s="32"/>
      <c r="K2" s="32"/>
      <c r="L2" s="32"/>
      <c r="M2" s="32"/>
      <c r="N2" s="32"/>
      <c r="O2" s="32"/>
      <c r="P2" s="32"/>
      <c r="Q2" s="32"/>
      <c r="R2" s="32"/>
    </row>
    <row r="3" spans="1:20" x14ac:dyDescent="0.3">
      <c r="A3" s="32" t="s">
        <v>39</v>
      </c>
      <c r="B3" s="30"/>
      <c r="C3" s="30"/>
      <c r="D3" s="30"/>
      <c r="E3" s="30"/>
      <c r="F3" s="31"/>
      <c r="G3" s="31"/>
      <c r="H3" s="31"/>
      <c r="I3" s="31"/>
      <c r="J3" s="32"/>
      <c r="K3" s="32"/>
      <c r="L3" s="32"/>
      <c r="M3" s="32"/>
      <c r="N3" s="32"/>
      <c r="O3" s="32"/>
      <c r="P3" s="32"/>
      <c r="Q3" s="32"/>
      <c r="R3" s="32"/>
    </row>
    <row r="4" spans="1:20" x14ac:dyDescent="0.3">
      <c r="A4" s="32" t="s">
        <v>13</v>
      </c>
      <c r="B4" s="30"/>
      <c r="C4" s="30"/>
      <c r="D4" s="30"/>
      <c r="E4" s="30"/>
      <c r="F4" s="31"/>
      <c r="G4" s="31"/>
      <c r="H4" s="31"/>
      <c r="I4" s="31"/>
      <c r="J4" s="32"/>
      <c r="K4" s="32"/>
      <c r="L4" s="32"/>
      <c r="M4" s="32"/>
      <c r="N4" s="32"/>
      <c r="O4" s="32"/>
      <c r="P4" s="32"/>
      <c r="Q4" s="32"/>
      <c r="R4" s="32"/>
    </row>
    <row r="5" spans="1:20" x14ac:dyDescent="0.3">
      <c r="A5" s="32"/>
      <c r="B5" s="30"/>
      <c r="C5" s="30"/>
      <c r="D5" s="30"/>
      <c r="E5" s="30"/>
      <c r="F5" s="31"/>
      <c r="G5" s="31"/>
      <c r="H5" s="31"/>
      <c r="I5" s="31"/>
      <c r="J5" s="32"/>
      <c r="K5" s="32"/>
      <c r="L5" s="32"/>
      <c r="M5" s="32"/>
      <c r="N5" s="32"/>
      <c r="O5" s="32"/>
      <c r="P5" s="32"/>
      <c r="Q5" s="32"/>
      <c r="R5" s="32"/>
    </row>
    <row r="6" spans="1:20" x14ac:dyDescent="0.3">
      <c r="A6" s="65"/>
      <c r="B6" s="30"/>
      <c r="C6" s="30"/>
      <c r="D6" s="30"/>
      <c r="E6" s="30"/>
      <c r="F6" s="31"/>
      <c r="G6" s="31"/>
      <c r="H6" s="31"/>
      <c r="I6" s="31"/>
      <c r="J6" s="32"/>
      <c r="K6" s="32"/>
      <c r="L6" s="32"/>
      <c r="M6" s="32"/>
      <c r="N6" s="32"/>
      <c r="O6" s="32"/>
      <c r="P6" s="32"/>
      <c r="Q6" s="32"/>
      <c r="R6" s="32"/>
    </row>
    <row r="7" spans="1:20" x14ac:dyDescent="0.3">
      <c r="A7" s="33"/>
      <c r="B7" s="30"/>
      <c r="C7" s="30"/>
      <c r="D7" s="30"/>
      <c r="E7" s="30"/>
      <c r="F7" s="31"/>
      <c r="G7" s="31"/>
      <c r="H7" s="31"/>
      <c r="I7" s="31"/>
      <c r="J7" s="32"/>
      <c r="K7" s="32"/>
      <c r="L7" s="32"/>
      <c r="M7" s="32"/>
      <c r="N7" s="32"/>
      <c r="O7" s="32"/>
      <c r="P7" s="32"/>
      <c r="Q7" s="32"/>
      <c r="R7" s="32"/>
    </row>
    <row r="8" spans="1:20" x14ac:dyDescent="0.3">
      <c r="A8" s="66" t="s">
        <v>14</v>
      </c>
      <c r="B8" s="67"/>
      <c r="C8" s="67"/>
      <c r="D8" s="68" t="s">
        <v>15</v>
      </c>
      <c r="E8" s="68" t="s">
        <v>16</v>
      </c>
      <c r="F8" s="69" t="s">
        <v>17</v>
      </c>
      <c r="G8" s="69" t="s">
        <v>18</v>
      </c>
      <c r="H8" s="28"/>
      <c r="I8" s="28"/>
      <c r="J8" s="32"/>
      <c r="K8" s="32"/>
      <c r="L8" s="32"/>
      <c r="M8" s="32"/>
      <c r="N8" s="32"/>
      <c r="O8" s="32"/>
      <c r="P8" s="32"/>
      <c r="Q8" s="32"/>
      <c r="R8" s="32"/>
    </row>
    <row r="9" spans="1:20" x14ac:dyDescent="0.3">
      <c r="A9" s="70" t="s">
        <v>19</v>
      </c>
      <c r="B9" s="71"/>
      <c r="C9" s="72"/>
      <c r="D9" s="26">
        <v>0</v>
      </c>
      <c r="E9" s="73">
        <v>340</v>
      </c>
      <c r="F9" s="74">
        <f>D9*340</f>
        <v>0</v>
      </c>
      <c r="G9" s="75">
        <f>F9*8</f>
        <v>0</v>
      </c>
      <c r="H9" s="31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20" x14ac:dyDescent="0.3">
      <c r="A10" s="70" t="s">
        <v>38</v>
      </c>
      <c r="B10" s="71"/>
      <c r="C10" s="72"/>
      <c r="D10" s="26">
        <v>0</v>
      </c>
      <c r="E10" s="73">
        <v>1000</v>
      </c>
      <c r="F10" s="74">
        <f>D10*E10</f>
        <v>0</v>
      </c>
      <c r="G10" s="75">
        <f t="shared" ref="G10" si="0">F10*8</f>
        <v>0</v>
      </c>
      <c r="H10" s="31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20" ht="15" thickBot="1" x14ac:dyDescent="0.35">
      <c r="A11" s="76" t="s">
        <v>20</v>
      </c>
      <c r="B11" s="77"/>
      <c r="C11" s="77"/>
      <c r="D11" s="78"/>
      <c r="E11" s="79"/>
      <c r="F11" s="80">
        <f>SUM(F9:F10)</f>
        <v>0</v>
      </c>
      <c r="G11" s="80">
        <f>SUM(G9:G10)</f>
        <v>0</v>
      </c>
      <c r="H11" s="31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20" s="85" customFormat="1" ht="12" x14ac:dyDescent="0.25">
      <c r="A12" s="81" t="s">
        <v>40</v>
      </c>
      <c r="B12" s="82"/>
      <c r="C12" s="82"/>
      <c r="D12" s="82"/>
      <c r="E12" s="82"/>
      <c r="F12" s="82"/>
      <c r="G12" s="83"/>
      <c r="H12" s="83"/>
      <c r="I12" s="84"/>
      <c r="J12" s="81"/>
      <c r="K12" s="81"/>
      <c r="L12" s="81"/>
      <c r="M12" s="81"/>
      <c r="N12" s="81"/>
      <c r="O12" s="81"/>
      <c r="P12" s="81"/>
      <c r="Q12" s="81"/>
      <c r="R12" s="81"/>
    </row>
    <row r="13" spans="1:20" s="85" customFormat="1" ht="12" x14ac:dyDescent="0.25">
      <c r="A13" s="81"/>
      <c r="B13" s="82"/>
      <c r="C13" s="82"/>
      <c r="D13" s="82"/>
      <c r="E13" s="82"/>
      <c r="F13" s="82"/>
      <c r="G13" s="83"/>
      <c r="H13" s="83"/>
      <c r="I13" s="84"/>
      <c r="J13" s="81"/>
      <c r="K13" s="81"/>
      <c r="L13" s="81"/>
      <c r="M13" s="81"/>
      <c r="N13" s="81"/>
      <c r="O13" s="81"/>
      <c r="P13" s="81"/>
      <c r="Q13" s="81"/>
      <c r="R13" s="81"/>
    </row>
    <row r="14" spans="1:20" s="85" customFormat="1" ht="12" x14ac:dyDescent="0.25">
      <c r="A14" s="81"/>
      <c r="B14" s="82"/>
      <c r="C14" s="82"/>
      <c r="D14" s="82"/>
      <c r="E14" s="82"/>
      <c r="F14" s="82"/>
      <c r="G14" s="83"/>
      <c r="H14" s="83"/>
      <c r="I14" s="84"/>
      <c r="J14" s="81"/>
      <c r="K14" s="81"/>
      <c r="L14" s="81"/>
      <c r="M14" s="81"/>
      <c r="N14" s="81"/>
      <c r="O14" s="81"/>
      <c r="P14" s="81"/>
      <c r="Q14" s="81"/>
      <c r="R14" s="81"/>
    </row>
    <row r="15" spans="1:20" s="85" customFormat="1" ht="12" x14ac:dyDescent="0.25">
      <c r="A15" s="81"/>
      <c r="B15" s="82"/>
      <c r="C15" s="82"/>
      <c r="D15" s="82"/>
      <c r="E15" s="82"/>
      <c r="F15" s="82"/>
      <c r="G15" s="83"/>
      <c r="H15" s="83"/>
      <c r="I15" s="84"/>
      <c r="J15" s="81"/>
      <c r="K15" s="81"/>
      <c r="L15" s="81"/>
      <c r="M15" s="81"/>
      <c r="N15" s="81"/>
      <c r="O15" s="81"/>
      <c r="P15" s="81"/>
      <c r="Q15" s="81"/>
      <c r="R15" s="81"/>
    </row>
    <row r="16" spans="1:20" s="88" customFormat="1" ht="21" x14ac:dyDescent="0.4">
      <c r="A16" s="86" t="s">
        <v>21</v>
      </c>
      <c r="B16" s="86"/>
      <c r="C16" s="86"/>
      <c r="D16" s="86"/>
      <c r="E16" s="86"/>
      <c r="F16" s="86"/>
      <c r="G16" s="87">
        <f>G11</f>
        <v>0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20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20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20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20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20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20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20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20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20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20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20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20" x14ac:dyDescent="0.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20" x14ac:dyDescent="0.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x14ac:dyDescent="0.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x14ac:dyDescent="0.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x14ac:dyDescent="0.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3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3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3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3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3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x14ac:dyDescent="0.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x14ac:dyDescent="0.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x14ac:dyDescent="0.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2" x14ac:dyDescent="0.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 x14ac:dyDescent="0.3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1:12" x14ac:dyDescent="0.3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2" x14ac:dyDescent="0.3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x14ac:dyDescent="0.3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2" x14ac:dyDescent="0.3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1:12" x14ac:dyDescent="0.3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2" x14ac:dyDescent="0.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1:12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3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1:12" x14ac:dyDescent="0.3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x14ac:dyDescent="0.3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1:12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1:12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2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1:12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1:12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1:12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1:12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1:12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2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1:12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1:12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1:12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1:12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2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2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1:12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1:12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1:12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1:12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1:12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1:12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2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1:12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2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1:12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1:12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1:12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2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1:12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</sheetData>
  <sheetProtection algorithmName="SHA-512" hashValue="cAEJVCSMr4k6ZwmUpYqjr/Y+u6JUf/ZIiampkmYq/B27Mz4Ol7KBJwm9uVUrjhr5w3r0HzXkwiyxUTXkC6VKvQ==" saltValue="m9fh6g8Aghdp7lvkIK8AXw==" spinCount="100000" sheet="1" objects="1" scenarios="1"/>
  <mergeCells count="2">
    <mergeCell ref="A9:C9"/>
    <mergeCell ref="A10:C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1"/>
  <sheetViews>
    <sheetView zoomScaleNormal="100" workbookViewId="0">
      <selection activeCell="G30" sqref="G30"/>
    </sheetView>
  </sheetViews>
  <sheetFormatPr defaultColWidth="0" defaultRowHeight="14.4" zeroHeight="1" x14ac:dyDescent="0.3"/>
  <cols>
    <col min="1" max="1" width="2.6640625" style="89" customWidth="1"/>
    <col min="2" max="2" width="29.6640625" style="90" customWidth="1"/>
    <col min="3" max="3" width="16" style="89" customWidth="1"/>
    <col min="4" max="4" width="12.6640625" style="89" customWidth="1"/>
    <col min="5" max="5" width="24.109375" style="89" customWidth="1"/>
    <col min="6" max="7" width="14.33203125" style="89" customWidth="1"/>
    <col min="8" max="8" width="2.33203125" style="89" customWidth="1"/>
    <col min="9" max="9" width="14.33203125" style="89" customWidth="1"/>
    <col min="10" max="10" width="16.33203125" style="89" customWidth="1"/>
    <col min="11" max="11" width="2.33203125" style="89" customWidth="1"/>
    <col min="12" max="13" width="14.33203125" style="91" hidden="1" customWidth="1"/>
    <col min="14" max="17" width="9.109375" style="91" hidden="1" customWidth="1"/>
    <col min="18" max="16384" width="9.109375" style="29" hidden="1"/>
  </cols>
  <sheetData>
    <row r="1" spans="1:11" x14ac:dyDescent="0.3"/>
    <row r="2" spans="1:11" ht="15" customHeight="1" x14ac:dyDescent="0.35">
      <c r="B2" s="92" t="s">
        <v>22</v>
      </c>
      <c r="C2" s="93"/>
      <c r="D2" s="93"/>
      <c r="E2" s="93"/>
    </row>
    <row r="3" spans="1:11" ht="15" customHeight="1" x14ac:dyDescent="0.3">
      <c r="B3" s="94"/>
      <c r="C3" s="93"/>
      <c r="D3" s="93"/>
      <c r="E3" s="95"/>
      <c r="F3" s="95"/>
      <c r="G3" s="95"/>
      <c r="H3" s="95"/>
      <c r="I3" s="95"/>
      <c r="J3" s="95"/>
    </row>
    <row r="4" spans="1:11" ht="15" customHeight="1" x14ac:dyDescent="0.3">
      <c r="B4" s="94"/>
      <c r="C4" s="93"/>
    </row>
    <row r="5" spans="1:11" ht="15" thickBot="1" x14ac:dyDescent="0.35">
      <c r="A5" s="96"/>
      <c r="B5" s="1" t="s">
        <v>23</v>
      </c>
      <c r="C5" s="2" t="s">
        <v>24</v>
      </c>
      <c r="D5" s="3" t="s">
        <v>25</v>
      </c>
      <c r="K5" s="97"/>
    </row>
    <row r="6" spans="1:11" ht="15" customHeight="1" x14ac:dyDescent="0.3">
      <c r="A6" s="22" t="s">
        <v>26</v>
      </c>
      <c r="B6" s="4" t="s">
        <v>27</v>
      </c>
      <c r="C6" s="5">
        <v>4000000</v>
      </c>
      <c r="D6" s="6">
        <v>0</v>
      </c>
      <c r="E6" s="98"/>
      <c r="F6" s="99"/>
      <c r="G6" s="100"/>
      <c r="H6" s="101"/>
      <c r="I6" s="99"/>
      <c r="J6" s="99"/>
      <c r="K6" s="99"/>
    </row>
    <row r="7" spans="1:11" x14ac:dyDescent="0.3">
      <c r="A7" s="23"/>
      <c r="B7" s="7" t="s">
        <v>28</v>
      </c>
      <c r="C7" s="8">
        <v>2880000</v>
      </c>
      <c r="D7" s="9">
        <v>300</v>
      </c>
      <c r="E7" s="98"/>
      <c r="F7" s="99"/>
      <c r="G7" s="100"/>
      <c r="H7" s="101"/>
      <c r="I7" s="99"/>
      <c r="J7" s="99"/>
      <c r="K7" s="99"/>
    </row>
    <row r="8" spans="1:11" ht="15" thickBot="1" x14ac:dyDescent="0.35">
      <c r="A8" s="23"/>
      <c r="B8" s="10" t="s">
        <v>29</v>
      </c>
      <c r="C8" s="11">
        <v>1600000</v>
      </c>
      <c r="D8" s="12">
        <v>400</v>
      </c>
      <c r="E8" s="98"/>
      <c r="F8" s="99"/>
      <c r="G8" s="100"/>
      <c r="H8" s="101"/>
      <c r="I8" s="99"/>
      <c r="J8" s="99"/>
      <c r="K8" s="99"/>
    </row>
    <row r="9" spans="1:11" ht="15" thickBot="1" x14ac:dyDescent="0.35">
      <c r="A9" s="23"/>
      <c r="B9" s="102"/>
      <c r="D9" s="103"/>
      <c r="E9" s="98"/>
      <c r="F9" s="99"/>
      <c r="G9" s="100"/>
      <c r="H9" s="101"/>
      <c r="I9" s="99"/>
      <c r="J9" s="99"/>
      <c r="K9" s="99"/>
    </row>
    <row r="10" spans="1:11" ht="15" thickBot="1" x14ac:dyDescent="0.35">
      <c r="A10" s="24"/>
      <c r="B10" s="13" t="s">
        <v>30</v>
      </c>
      <c r="C10" s="14">
        <f>'1. Voorblad'!E14</f>
        <v>20000</v>
      </c>
      <c r="D10" s="18">
        <f>IF(C10&lt;&gt;"",IF(IF(C$8&gt;=C$6,C10&gt;=C$7,C10&lt;=C$7),MIN(D$8,MAX(D$7,D$8-(C10-C$8)/((C$7-C$8)/(D$8-D$7)))),MIN(D$7,MAX(D$6,D$7-(C10-C$7)/((C$6-C$7)/(D$7-D$6))))),"")</f>
        <v>400</v>
      </c>
      <c r="E10" s="98"/>
      <c r="F10" s="99"/>
      <c r="G10" s="99"/>
      <c r="H10" s="99"/>
      <c r="I10" s="99"/>
      <c r="J10" s="99"/>
      <c r="K10" s="99"/>
    </row>
    <row r="11" spans="1:11" x14ac:dyDescent="0.3">
      <c r="E11" s="104"/>
      <c r="F11" s="99"/>
      <c r="G11" s="99"/>
      <c r="H11" s="99"/>
      <c r="I11" s="99"/>
      <c r="J11" s="99"/>
      <c r="K11" s="99"/>
    </row>
    <row r="12" spans="1:11" x14ac:dyDescent="0.3">
      <c r="A12" s="90"/>
      <c r="E12" s="104"/>
      <c r="F12" s="99"/>
      <c r="G12" s="99"/>
      <c r="H12" s="99"/>
      <c r="I12" s="99"/>
      <c r="J12" s="99"/>
      <c r="K12" s="99"/>
    </row>
    <row r="13" spans="1:11" x14ac:dyDescent="0.3">
      <c r="E13" s="104"/>
      <c r="F13" s="99"/>
      <c r="G13" s="99"/>
      <c r="H13" s="99"/>
      <c r="I13" s="99"/>
      <c r="J13" s="15"/>
      <c r="K13" s="99"/>
    </row>
    <row r="14" spans="1:11" x14ac:dyDescent="0.3">
      <c r="E14" s="104"/>
      <c r="F14" s="99"/>
      <c r="G14" s="99"/>
      <c r="H14" s="99"/>
      <c r="I14" s="99"/>
      <c r="J14" s="29"/>
      <c r="K14" s="99"/>
    </row>
    <row r="15" spans="1:11" x14ac:dyDescent="0.3">
      <c r="A15" s="90"/>
      <c r="B15" s="89"/>
      <c r="C15" s="93"/>
      <c r="E15" s="98"/>
      <c r="F15" s="105"/>
      <c r="G15" s="90"/>
      <c r="H15" s="105"/>
      <c r="I15" s="105"/>
      <c r="J15" s="105"/>
      <c r="K15" s="105"/>
    </row>
    <row r="16" spans="1:11" ht="15" customHeight="1" x14ac:dyDescent="0.3">
      <c r="E16" s="106"/>
      <c r="F16" s="105"/>
      <c r="G16" s="105"/>
      <c r="H16" s="105"/>
      <c r="I16" s="105"/>
      <c r="J16" s="105"/>
      <c r="K16" s="105"/>
    </row>
    <row r="17" spans="1:11" x14ac:dyDescent="0.3">
      <c r="B17" s="90" t="s">
        <v>31</v>
      </c>
      <c r="E17" s="106"/>
      <c r="F17" s="105"/>
      <c r="G17" s="105"/>
      <c r="H17" s="105"/>
      <c r="I17" s="105"/>
      <c r="J17" s="105"/>
      <c r="K17" s="105"/>
    </row>
    <row r="18" spans="1:11" x14ac:dyDescent="0.3">
      <c r="B18" s="107" t="s">
        <v>32</v>
      </c>
      <c r="C18" s="93"/>
      <c r="D18" s="93"/>
      <c r="E18" s="93"/>
      <c r="J18" s="16"/>
    </row>
    <row r="19" spans="1:11" x14ac:dyDescent="0.3">
      <c r="B19" s="108"/>
      <c r="C19" s="93"/>
      <c r="D19" s="93"/>
      <c r="E19" s="93"/>
      <c r="J19" s="16"/>
    </row>
    <row r="20" spans="1:11" x14ac:dyDescent="0.3">
      <c r="B20" s="109" t="s">
        <v>35</v>
      </c>
      <c r="C20" s="110"/>
      <c r="D20" s="111"/>
      <c r="E20" s="93"/>
      <c r="F20" s="112"/>
      <c r="J20" s="16"/>
    </row>
    <row r="21" spans="1:11" ht="14.7" customHeight="1" x14ac:dyDescent="0.3">
      <c r="B21" s="113"/>
      <c r="C21" s="93"/>
      <c r="D21" s="29"/>
      <c r="E21" s="114"/>
      <c r="F21" s="29"/>
      <c r="J21" s="16"/>
    </row>
    <row r="22" spans="1:11" x14ac:dyDescent="0.3">
      <c r="C22" s="93"/>
      <c r="D22" s="93"/>
      <c r="E22" s="115"/>
      <c r="J22" s="16"/>
    </row>
    <row r="23" spans="1:11" x14ac:dyDescent="0.3">
      <c r="C23" s="93"/>
      <c r="D23" s="29"/>
      <c r="E23" s="116"/>
      <c r="J23" s="16"/>
    </row>
    <row r="24" spans="1:11" x14ac:dyDescent="0.3">
      <c r="A24" s="90"/>
      <c r="B24" s="117"/>
      <c r="C24" s="91"/>
      <c r="D24" s="91"/>
      <c r="E24" s="29"/>
      <c r="F24" s="91"/>
      <c r="G24" s="91"/>
      <c r="H24" s="91"/>
      <c r="I24" s="91"/>
      <c r="J24" s="91"/>
      <c r="K24" s="118"/>
    </row>
    <row r="25" spans="1:11" x14ac:dyDescent="0.3">
      <c r="B25" s="119" t="s">
        <v>36</v>
      </c>
      <c r="C25" s="111"/>
      <c r="D25" s="111"/>
      <c r="E25" s="98"/>
      <c r="F25" s="99"/>
      <c r="G25" s="100"/>
      <c r="H25" s="101"/>
      <c r="I25" s="99"/>
      <c r="J25" s="104"/>
      <c r="K25" s="104"/>
    </row>
    <row r="26" spans="1:11" x14ac:dyDescent="0.3">
      <c r="B26" s="113"/>
      <c r="C26" s="93"/>
      <c r="D26" s="93"/>
      <c r="E26" s="106"/>
      <c r="F26" s="105"/>
      <c r="G26" s="105"/>
      <c r="H26" s="105"/>
      <c r="I26" s="105"/>
      <c r="J26" s="98"/>
      <c r="K26" s="105"/>
    </row>
    <row r="27" spans="1:11" x14ac:dyDescent="0.3">
      <c r="B27" s="111"/>
      <c r="C27" s="93"/>
      <c r="D27" s="93"/>
      <c r="E27" s="115"/>
      <c r="F27" s="105"/>
      <c r="G27" s="105"/>
      <c r="H27" s="105"/>
      <c r="I27" s="105"/>
      <c r="J27" s="105"/>
      <c r="K27" s="105"/>
    </row>
    <row r="28" spans="1:11" x14ac:dyDescent="0.3">
      <c r="A28" s="17"/>
      <c r="B28" s="111"/>
      <c r="C28" s="93"/>
      <c r="D28" s="93"/>
      <c r="E28" s="116"/>
      <c r="F28" s="105"/>
      <c r="G28" s="105"/>
      <c r="H28" s="105"/>
      <c r="I28" s="105"/>
      <c r="J28" s="105"/>
      <c r="K28" s="105"/>
    </row>
    <row r="29" spans="1:11" x14ac:dyDescent="0.3">
      <c r="A29" s="105"/>
      <c r="B29" s="93"/>
      <c r="C29" s="93"/>
      <c r="D29" s="93"/>
      <c r="F29" s="120"/>
    </row>
    <row r="30" spans="1:11" x14ac:dyDescent="0.3">
      <c r="B30" s="93"/>
      <c r="C30" s="93"/>
      <c r="D30" s="93"/>
    </row>
    <row r="31" spans="1:11" hidden="1" x14ac:dyDescent="0.3">
      <c r="B31" s="93"/>
      <c r="C31" s="93"/>
      <c r="D31" s="93"/>
    </row>
  </sheetData>
  <sheetProtection algorithmName="SHA-512" hashValue="J8C6TAN/ENiHpgKLrjrx+mSblhe/98e4dhllqKUHzMiBfildaqHOtXmedYuXo3lf//xj2jBC+NW1zHbRTiRxdg==" saltValue="8lNQMg69cn3F1XJalXxNkA==" spinCount="100000" sheet="1" objects="1" scenarios="1"/>
  <mergeCells count="2">
    <mergeCell ref="E3:J3"/>
    <mergeCell ref="A6:A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6640625" defaultRowHeight="14.4" x14ac:dyDescent="0.3"/>
  <sheetData>
    <row r="1" spans="1:1" x14ac:dyDescent="0.3">
      <c r="A1" t="s">
        <v>33</v>
      </c>
    </row>
    <row r="2" spans="1:1" x14ac:dyDescent="0.3">
      <c r="A2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4d178-84ad-4fc3-bd89-405c4cd2adff">
      <Value>20</Value>
      <Value>21</Value>
    </TaxCatchAll>
    <TaxKeywordTaxHTField xmlns="1294d178-84ad-4fc3-bd89-405c4cd2adff">
      <Terms xmlns="http://schemas.microsoft.com/office/infopath/2007/PartnerControls"/>
    </TaxKeywordTaxHTField>
    <ofae577968ed4be8b7cfa6b3c1b2b2a3 xmlns="1294d178-84ad-4fc3-bd89-405c4cd2ad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1294d178-84ad-4fc3-bd89-405c4cd2ad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Publicatie TenderNed</TermName>
          <TermId xmlns="http://schemas.microsoft.com/office/infopath/2007/PartnerControls">0ae216b6-ee58-4a7e-941f-2a7a18cb672b</TermId>
        </TermInfo>
      </Terms>
    </ebb03eb60f1c456383d550cda2a2ac01>
    <_dlc_DocId xmlns="1294d178-84ad-4fc3-bd89-405c4cd2adff">MP3HM5NCY4FR-888650392-311</_dlc_DocId>
    <_dlc_DocIdUrl xmlns="1294d178-84ad-4fc3-bd89-405c4cd2adff">
      <Url>https://denhaag.sharepoint.com/sites/JGZSoftwareAanbesteding_OCW_AdviesteamOCW/_layouts/15/DocIdRedir.aspx?ID=MP3HM5NCY4FR-888650392-311</Url>
      <Description>MP3HM5NCY4FR-888650392-311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6CA1AF03FCC4786BCF1A793C68756" ma:contentTypeVersion="21" ma:contentTypeDescription="Een nieuw document maken." ma:contentTypeScope="" ma:versionID="b3306b476a557713ae4c8e57150cb423">
  <xsd:schema xmlns:xsd="http://www.w3.org/2001/XMLSchema" xmlns:xs="http://www.w3.org/2001/XMLSchema" xmlns:p="http://schemas.microsoft.com/office/2006/metadata/properties" xmlns:ns1="http://schemas.microsoft.com/sharepoint/v3" xmlns:ns2="1294d178-84ad-4fc3-bd89-405c4cd2adff" xmlns:ns3="47dedc9d-0d5b-4c11-b8e6-71ee8033dfd2" targetNamespace="http://schemas.microsoft.com/office/2006/metadata/properties" ma:root="true" ma:fieldsID="8c3350057b7b12c0bb55471622c44f39" ns1:_="" ns2:_="" ns3:_="">
    <xsd:import namespace="http://schemas.microsoft.com/sharepoint/v3"/>
    <xsd:import namespace="1294d178-84ad-4fc3-bd89-405c4cd2adff"/>
    <xsd:import namespace="47dedc9d-0d5b-4c11-b8e6-71ee8033dfd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4d178-84ad-4fc3-bd89-405c4cd2ad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a572a547-4e00-4985-8984-6d907afbd1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61a41f1f-fd80-4762-acb5-cd267c4728a0}" ma:internalName="TaxCatchAll" ma:showField="CatchAllData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61a41f1f-fd80-4762-acb5-cd267c4728a0}" ma:internalName="TaxCatchAllLabel" ma:readOnly="true" ma:showField="CatchAllDataLabel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edc9d-0d5b-4c11-b8e6-71ee8033d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7D0E90-B609-42B7-A10B-86D102303041}">
  <ds:schemaRefs>
    <ds:schemaRef ds:uri="47dedc9d-0d5b-4c11-b8e6-71ee8033dfd2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294d178-84ad-4fc3-bd89-405c4cd2ad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B077B-BA88-43B7-9D58-498E5E46D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94d178-84ad-4fc3-bd89-405c4cd2adff"/>
    <ds:schemaRef ds:uri="47dedc9d-0d5b-4c11-b8e6-71ee8033d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74CE39-C9ED-4339-ADAE-FEBED92EA666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Voorblad</vt:lpstr>
      <vt:lpstr>2. Implementatie</vt:lpstr>
      <vt:lpstr>3. SaaS-oplossing</vt:lpstr>
      <vt:lpstr>4. Berekening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Ilse Nefkens</dc:creator>
  <cp:keywords/>
  <dc:description/>
  <cp:lastModifiedBy>Ilse Nefkens</cp:lastModifiedBy>
  <cp:revision/>
  <dcterms:created xsi:type="dcterms:W3CDTF">2010-06-17T06:50:37Z</dcterms:created>
  <dcterms:modified xsi:type="dcterms:W3CDTF">2022-04-22T10:53:19Z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0x010100C456CA1AF03FCC4786BCF1A793C68756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20;#3.1 Publicatie TenderNed|0ae216b6-ee58-4a7e-941f-2a7a18cb672b</vt:lpwstr>
  </property>
  <property fmtid="{D5CDD505-2E9C-101B-9397-08002B2CF9AE}" pid="6" name="Documentsoort">
    <vt:lpwstr>21;#Overzicht|c962c92b-6a87-487b-9c0a-ccacaebd6f0d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707c769e-ff24-4985-af06-b643cb5a160b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