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tw.sharepoint.com/sites/Inkoop/ICT/2022/Microsoft Licenties 2023/@Maarten - TenderNED/"/>
    </mc:Choice>
  </mc:AlternateContent>
  <xr:revisionPtr revIDLastSave="317" documentId="13_ncr:1_{9B22A869-D94D-454F-ABE8-134EE5ABF862}" xr6:coauthVersionLast="47" xr6:coauthVersionMax="47" xr10:uidLastSave="{1E8395BC-0570-4EA1-AD18-35768183184A}"/>
  <bookViews>
    <workbookView xWindow="-108" yWindow="-108" windowWidth="23256" windowHeight="12576" activeTab="1" xr2:uid="{00000000-000D-0000-FFFF-FFFF00000000}"/>
  </bookViews>
  <sheets>
    <sheet name="Totaal MS" sheetId="6" r:id="rId1"/>
    <sheet name=" Microsoft - Scenario 1" sheetId="2" r:id="rId2"/>
    <sheet name="BESTAANDE LICENTIES" sheetId="8" r:id="rId3"/>
  </sheets>
  <definedNames>
    <definedName name="_xlnm._FilterDatabase" localSheetId="1" hidden="1">' Microsoft - Scenario 1'!$A$4:$P$4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P10" i="2"/>
  <c r="O10" i="2"/>
  <c r="N10" i="2"/>
  <c r="M10" i="2"/>
  <c r="Q31" i="2"/>
  <c r="P31" i="2"/>
  <c r="O31" i="2"/>
  <c r="N31" i="2"/>
  <c r="M31" i="2"/>
  <c r="Q29" i="2"/>
  <c r="P29" i="2"/>
  <c r="O29" i="2"/>
  <c r="N29" i="2"/>
  <c r="M29" i="2"/>
  <c r="Q28" i="2"/>
  <c r="P28" i="2"/>
  <c r="O28" i="2"/>
  <c r="N28" i="2"/>
  <c r="M28" i="2"/>
  <c r="Q27" i="2"/>
  <c r="P27" i="2"/>
  <c r="O27" i="2"/>
  <c r="N27" i="2"/>
  <c r="M27" i="2"/>
  <c r="Q26" i="2"/>
  <c r="P26" i="2"/>
  <c r="O26" i="2"/>
  <c r="N26" i="2"/>
  <c r="M26" i="2"/>
  <c r="Q25" i="2"/>
  <c r="P25" i="2"/>
  <c r="O25" i="2"/>
  <c r="N25" i="2"/>
  <c r="M25" i="2"/>
  <c r="Q24" i="2"/>
  <c r="P24" i="2"/>
  <c r="O24" i="2"/>
  <c r="N24" i="2"/>
  <c r="M24" i="2"/>
  <c r="Q22" i="2"/>
  <c r="P22" i="2"/>
  <c r="O22" i="2"/>
  <c r="N22" i="2"/>
  <c r="M22" i="2"/>
  <c r="Q21" i="2"/>
  <c r="P21" i="2"/>
  <c r="O21" i="2"/>
  <c r="N21" i="2"/>
  <c r="M21" i="2"/>
  <c r="Q20" i="2"/>
  <c r="P20" i="2"/>
  <c r="O20" i="2"/>
  <c r="N20" i="2"/>
  <c r="M20" i="2"/>
  <c r="Q19" i="2"/>
  <c r="P19" i="2"/>
  <c r="O19" i="2"/>
  <c r="N19" i="2"/>
  <c r="M19" i="2"/>
  <c r="Q18" i="2"/>
  <c r="P18" i="2"/>
  <c r="O18" i="2"/>
  <c r="N18" i="2"/>
  <c r="M18" i="2"/>
  <c r="Q17" i="2"/>
  <c r="P17" i="2"/>
  <c r="O17" i="2"/>
  <c r="N17" i="2"/>
  <c r="M17" i="2"/>
  <c r="Q15" i="2"/>
  <c r="P15" i="2"/>
  <c r="O15" i="2"/>
  <c r="N15" i="2"/>
  <c r="M15" i="2"/>
  <c r="Q14" i="2"/>
  <c r="P14" i="2"/>
  <c r="O14" i="2"/>
  <c r="N14" i="2"/>
  <c r="M14" i="2"/>
  <c r="Q9" i="2"/>
  <c r="P9" i="2"/>
  <c r="O9" i="2"/>
  <c r="N9" i="2"/>
  <c r="M9" i="2"/>
  <c r="Q33" i="2" l="1"/>
  <c r="P33" i="2"/>
  <c r="O33" i="2"/>
  <c r="N33" i="2"/>
  <c r="M33" i="2"/>
  <c r="Q12" i="2" l="1"/>
  <c r="P12" i="2"/>
  <c r="O12" i="2"/>
  <c r="N12" i="2"/>
  <c r="Q11" i="2"/>
  <c r="P11" i="2"/>
  <c r="O11" i="2"/>
  <c r="N11" i="2"/>
  <c r="Q8" i="2"/>
  <c r="P8" i="2"/>
  <c r="O8" i="2"/>
  <c r="N8" i="2"/>
  <c r="Q7" i="2"/>
  <c r="P7" i="2"/>
  <c r="O7" i="2"/>
  <c r="N7" i="2"/>
  <c r="Q6" i="2"/>
  <c r="P6" i="2"/>
  <c r="O6" i="2"/>
  <c r="Q35" i="2" l="1"/>
  <c r="Q36" i="2" s="1"/>
  <c r="M8" i="2" l="1"/>
  <c r="M11" i="2" l="1"/>
  <c r="M12" i="2"/>
  <c r="M7" i="2"/>
  <c r="N6" i="2"/>
  <c r="N35" i="2" s="1"/>
  <c r="N36" i="2" s="1"/>
  <c r="M6" i="2"/>
  <c r="O35" i="2" l="1"/>
  <c r="P35" i="2"/>
  <c r="P36" i="2" s="1"/>
  <c r="O36" i="2" l="1"/>
  <c r="N38" i="2" s="1"/>
  <c r="C5" i="6" s="1"/>
  <c r="C8" i="6" s="1"/>
  <c r="N37" i="2"/>
  <c r="C4" i="6" s="1"/>
  <c r="C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Beskers</author>
  </authors>
  <commentList>
    <comment ref="A8" authorId="0" shapeId="0" xr:uid="{47FD97B5-A166-4FAA-89B2-CBE3B1BEA93F}">
      <text>
        <r>
          <rPr>
            <b/>
            <sz val="9"/>
            <color indexed="81"/>
            <rFont val="Tahoma"/>
            <charset val="1"/>
          </rPr>
          <t>Roy Beskers:</t>
        </r>
        <r>
          <rPr>
            <sz val="9"/>
            <color indexed="81"/>
            <rFont val="Tahoma"/>
            <charset val="1"/>
          </rPr>
          <t xml:space="preserve">
Afhankelijk van prijs / functionaliteit welke licentie het definitief wordt</t>
        </r>
      </text>
    </comment>
    <comment ref="A33" authorId="0" shapeId="0" xr:uid="{D7ADEAD9-2BC9-44C1-813A-557C190FFAE2}">
      <text>
        <r>
          <rPr>
            <b/>
            <sz val="9"/>
            <color indexed="81"/>
            <rFont val="Tahoma"/>
            <charset val="1"/>
          </rPr>
          <t>Roy Beskers:</t>
        </r>
        <r>
          <rPr>
            <sz val="9"/>
            <color indexed="81"/>
            <rFont val="Tahoma"/>
            <charset val="1"/>
          </rPr>
          <t xml:space="preserve">
Optioneel</t>
        </r>
      </text>
    </comment>
  </commentList>
</comments>
</file>

<file path=xl/sharedStrings.xml><?xml version="1.0" encoding="utf-8"?>
<sst xmlns="http://schemas.openxmlformats.org/spreadsheetml/2006/main" count="146" uniqueCount="117">
  <si>
    <t xml:space="preserve">Totaal Microsoft en Overige Fabrikanten </t>
  </si>
  <si>
    <t xml:space="preserve">Microsoft </t>
  </si>
  <si>
    <t>Totaal Generaal (jaar 1+2+3+4) Exclusief BTW</t>
  </si>
  <si>
    <t>Scenario 1</t>
  </si>
  <si>
    <t>Totaal Generaal (jaar 1+2+3+4) Inclusief BTW</t>
  </si>
  <si>
    <t>Totaal Exclusief BTW</t>
  </si>
  <si>
    <t>Totaal Inclusief BTW</t>
  </si>
  <si>
    <r>
      <rPr>
        <b/>
        <sz val="16"/>
        <color theme="5" tint="-0.249977111117893"/>
        <rFont val="Calibri"/>
        <family val="2"/>
        <scheme val="minor"/>
      </rPr>
      <t>BIJLAGE PRIJZENBLAD</t>
    </r>
    <r>
      <rPr>
        <b/>
        <sz val="16"/>
        <color theme="1"/>
        <rFont val="Calibri"/>
        <family val="2"/>
        <scheme val="minor"/>
      </rPr>
      <t xml:space="preserve"> Licenties -</t>
    </r>
    <r>
      <rPr>
        <b/>
        <sz val="16"/>
        <color rgb="FFFF0000"/>
        <rFont val="Calibri"/>
        <family val="2"/>
        <scheme val="minor"/>
      </rPr>
      <t xml:space="preserve"> Microsoft Prijsformulier </t>
    </r>
    <r>
      <rPr>
        <b/>
        <sz val="16"/>
        <color theme="5" tint="-0.249977111117893"/>
        <rFont val="Calibri"/>
        <family val="2"/>
        <scheme val="minor"/>
      </rPr>
      <t xml:space="preserve"> &lt;&gt;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Vul de paarse vakken in (partnummer indien deze afwijkt, prijs per stuk &amp; opslagpercentage). 
Opslagpercentage mag negatief zijn. 
Verder instructies staan vermeld in paragraaf </t>
    </r>
    <r>
      <rPr>
        <b/>
        <sz val="12"/>
        <color rgb="FFFF0000"/>
        <rFont val="Calibri"/>
        <family val="2"/>
        <scheme val="minor"/>
      </rPr>
      <t>&lt;&gt;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Beschrijvend D</t>
    </r>
    <r>
      <rPr>
        <sz val="12"/>
        <color theme="1"/>
        <rFont val="Calibri"/>
        <family val="2"/>
        <scheme val="minor"/>
      </rPr>
      <t>ocument.
Totale stuksprijs dient per jaar te worden ingevuld
Sommige velden bevatten formules.</t>
    </r>
  </si>
  <si>
    <t>Gewenste Microsoft licenties (verwachte aantallen)</t>
  </si>
  <si>
    <t>Aantal jaar 1</t>
  </si>
  <si>
    <t>Aantal jaar 2</t>
  </si>
  <si>
    <t>Aantal jaar 3</t>
  </si>
  <si>
    <t>Aantal jaar 4</t>
  </si>
  <si>
    <t>Artikel nummer</t>
  </si>
  <si>
    <t>Productomschrijving</t>
  </si>
  <si>
    <t>Perpetual
Subscription
SA</t>
  </si>
  <si>
    <t>Contract type</t>
  </si>
  <si>
    <t>Start datum</t>
  </si>
  <si>
    <t>Eind 
datum</t>
  </si>
  <si>
    <r>
      <t xml:space="preserve">Netto prijs per stuk per jaar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</si>
  <si>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r>
      <rPr>
        <b/>
        <sz val="11"/>
        <color rgb="FFFF0000"/>
        <rFont val="Calibri"/>
        <family val="2"/>
        <scheme val="minor"/>
      </rPr>
      <t xml:space="preserve">Opslagper-centage in %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</si>
  <si>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 xml:space="preserve">Netto prijs per stuk exclusief BTW inclusief Opslag   percentage
</t>
  </si>
  <si>
    <t>Totaal 
jaar 1 
exclusief 
BTW</t>
  </si>
  <si>
    <t>Totaal 
jaar 2 
exclusief 
BTW</t>
  </si>
  <si>
    <t>Totaal 
jaar 3
exclusief 
BTW</t>
  </si>
  <si>
    <t>Totaal 
jaar 4
exclusief 
BTW</t>
  </si>
  <si>
    <t>?</t>
  </si>
  <si>
    <t>Microsoft 365 F3 FUSL</t>
  </si>
  <si>
    <t>EAS</t>
  </si>
  <si>
    <t>AAA-10726</t>
  </si>
  <si>
    <t>M365 E3 FromSA ShrdSvr ALNG SubsVL MVL PerUsr (Original)</t>
  </si>
  <si>
    <t>AAA-33168</t>
  </si>
  <si>
    <t>M365 E5 Unified ShrdSvr ALNG SubsVL PerUsr</t>
  </si>
  <si>
    <t>M365 E5 without Audio Conferencing</t>
  </si>
  <si>
    <t>AAA-28688</t>
  </si>
  <si>
    <t>M365 E5 Step-up From M365 E3 ShrdSvr ALNG SubsVL MVL PerUsr (Original)</t>
  </si>
  <si>
    <t>PEJ-00002</t>
  </si>
  <si>
    <t>M365 E5 Security ShrdSvr ALNG SubsVL MVL PerUsr</t>
  </si>
  <si>
    <t>PEP-00002</t>
  </si>
  <si>
    <t>M365 E5 Compliance-EMS ShrdSvr ALNG SubsVL MVL PerUsr</t>
  </si>
  <si>
    <t>WL5-00002</t>
  </si>
  <si>
    <t>EntMobandSecE3FullK ShrdSvr ALNG SubsVL</t>
  </si>
  <si>
    <t>Enterprise Mobility  en Security E5</t>
  </si>
  <si>
    <t>N9U-00002</t>
  </si>
  <si>
    <t>VisioPlan2 ShrdSvr ALNG SubsVL MVL PerUsr</t>
  </si>
  <si>
    <t>NK4-00002</t>
  </si>
  <si>
    <t>PwrBIPro ShrdSvr ALNG SubsVL MVL PerUsr</t>
  </si>
  <si>
    <t>MQG-00002</t>
  </si>
  <si>
    <t>MeetingRoom ShrdSvr ALNG SubsVL MVL PerDvc</t>
  </si>
  <si>
    <t>SPU-00002</t>
  </si>
  <si>
    <t>PowerAutomateplan ShrdSvr ALNG SubsVL MVL PerUsr</t>
  </si>
  <si>
    <t>DNV-00001</t>
  </si>
  <si>
    <t>PwrAppsP2 ShrdSvr ALNG SubsVL MVL QlfdOffer Per Usr</t>
  </si>
  <si>
    <t>7LS-00002</t>
  </si>
  <si>
    <t>ProjOnlnProf ShrdSvr ALNG SubsVL MVL</t>
  </si>
  <si>
    <t>7JQ-00341</t>
  </si>
  <si>
    <t>SQLSvrEntCore ALNG LicSAPk MVL 2Lic CoreLic</t>
  </si>
  <si>
    <t>7NQ-00302</t>
  </si>
  <si>
    <t>SQLSvrStdCore ALNG LicSAPk MVL 2Lic CoreLic</t>
  </si>
  <si>
    <t>6VC-02567</t>
  </si>
  <si>
    <t>WinRmtDsktpSrvcsCAL ALNG LicSAPk MVL UsrCAL</t>
  </si>
  <si>
    <t>6XC-00298</t>
  </si>
  <si>
    <t>WinRmtDsktpSrvcsExtConn ALNG LicSAPk MVL</t>
  </si>
  <si>
    <t>R39-00374</t>
  </si>
  <si>
    <t>WinSvrExtConn ALNG LicSAPk MVL</t>
  </si>
  <si>
    <t>9GS-00495</t>
  </si>
  <si>
    <t>CISSteDCCore ALNG LicSAPk MVL 2Lic CoreLic</t>
  </si>
  <si>
    <t>3VU-00043</t>
  </si>
  <si>
    <t>MSDNPltfrms ALNG LicSAPk MVL</t>
  </si>
  <si>
    <t>Indicatieprijs per jaar</t>
  </si>
  <si>
    <r>
      <t xml:space="preserve">Azure Plan Microsoft Cloud Diensten - pay-as-you-go </t>
    </r>
    <r>
      <rPr>
        <sz val="10"/>
        <color rgb="FFFF0000"/>
        <rFont val="Calibri"/>
        <family val="2"/>
        <scheme val="minor"/>
      </rPr>
      <t xml:space="preserve">(op basis van laatste geschatte maandbedrag) </t>
    </r>
  </si>
  <si>
    <t xml:space="preserve">Subscription </t>
  </si>
  <si>
    <t>Totaal exclusief BTW inclusief opslag</t>
  </si>
  <si>
    <t>Totaal + BTW 21%</t>
  </si>
  <si>
    <t xml:space="preserve">*Type contracten: </t>
  </si>
  <si>
    <t>Enterprise Agreement (EA)</t>
  </si>
  <si>
    <t xml:space="preserve">Enterprise Agreement (EA) - Server and Cloud Enrollment (SCE) </t>
  </si>
  <si>
    <t>Enterprise Subsription Agreement (EAS)</t>
  </si>
  <si>
    <t>Microsoft Products and Service Agreement (MPSA)</t>
  </si>
  <si>
    <t xml:space="preserve">Cloud Solution Provider (CSP) </t>
  </si>
  <si>
    <t xml:space="preserve">Cloud Solution Provider (CSP) - Azure </t>
  </si>
  <si>
    <t>Naam Opdrachtnemer</t>
  </si>
  <si>
    <t>Naam ondergetekende</t>
  </si>
  <si>
    <t>Functie</t>
  </si>
  <si>
    <t>Plaats en datum</t>
  </si>
  <si>
    <t>Handtekening</t>
  </si>
  <si>
    <t>Producttitel</t>
  </si>
  <si>
    <t>Totaal aantal licenties</t>
  </si>
  <si>
    <t>Verlopen licenties</t>
  </si>
  <si>
    <t>Toegewezen licenties</t>
  </si>
  <si>
    <t>Statusbericht</t>
  </si>
  <si>
    <t>Ad-hocbeheer van rechten</t>
  </si>
  <si>
    <t>Enterprise Mobility + Security E3</t>
  </si>
  <si>
    <t>Exchange Online (Abonnement 2)</t>
  </si>
  <si>
    <t>Forms Pro Trial</t>
  </si>
  <si>
    <t>Onbeperkt</t>
  </si>
  <si>
    <t>Microsoft 365 E3</t>
  </si>
  <si>
    <t>Microsoft 365 E5 Compliance</t>
  </si>
  <si>
    <t>Microsoft 365 E5 Security</t>
  </si>
  <si>
    <t>Microsoft 365 F3</t>
  </si>
  <si>
    <t>Microsoft Business Center</t>
  </si>
  <si>
    <t>Microsoft Defender voor Eindpunt P1</t>
  </si>
  <si>
    <t>Microsoft Defender voor Office 365 (Abonnement 1)</t>
  </si>
  <si>
    <t>Microsoft Power Apps Plan 2 (Qualified Offer)</t>
  </si>
  <si>
    <t>Microsoft Power Apps Plan 2 Trial</t>
  </si>
  <si>
    <t>Microsoft Power Automate Free</t>
  </si>
  <si>
    <t>Microsoft Teams Rooms Standard</t>
  </si>
  <si>
    <t>Office 365 E3</t>
  </si>
  <si>
    <t>Office 365 F3</t>
  </si>
  <si>
    <t>Power Automate per user plan</t>
  </si>
  <si>
    <t>Power BI (gratis)</t>
  </si>
  <si>
    <t>Power BI Pro</t>
  </si>
  <si>
    <t>Proefabonnement Microsoft Stream</t>
  </si>
  <si>
    <t>Project Abonnement 3</t>
  </si>
  <si>
    <t>Visio Abonnement 2</t>
  </si>
  <si>
    <t>Zakelijke apps (gratis)</t>
  </si>
  <si>
    <t>Vanuit de Veiligheidsregio Twente willen we graag in gesprek welke licenties voor ons het beste aansluiten. 
Dit in verband met prijs en (gewenste) functionaliteit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</si>
</sst>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* #,##0.00_-;\-* #,##0.00_-;_-* &quot;-&quot;??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[$-10413]d\-m\-yyyy"/>
    <numFmt numFmtId="168" formatCode="_-[$€-2]\ * #,##0.00_-;\-[$€-2]\ * #,##0.00_-;_-[$€-2]\ 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DDE3EA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9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3" applyNumberFormat="0" applyAlignment="0" applyProtection="0"/>
    <xf numFmtId="166" fontId="15" fillId="0" borderId="0" applyFont="0" applyFill="0" applyBorder="0" applyAlignment="0" applyProtection="0"/>
    <xf numFmtId="0" fontId="18" fillId="9" borderId="14" applyNumberFormat="0" applyFont="0" applyAlignment="0" applyProtection="0"/>
    <xf numFmtId="0" fontId="27" fillId="10" borderId="15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ill="0" applyBorder="0" applyAlignment="0" applyProtection="0"/>
    <xf numFmtId="0" fontId="15" fillId="0" borderId="0"/>
    <xf numFmtId="0" fontId="18" fillId="0" borderId="0"/>
    <xf numFmtId="166" fontId="18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8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30" fillId="0" borderId="0"/>
  </cellStyleXfs>
  <cellXfs count="145">
    <xf numFmtId="0" fontId="0" fillId="0" borderId="0" xfId="0"/>
    <xf numFmtId="0" fontId="0" fillId="0" borderId="6" xfId="0" applyBorder="1"/>
    <xf numFmtId="0" fontId="0" fillId="0" borderId="0" xfId="0" applyAlignment="1">
      <alignment wrapText="1"/>
    </xf>
    <xf numFmtId="4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44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8" fillId="0" borderId="0" xfId="0" applyFont="1"/>
    <xf numFmtId="167" fontId="29" fillId="14" borderId="1" xfId="61" applyNumberFormat="1" applyFont="1" applyFill="1" applyBorder="1" applyAlignment="1">
      <alignment horizontal="left" vertical="center" wrapText="1" readingOrder="1"/>
    </xf>
    <xf numFmtId="0" fontId="0" fillId="0" borderId="6" xfId="0" applyBorder="1" applyAlignment="1">
      <alignment wrapText="1"/>
    </xf>
    <xf numFmtId="44" fontId="31" fillId="4" borderId="28" xfId="0" applyNumberFormat="1" applyFont="1" applyFill="1" applyBorder="1" applyAlignment="1">
      <alignment vertical="center"/>
    </xf>
    <xf numFmtId="44" fontId="2" fillId="0" borderId="30" xfId="0" applyNumberFormat="1" applyFont="1" applyBorder="1" applyAlignment="1">
      <alignment vertical="center"/>
    </xf>
    <xf numFmtId="44" fontId="8" fillId="4" borderId="8" xfId="1" applyFont="1" applyFill="1" applyBorder="1" applyAlignment="1">
      <alignment horizontal="left" vertical="top"/>
    </xf>
    <xf numFmtId="44" fontId="8" fillId="4" borderId="5" xfId="1" applyFont="1" applyFill="1" applyBorder="1" applyAlignment="1">
      <alignment horizontal="left" vertical="top"/>
    </xf>
    <xf numFmtId="0" fontId="28" fillId="0" borderId="0" xfId="0" applyFont="1" applyAlignment="1">
      <alignment wrapText="1"/>
    </xf>
    <xf numFmtId="0" fontId="7" fillId="1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64" fontId="0" fillId="0" borderId="0" xfId="0" applyNumberFormat="1"/>
    <xf numFmtId="2" fontId="10" fillId="0" borderId="33" xfId="0" applyNumberFormat="1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7" fillId="14" borderId="38" xfId="6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20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center" wrapText="1"/>
    </xf>
    <xf numFmtId="10" fontId="7" fillId="13" borderId="34" xfId="2" applyNumberFormat="1" applyFont="1" applyFill="1" applyBorder="1" applyAlignment="1" applyProtection="1">
      <alignment horizontal="center" vertical="center"/>
      <protection locked="0"/>
    </xf>
    <xf numFmtId="44" fontId="8" fillId="4" borderId="34" xfId="1" applyFont="1" applyFill="1" applyBorder="1" applyAlignment="1">
      <alignment horizontal="left" vertical="center"/>
    </xf>
    <xf numFmtId="44" fontId="8" fillId="4" borderId="39" xfId="1" applyFont="1" applyFill="1" applyBorder="1" applyAlignment="1">
      <alignment horizontal="left" vertical="center"/>
    </xf>
    <xf numFmtId="44" fontId="7" fillId="12" borderId="16" xfId="1" applyFont="1" applyFill="1" applyBorder="1" applyAlignment="1" applyProtection="1">
      <alignment horizontal="left" vertical="center"/>
      <protection locked="0"/>
    </xf>
    <xf numFmtId="44" fontId="8" fillId="12" borderId="1" xfId="1" applyFont="1" applyFill="1" applyBorder="1" applyAlignment="1">
      <alignment horizontal="left" vertical="center"/>
    </xf>
    <xf numFmtId="44" fontId="7" fillId="12" borderId="44" xfId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wrapText="1"/>
    </xf>
    <xf numFmtId="167" fontId="29" fillId="14" borderId="47" xfId="61" applyNumberFormat="1" applyFont="1" applyFill="1" applyBorder="1" applyAlignment="1">
      <alignment horizontal="left" vertical="center" wrapText="1" readingOrder="1"/>
    </xf>
    <xf numFmtId="9" fontId="7" fillId="12" borderId="1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67" fontId="29" fillId="14" borderId="7" xfId="61" applyNumberFormat="1" applyFont="1" applyFill="1" applyBorder="1" applyAlignment="1">
      <alignment horizontal="left" vertical="center" wrapText="1"/>
    </xf>
    <xf numFmtId="167" fontId="29" fillId="14" borderId="4" xfId="61" applyNumberFormat="1" applyFont="1" applyFill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168" fontId="29" fillId="13" borderId="35" xfId="1" applyNumberFormat="1" applyFont="1" applyFill="1" applyBorder="1" applyAlignment="1">
      <alignment horizontal="left" vertical="center"/>
    </xf>
    <xf numFmtId="0" fontId="7" fillId="12" borderId="0" xfId="0" applyFont="1" applyFill="1" applyAlignment="1">
      <alignment horizontal="left" vertical="center"/>
    </xf>
    <xf numFmtId="168" fontId="7" fillId="13" borderId="35" xfId="1" applyNumberFormat="1" applyFont="1" applyFill="1" applyBorder="1" applyAlignment="1">
      <alignment horizontal="left" vertical="center"/>
    </xf>
    <xf numFmtId="44" fontId="8" fillId="4" borderId="29" xfId="1" applyFont="1" applyFill="1" applyBorder="1" applyAlignment="1">
      <alignment horizontal="left" vertical="top"/>
    </xf>
    <xf numFmtId="44" fontId="8" fillId="4" borderId="33" xfId="1" applyFont="1" applyFill="1" applyBorder="1" applyAlignment="1">
      <alignment horizontal="left" vertical="top"/>
    </xf>
    <xf numFmtId="0" fontId="7" fillId="12" borderId="41" xfId="0" applyFont="1" applyFill="1" applyBorder="1" applyAlignment="1">
      <alignment horizontal="left" vertical="center" wrapText="1"/>
    </xf>
    <xf numFmtId="0" fontId="7" fillId="12" borderId="51" xfId="0" applyFont="1" applyFill="1" applyBorder="1" applyAlignment="1">
      <alignment horizontal="left" vertical="center" wrapText="1"/>
    </xf>
    <xf numFmtId="0" fontId="7" fillId="12" borderId="45" xfId="0" applyFont="1" applyFill="1" applyBorder="1" applyAlignment="1">
      <alignment horizontal="left" vertical="center" wrapText="1"/>
    </xf>
    <xf numFmtId="9" fontId="7" fillId="12" borderId="43" xfId="2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wrapText="1"/>
    </xf>
    <xf numFmtId="0" fontId="0" fillId="0" borderId="33" xfId="0" applyBorder="1"/>
    <xf numFmtId="0" fontId="32" fillId="12" borderId="42" xfId="0" applyFont="1" applyFill="1" applyBorder="1" applyAlignment="1">
      <alignment vertical="center"/>
    </xf>
    <xf numFmtId="0" fontId="32" fillId="12" borderId="42" xfId="0" applyFont="1" applyFill="1" applyBorder="1" applyAlignment="1">
      <alignment vertical="center" wrapText="1"/>
    </xf>
    <xf numFmtId="0" fontId="7" fillId="14" borderId="42" xfId="61" applyFont="1" applyFill="1" applyBorder="1" applyAlignment="1">
      <alignment horizontal="center" vertical="top" wrapText="1"/>
    </xf>
    <xf numFmtId="0" fontId="7" fillId="12" borderId="50" xfId="0" applyFont="1" applyFill="1" applyBorder="1" applyAlignment="1">
      <alignment horizontal="center" vertical="top" wrapText="1"/>
    </xf>
    <xf numFmtId="0" fontId="0" fillId="0" borderId="3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44" fontId="8" fillId="4" borderId="32" xfId="1" applyFont="1" applyFill="1" applyBorder="1" applyAlignment="1">
      <alignment horizontal="left" vertical="top"/>
    </xf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44" fontId="33" fillId="0" borderId="30" xfId="0" applyNumberFormat="1" applyFont="1" applyBorder="1" applyAlignment="1">
      <alignment vertical="center"/>
    </xf>
    <xf numFmtId="167" fontId="29" fillId="0" borderId="4" xfId="6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32" xfId="0" applyFont="1" applyFill="1" applyBorder="1" applyAlignment="1">
      <alignment vertical="top" wrapText="1"/>
    </xf>
    <xf numFmtId="0" fontId="7" fillId="12" borderId="5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top" wrapText="1"/>
    </xf>
    <xf numFmtId="44" fontId="8" fillId="12" borderId="19" xfId="1" applyFont="1" applyFill="1" applyBorder="1" applyAlignment="1">
      <alignment horizontal="left" vertical="center"/>
    </xf>
    <xf numFmtId="44" fontId="8" fillId="13" borderId="24" xfId="1" applyFont="1" applyFill="1" applyBorder="1" applyAlignment="1">
      <alignment horizontal="left" vertical="center"/>
    </xf>
    <xf numFmtId="9" fontId="7" fillId="12" borderId="53" xfId="2" applyFont="1" applyFill="1" applyBorder="1" applyAlignment="1" applyProtection="1">
      <alignment horizontal="center" vertical="center"/>
      <protection locked="0"/>
    </xf>
    <xf numFmtId="44" fontId="8" fillId="12" borderId="16" xfId="1" applyFont="1" applyFill="1" applyBorder="1" applyAlignment="1">
      <alignment horizontal="left" vertical="center"/>
    </xf>
    <xf numFmtId="44" fontId="8" fillId="12" borderId="17" xfId="1" applyFont="1" applyFill="1" applyBorder="1" applyAlignment="1">
      <alignment horizontal="left" vertical="center"/>
    </xf>
    <xf numFmtId="44" fontId="8" fillId="4" borderId="35" xfId="1" applyFont="1" applyFill="1" applyBorder="1" applyAlignment="1">
      <alignment horizontal="left" vertical="center"/>
    </xf>
    <xf numFmtId="44" fontId="8" fillId="12" borderId="25" xfId="1" applyFont="1" applyFill="1" applyBorder="1" applyAlignment="1">
      <alignment horizontal="left" vertical="center"/>
    </xf>
    <xf numFmtId="44" fontId="8" fillId="12" borderId="2" xfId="1" applyFont="1" applyFill="1" applyBorder="1" applyAlignment="1">
      <alignment horizontal="left" vertical="center"/>
    </xf>
    <xf numFmtId="44" fontId="8" fillId="12" borderId="26" xfId="1" applyFont="1" applyFill="1" applyBorder="1" applyAlignment="1">
      <alignment horizontal="left" vertical="center"/>
    </xf>
    <xf numFmtId="2" fontId="10" fillId="0" borderId="33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2" borderId="52" xfId="0" applyFont="1" applyFill="1" applyBorder="1" applyAlignment="1">
      <alignment horizontal="center" vertical="top" wrapText="1"/>
    </xf>
    <xf numFmtId="44" fontId="8" fillId="4" borderId="46" xfId="1" applyFont="1" applyFill="1" applyBorder="1" applyAlignment="1">
      <alignment horizontal="left" vertical="top"/>
    </xf>
    <xf numFmtId="0" fontId="0" fillId="11" borderId="16" xfId="0" applyFill="1" applyBorder="1" applyAlignment="1">
      <alignment horizontal="justify" vertical="top" wrapText="1"/>
    </xf>
    <xf numFmtId="0" fontId="0" fillId="11" borderId="22" xfId="0" applyFill="1" applyBorder="1" applyAlignment="1">
      <alignment horizontal="justify" vertical="top" wrapText="1"/>
    </xf>
    <xf numFmtId="0" fontId="0" fillId="11" borderId="21" xfId="0" applyFill="1" applyBorder="1" applyAlignment="1">
      <alignment horizontal="justify" vertical="top" wrapText="1"/>
    </xf>
    <xf numFmtId="0" fontId="0" fillId="11" borderId="25" xfId="0" applyFill="1" applyBorder="1" applyAlignment="1">
      <alignment horizontal="justify" vertical="top" wrapText="1"/>
    </xf>
    <xf numFmtId="0" fontId="0" fillId="11" borderId="23" xfId="0" applyFill="1" applyBorder="1" applyAlignment="1">
      <alignment horizontal="justify" vertical="top" wrapText="1"/>
    </xf>
    <xf numFmtId="0" fontId="0" fillId="15" borderId="52" xfId="0" applyFill="1" applyBorder="1"/>
    <xf numFmtId="0" fontId="28" fillId="0" borderId="0" xfId="0" applyFont="1" applyAlignment="1">
      <alignment vertical="top"/>
    </xf>
    <xf numFmtId="0" fontId="0" fillId="11" borderId="35" xfId="0" applyFill="1" applyBorder="1" applyAlignment="1">
      <alignment horizontal="justify" vertical="top" wrapText="1"/>
    </xf>
    <xf numFmtId="2" fontId="0" fillId="0" borderId="0" xfId="0" applyNumberFormat="1" applyAlignment="1">
      <alignment horizontal="left" vertical="center"/>
    </xf>
    <xf numFmtId="44" fontId="0" fillId="0" borderId="0" xfId="0" applyNumberFormat="1"/>
    <xf numFmtId="2" fontId="2" fillId="0" borderId="0" xfId="0" applyNumberFormat="1" applyFont="1" applyAlignment="1">
      <alignment horizontal="left" vertical="center"/>
    </xf>
    <xf numFmtId="44" fontId="2" fillId="0" borderId="0" xfId="0" applyNumberFormat="1" applyFont="1"/>
    <xf numFmtId="10" fontId="7" fillId="12" borderId="34" xfId="2" applyNumberFormat="1" applyFont="1" applyFill="1" applyBorder="1" applyAlignment="1" applyProtection="1">
      <alignment horizontal="center" vertical="center"/>
      <protection locked="0"/>
    </xf>
    <xf numFmtId="44" fontId="8" fillId="12" borderId="24" xfId="1" applyFont="1" applyFill="1" applyBorder="1" applyAlignment="1">
      <alignment horizontal="left" vertical="center"/>
    </xf>
    <xf numFmtId="44" fontId="8" fillId="12" borderId="35" xfId="1" applyFont="1" applyFill="1" applyBorder="1" applyAlignment="1">
      <alignment horizontal="left" vertical="center"/>
    </xf>
    <xf numFmtId="44" fontId="8" fillId="12" borderId="34" xfId="1" applyFont="1" applyFill="1" applyBorder="1" applyAlignment="1">
      <alignment horizontal="left" vertical="center"/>
    </xf>
    <xf numFmtId="44" fontId="8" fillId="12" borderId="39" xfId="1" applyFont="1" applyFill="1" applyBorder="1" applyAlignment="1">
      <alignment horizontal="left" vertical="center"/>
    </xf>
    <xf numFmtId="0" fontId="7" fillId="0" borderId="54" xfId="0" applyFont="1" applyBorder="1" applyAlignment="1">
      <alignment wrapText="1"/>
    </xf>
    <xf numFmtId="168" fontId="8" fillId="12" borderId="44" xfId="1" applyNumberFormat="1" applyFont="1" applyFill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55" xfId="0" applyFont="1" applyBorder="1" applyAlignment="1">
      <alignment horizontal="left" vertical="center" wrapText="1"/>
    </xf>
    <xf numFmtId="0" fontId="34" fillId="1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8" fillId="12" borderId="32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vertical="center" wrapText="1"/>
    </xf>
    <xf numFmtId="0" fontId="7" fillId="12" borderId="3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0" fillId="0" borderId="6" xfId="0" applyBorder="1"/>
    <xf numFmtId="0" fontId="0" fillId="0" borderId="52" xfId="0" applyBorder="1"/>
    <xf numFmtId="0" fontId="9" fillId="0" borderId="5" xfId="0" applyFont="1" applyBorder="1" applyAlignment="1">
      <alignment horizontal="right" vertical="top" wrapText="1"/>
    </xf>
    <xf numFmtId="0" fontId="36" fillId="5" borderId="24" xfId="26" applyFont="1" applyFill="1" applyBorder="1" applyAlignment="1" applyProtection="1">
      <alignment horizontal="center" vertical="top"/>
      <protection locked="0"/>
    </xf>
    <xf numFmtId="0" fontId="36" fillId="5" borderId="21" xfId="26" applyFont="1" applyFill="1" applyBorder="1" applyAlignment="1" applyProtection="1">
      <alignment horizontal="center" vertical="top"/>
      <protection locked="0"/>
    </xf>
    <xf numFmtId="0" fontId="36" fillId="5" borderId="48" xfId="26" applyFont="1" applyFill="1" applyBorder="1" applyAlignment="1" applyProtection="1">
      <alignment horizontal="center" vertical="top"/>
      <protection locked="0"/>
    </xf>
    <xf numFmtId="0" fontId="36" fillId="5" borderId="3" xfId="26" applyFont="1" applyFill="1" applyBorder="1" applyAlignment="1" applyProtection="1">
      <alignment horizontal="center" vertical="top"/>
      <protection locked="0"/>
    </xf>
    <xf numFmtId="0" fontId="36" fillId="5" borderId="23" xfId="26" applyFont="1" applyFill="1" applyBorder="1" applyAlignment="1" applyProtection="1">
      <alignment horizontal="center" vertical="top"/>
      <protection locked="0"/>
    </xf>
    <xf numFmtId="0" fontId="36" fillId="5" borderId="27" xfId="26" applyFont="1" applyFill="1" applyBorder="1" applyAlignment="1" applyProtection="1">
      <alignment horizontal="center" vertical="top"/>
      <protection locked="0"/>
    </xf>
    <xf numFmtId="0" fontId="36" fillId="5" borderId="19" xfId="26" applyFont="1" applyFill="1" applyBorder="1" applyAlignment="1" applyProtection="1">
      <alignment horizontal="center" vertical="top"/>
      <protection locked="0"/>
    </xf>
    <xf numFmtId="0" fontId="36" fillId="5" borderId="22" xfId="26" applyFont="1" applyFill="1" applyBorder="1" applyAlignment="1" applyProtection="1">
      <alignment horizontal="center" vertical="top"/>
      <protection locked="0"/>
    </xf>
    <xf numFmtId="0" fontId="36" fillId="5" borderId="18" xfId="26" applyFont="1" applyFill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wrapText="1"/>
    </xf>
    <xf numFmtId="0" fontId="9" fillId="0" borderId="31" xfId="0" applyFont="1" applyBorder="1" applyAlignment="1">
      <alignment horizontal="right" vertical="top" wrapText="1"/>
    </xf>
    <xf numFmtId="0" fontId="0" fillId="0" borderId="33" xfId="0" applyBorder="1"/>
    <xf numFmtId="0" fontId="0" fillId="0" borderId="46" xfId="0" applyBorder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62">
    <cellStyle name="_x000d__x000a_JournalTemplate=C:\COMFO\CTALK\JOURSTD.TPL_x000d__x000a_LbStateAddress=3 3 0 251 1 89 2 311_x000d__x000a_LbStateJou" xfId="8" xr:uid="{00000000-0005-0000-0000-000000000000}"/>
    <cellStyle name="_x000d__x000a_JournalTemplate=C:\COMFO\CTALK\JOURSTD.TPL_x000d__x000a_LbStateAddress=3 3 0 251 1 89 2 311_x000d__x000a_LbStateJou 2" xfId="9" xr:uid="{00000000-0005-0000-0000-000001000000}"/>
    <cellStyle name="Bad 2" xfId="29" xr:uid="{00000000-0005-0000-0000-000002000000}"/>
    <cellStyle name="Check Cell 2" xfId="30" xr:uid="{00000000-0005-0000-0000-000003000000}"/>
    <cellStyle name="Comma 2" xfId="46" xr:uid="{00000000-0005-0000-0000-000004000000}"/>
    <cellStyle name="Currency 2" xfId="12" xr:uid="{00000000-0005-0000-0000-000006000000}"/>
    <cellStyle name="Currency 3" xfId="60" xr:uid="{00000000-0005-0000-0000-000007000000}"/>
    <cellStyle name="Euro" xfId="14" xr:uid="{00000000-0005-0000-0000-000008000000}"/>
    <cellStyle name="Euro 2" xfId="15" xr:uid="{00000000-0005-0000-0000-000009000000}"/>
    <cellStyle name="Euro 2 2" xfId="47" xr:uid="{00000000-0005-0000-0000-00000A000000}"/>
    <cellStyle name="Euro 3" xfId="28" xr:uid="{00000000-0005-0000-0000-00000B000000}"/>
    <cellStyle name="Excel Built-in Normal" xfId="31" xr:uid="{00000000-0005-0000-0000-00000C000000}"/>
    <cellStyle name="Explanatory Text 2" xfId="32" xr:uid="{00000000-0005-0000-0000-00000D000000}"/>
    <cellStyle name="Heading 1 2" xfId="33" xr:uid="{00000000-0005-0000-0000-00000E000000}"/>
    <cellStyle name="Heading 2 2" xfId="34" xr:uid="{00000000-0005-0000-0000-00000F000000}"/>
    <cellStyle name="Heading 3 2" xfId="35" xr:uid="{00000000-0005-0000-0000-000010000000}"/>
    <cellStyle name="Heading 4 2" xfId="36" xr:uid="{00000000-0005-0000-0000-000011000000}"/>
    <cellStyle name="Hyperlink 2" xfId="5" xr:uid="{00000000-0005-0000-0000-000012000000}"/>
    <cellStyle name="Input 2" xfId="37" xr:uid="{00000000-0005-0000-0000-000013000000}"/>
    <cellStyle name="Komma 2" xfId="27" xr:uid="{00000000-0005-0000-0000-000014000000}"/>
    <cellStyle name="Komma 2 2" xfId="48" xr:uid="{00000000-0005-0000-0000-000015000000}"/>
    <cellStyle name="Komma 3" xfId="38" xr:uid="{00000000-0005-0000-0000-000016000000}"/>
    <cellStyle name="Normal 2" xfId="6" xr:uid="{00000000-0005-0000-0000-000018000000}"/>
    <cellStyle name="Normal 2 2" xfId="11" xr:uid="{00000000-0005-0000-0000-000019000000}"/>
    <cellStyle name="Normal 2 2 2" xfId="44" xr:uid="{00000000-0005-0000-0000-00001A000000}"/>
    <cellStyle name="Normal 2 3" xfId="16" xr:uid="{00000000-0005-0000-0000-00001B000000}"/>
    <cellStyle name="Normal 2 3 2" xfId="49" xr:uid="{00000000-0005-0000-0000-00001C000000}"/>
    <cellStyle name="Normal 2 4" xfId="17" xr:uid="{00000000-0005-0000-0000-00001D000000}"/>
    <cellStyle name="Normal 2 4 2" xfId="50" xr:uid="{00000000-0005-0000-0000-00001E000000}"/>
    <cellStyle name="Normal 2 5" xfId="18" xr:uid="{00000000-0005-0000-0000-00001F000000}"/>
    <cellStyle name="Normal 2 5 2" xfId="51" xr:uid="{00000000-0005-0000-0000-000020000000}"/>
    <cellStyle name="Normal 2 6" xfId="19" xr:uid="{00000000-0005-0000-0000-000021000000}"/>
    <cellStyle name="Normal 2 6 2" xfId="52" xr:uid="{00000000-0005-0000-0000-000022000000}"/>
    <cellStyle name="Normal 2 7" xfId="61" xr:uid="{00000000-0005-0000-0000-000023000000}"/>
    <cellStyle name="Normal 3" xfId="4" xr:uid="{00000000-0005-0000-0000-000024000000}"/>
    <cellStyle name="Normal 3 2" xfId="53" xr:uid="{00000000-0005-0000-0000-000025000000}"/>
    <cellStyle name="Normal 4" xfId="20" xr:uid="{00000000-0005-0000-0000-000026000000}"/>
    <cellStyle name="Normal 4 2" xfId="54" xr:uid="{00000000-0005-0000-0000-000027000000}"/>
    <cellStyle name="Normal 5" xfId="21" xr:uid="{00000000-0005-0000-0000-000028000000}"/>
    <cellStyle name="Normal 5 2" xfId="55" xr:uid="{00000000-0005-0000-0000-000029000000}"/>
    <cellStyle name="Normal 6" xfId="22" xr:uid="{00000000-0005-0000-0000-00002A000000}"/>
    <cellStyle name="Normal 6 2" xfId="56" xr:uid="{00000000-0005-0000-0000-00002B000000}"/>
    <cellStyle name="Normal 7" xfId="23" xr:uid="{00000000-0005-0000-0000-00002C000000}"/>
    <cellStyle name="Normal 7 2" xfId="57" xr:uid="{00000000-0005-0000-0000-00002D000000}"/>
    <cellStyle name="Note 2" xfId="39" xr:uid="{00000000-0005-0000-0000-00002E000000}"/>
    <cellStyle name="Output 2" xfId="40" xr:uid="{00000000-0005-0000-0000-00002F000000}"/>
    <cellStyle name="Percent 2" xfId="58" xr:uid="{00000000-0005-0000-0000-000031000000}"/>
    <cellStyle name="Procent" xfId="2" builtinId="5"/>
    <cellStyle name="Procent 2" xfId="41" xr:uid="{00000000-0005-0000-0000-000032000000}"/>
    <cellStyle name="Procent 3" xfId="42" xr:uid="{00000000-0005-0000-0000-000033000000}"/>
    <cellStyle name="Standaard" xfId="0" builtinId="0"/>
    <cellStyle name="Standaard 2" xfId="3" xr:uid="{00000000-0005-0000-0000-000034000000}"/>
    <cellStyle name="Standaard 2 2" xfId="26" xr:uid="{00000000-0005-0000-0000-000035000000}"/>
    <cellStyle name="Standaard 3" xfId="7" xr:uid="{00000000-0005-0000-0000-000036000000}"/>
    <cellStyle name="Standaard 3 2" xfId="13" xr:uid="{00000000-0005-0000-0000-000037000000}"/>
    <cellStyle name="Standaard 3 2 2" xfId="59" xr:uid="{00000000-0005-0000-0000-000038000000}"/>
    <cellStyle name="Standaard 3 3" xfId="24" xr:uid="{00000000-0005-0000-0000-000039000000}"/>
    <cellStyle name="Standaard 4" xfId="10" xr:uid="{00000000-0005-0000-0000-00003A000000}"/>
    <cellStyle name="Standaard 4 2" xfId="25" xr:uid="{00000000-0005-0000-0000-00003B000000}"/>
    <cellStyle name="Standaard 5" xfId="45" xr:uid="{00000000-0005-0000-0000-00003C000000}"/>
    <cellStyle name="Valuta" xfId="1" builtinId="4"/>
    <cellStyle name="Valuta 2" xfId="43" xr:uid="{00000000-0005-0000-0000-00003D000000}"/>
  </cellStyles>
  <dxfs count="0"/>
  <tableStyles count="0" defaultTableStyle="TableStyleMedium2" defaultPivotStyle="PivotStyleLight16"/>
  <colors>
    <mruColors>
      <color rgb="FFFFFFCC"/>
      <color rgb="FFCC6600"/>
      <color rgb="FFCC3300"/>
      <color rgb="FFCC00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733E-B4AB-4B35-8635-EE91284D1C7F}">
  <sheetPr>
    <tabColor rgb="FF00B0F0"/>
  </sheetPr>
  <dimension ref="A1:C8"/>
  <sheetViews>
    <sheetView workbookViewId="0">
      <selection activeCell="C8" sqref="C8"/>
    </sheetView>
  </sheetViews>
  <sheetFormatPr defaultRowHeight="14.4" x14ac:dyDescent="0.3"/>
  <cols>
    <col min="1" max="1" width="48.33203125" customWidth="1"/>
    <col min="2" max="2" width="11.6640625" customWidth="1"/>
    <col min="3" max="3" width="15.44140625" customWidth="1"/>
  </cols>
  <sheetData>
    <row r="1" spans="1:3" x14ac:dyDescent="0.3">
      <c r="A1" s="23" t="s">
        <v>0</v>
      </c>
      <c r="B1" s="23"/>
    </row>
    <row r="3" spans="1:3" x14ac:dyDescent="0.3">
      <c r="A3" s="23" t="s">
        <v>1</v>
      </c>
      <c r="B3" s="23"/>
    </row>
    <row r="4" spans="1:3" x14ac:dyDescent="0.3">
      <c r="A4" s="101" t="s">
        <v>2</v>
      </c>
      <c r="B4" s="101" t="s">
        <v>3</v>
      </c>
      <c r="C4" s="102">
        <f>' Microsoft - Scenario 1'!N37</f>
        <v>125000</v>
      </c>
    </row>
    <row r="5" spans="1:3" x14ac:dyDescent="0.3">
      <c r="A5" s="101" t="s">
        <v>4</v>
      </c>
      <c r="B5" s="101" t="s">
        <v>3</v>
      </c>
      <c r="C5" s="102">
        <f>' Microsoft - Scenario 1'!N38</f>
        <v>151250</v>
      </c>
    </row>
    <row r="6" spans="1:3" x14ac:dyDescent="0.3">
      <c r="A6" s="101"/>
      <c r="B6" s="101"/>
      <c r="C6" s="102"/>
    </row>
    <row r="7" spans="1:3" x14ac:dyDescent="0.3">
      <c r="A7" s="103" t="s">
        <v>5</v>
      </c>
      <c r="B7" s="103"/>
      <c r="C7" s="104">
        <f>C4</f>
        <v>125000</v>
      </c>
    </row>
    <row r="8" spans="1:3" x14ac:dyDescent="0.3">
      <c r="A8" s="103" t="s">
        <v>6</v>
      </c>
      <c r="B8" s="103"/>
      <c r="C8" s="104">
        <f>C5</f>
        <v>151250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2"/>
  <sheetViews>
    <sheetView tabSelected="1" zoomScaleNormal="10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A37" sqref="A37"/>
    </sheetView>
  </sheetViews>
  <sheetFormatPr defaultRowHeight="14.4" x14ac:dyDescent="0.3"/>
  <cols>
    <col min="1" max="1" width="16.44140625" style="17" bestFit="1" customWidth="1"/>
    <col min="2" max="2" width="6.88671875" style="17" customWidth="1"/>
    <col min="3" max="3" width="7.5546875" customWidth="1"/>
    <col min="4" max="4" width="7.88671875" customWidth="1"/>
    <col min="5" max="5" width="13.33203125" customWidth="1"/>
    <col min="6" max="6" width="86.5546875" style="2" bestFit="1" customWidth="1"/>
    <col min="7" max="7" width="12.44140625" style="2" customWidth="1"/>
    <col min="8" max="8" width="9.33203125" style="67" customWidth="1"/>
    <col min="9" max="9" width="29.109375" customWidth="1"/>
    <col min="10" max="10" width="10.88671875" bestFit="1" customWidth="1"/>
    <col min="11" max="11" width="13" customWidth="1"/>
    <col min="12" max="12" width="11.88671875" style="17" customWidth="1"/>
    <col min="13" max="13" width="17.5546875" customWidth="1"/>
    <col min="14" max="14" width="17.6640625" customWidth="1"/>
    <col min="15" max="15" width="12.88671875" customWidth="1"/>
    <col min="16" max="16" width="13.109375" customWidth="1"/>
    <col min="17" max="17" width="14.109375" customWidth="1"/>
  </cols>
  <sheetData>
    <row r="1" spans="1:17" ht="101.25" customHeight="1" thickBot="1" x14ac:dyDescent="0.3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  <c r="P1" s="125"/>
      <c r="Q1" s="126"/>
    </row>
    <row r="2" spans="1:17" ht="16.5" customHeight="1" thickBot="1" x14ac:dyDescent="0.35">
      <c r="A2" s="26"/>
      <c r="B2" s="26"/>
      <c r="C2" s="22"/>
      <c r="D2" s="22"/>
      <c r="E2" s="7"/>
      <c r="F2" s="7"/>
      <c r="G2" s="7"/>
      <c r="H2" s="24"/>
      <c r="I2" s="7"/>
      <c r="J2" s="7"/>
      <c r="K2" s="6"/>
      <c r="L2" s="26"/>
      <c r="M2" s="6"/>
      <c r="N2" s="6"/>
      <c r="O2" s="6"/>
      <c r="P2" s="6"/>
    </row>
    <row r="3" spans="1:17" ht="16.5" customHeight="1" thickBot="1" x14ac:dyDescent="0.35">
      <c r="A3" s="137" t="s">
        <v>8</v>
      </c>
      <c r="B3" s="138"/>
      <c r="C3" s="138"/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98"/>
    </row>
    <row r="4" spans="1:17" ht="108.6" customHeight="1" thickBot="1" x14ac:dyDescent="0.35">
      <c r="A4" s="21" t="s">
        <v>9</v>
      </c>
      <c r="B4" s="21" t="s">
        <v>10</v>
      </c>
      <c r="C4" s="76" t="s">
        <v>11</v>
      </c>
      <c r="D4" s="76" t="s">
        <v>12</v>
      </c>
      <c r="E4" s="44" t="s">
        <v>13</v>
      </c>
      <c r="F4" s="45" t="s">
        <v>14</v>
      </c>
      <c r="G4" s="78" t="s">
        <v>15</v>
      </c>
      <c r="H4" s="91" t="s">
        <v>16</v>
      </c>
      <c r="I4" s="44" t="s">
        <v>17</v>
      </c>
      <c r="J4" s="45" t="s">
        <v>18</v>
      </c>
      <c r="K4" s="30" t="s">
        <v>19</v>
      </c>
      <c r="L4" s="31" t="s">
        <v>20</v>
      </c>
      <c r="M4" s="32" t="s">
        <v>21</v>
      </c>
      <c r="N4" s="33" t="s">
        <v>22</v>
      </c>
      <c r="O4" s="33" t="s">
        <v>23</v>
      </c>
      <c r="P4" s="33" t="s">
        <v>24</v>
      </c>
      <c r="Q4" s="33" t="s">
        <v>25</v>
      </c>
    </row>
    <row r="5" spans="1:17" s="16" customFormat="1" ht="13.8" x14ac:dyDescent="0.3">
      <c r="A5" s="116"/>
      <c r="B5" s="116"/>
      <c r="C5" s="116"/>
      <c r="D5" s="116"/>
      <c r="E5" s="61"/>
      <c r="F5" s="62"/>
      <c r="G5" s="62"/>
      <c r="H5" s="63"/>
      <c r="I5" s="41"/>
      <c r="J5" s="9"/>
      <c r="K5" s="37"/>
      <c r="L5" s="42"/>
      <c r="M5" s="79"/>
      <c r="N5" s="82"/>
      <c r="O5" s="83"/>
      <c r="P5" s="83"/>
      <c r="Q5" s="38"/>
    </row>
    <row r="6" spans="1:17" s="51" customFormat="1" ht="13.8" x14ac:dyDescent="0.3">
      <c r="A6" s="117">
        <v>650</v>
      </c>
      <c r="B6" s="117">
        <v>650</v>
      </c>
      <c r="C6" s="117">
        <v>650</v>
      </c>
      <c r="D6" s="117">
        <v>650</v>
      </c>
      <c r="E6" s="117" t="s">
        <v>26</v>
      </c>
      <c r="F6" s="49" t="s">
        <v>27</v>
      </c>
      <c r="G6" s="49"/>
      <c r="H6" s="25" t="s">
        <v>28</v>
      </c>
      <c r="I6" s="46">
        <v>44927</v>
      </c>
      <c r="J6" s="47"/>
      <c r="K6" s="50">
        <v>0</v>
      </c>
      <c r="L6" s="34">
        <v>0</v>
      </c>
      <c r="M6" s="80">
        <f>K6*(L6+100%)</f>
        <v>0</v>
      </c>
      <c r="N6" s="84">
        <f>(A6*K6*(L6+100%))</f>
        <v>0</v>
      </c>
      <c r="O6" s="35">
        <f>(B6*K6*(L6+100%))</f>
        <v>0</v>
      </c>
      <c r="P6" s="35">
        <f>(C6*K6*(L6+100%))</f>
        <v>0</v>
      </c>
      <c r="Q6" s="36">
        <f>(D6*K6*(L6+100%))</f>
        <v>0</v>
      </c>
    </row>
    <row r="7" spans="1:17" s="51" customFormat="1" ht="13.8" x14ac:dyDescent="0.3">
      <c r="A7" s="117">
        <v>1</v>
      </c>
      <c r="B7" s="117">
        <v>1</v>
      </c>
      <c r="C7" s="117">
        <v>1</v>
      </c>
      <c r="D7" s="117">
        <v>1</v>
      </c>
      <c r="E7" s="48" t="s">
        <v>29</v>
      </c>
      <c r="F7" s="49" t="s">
        <v>30</v>
      </c>
      <c r="G7" s="49"/>
      <c r="H7" s="25" t="s">
        <v>28</v>
      </c>
      <c r="I7" s="46">
        <v>44927</v>
      </c>
      <c r="J7" s="47"/>
      <c r="K7" s="52">
        <v>0</v>
      </c>
      <c r="L7" s="34">
        <v>0</v>
      </c>
      <c r="M7" s="80">
        <f t="shared" ref="M7" si="0">K7*(L7+100%)</f>
        <v>0</v>
      </c>
      <c r="N7" s="84">
        <f t="shared" ref="N7:N8" si="1">(A7*K7*(L7+100%))</f>
        <v>0</v>
      </c>
      <c r="O7" s="35">
        <f t="shared" ref="O7:O8" si="2">(B7*K7*(L7+100%))</f>
        <v>0</v>
      </c>
      <c r="P7" s="35">
        <f t="shared" ref="P7:P8" si="3">(C7*K7*(L7+100%))</f>
        <v>0</v>
      </c>
      <c r="Q7" s="36">
        <f t="shared" ref="Q7:Q8" si="4">(D7*K7*(L7+100%))</f>
        <v>0</v>
      </c>
    </row>
    <row r="8" spans="1:17" s="51" customFormat="1" ht="13.8" x14ac:dyDescent="0.3">
      <c r="A8" s="117">
        <v>490</v>
      </c>
      <c r="B8" s="117">
        <v>490</v>
      </c>
      <c r="C8" s="117">
        <v>490</v>
      </c>
      <c r="D8" s="117">
        <v>490</v>
      </c>
      <c r="E8" s="48" t="s">
        <v>31</v>
      </c>
      <c r="F8" s="49" t="s">
        <v>32</v>
      </c>
      <c r="G8" s="49"/>
      <c r="H8" s="25" t="s">
        <v>28</v>
      </c>
      <c r="I8" s="46">
        <v>44927</v>
      </c>
      <c r="J8" s="47"/>
      <c r="K8" s="52">
        <v>0</v>
      </c>
      <c r="L8" s="34">
        <v>0</v>
      </c>
      <c r="M8" s="80">
        <f t="shared" ref="M8" si="5">K8*(L8+100%)</f>
        <v>0</v>
      </c>
      <c r="N8" s="84">
        <f t="shared" si="1"/>
        <v>0</v>
      </c>
      <c r="O8" s="35">
        <f t="shared" si="2"/>
        <v>0</v>
      </c>
      <c r="P8" s="35">
        <f t="shared" si="3"/>
        <v>0</v>
      </c>
      <c r="Q8" s="36">
        <f t="shared" si="4"/>
        <v>0</v>
      </c>
    </row>
    <row r="9" spans="1:17" s="75" customFormat="1" ht="13.8" x14ac:dyDescent="0.3">
      <c r="A9" s="117">
        <v>1</v>
      </c>
      <c r="B9" s="117">
        <v>1</v>
      </c>
      <c r="C9" s="117">
        <v>1</v>
      </c>
      <c r="D9" s="117">
        <v>1</v>
      </c>
      <c r="E9" s="117" t="s">
        <v>26</v>
      </c>
      <c r="F9" s="49" t="s">
        <v>33</v>
      </c>
      <c r="G9" s="49"/>
      <c r="H9" s="25" t="s">
        <v>28</v>
      </c>
      <c r="I9" s="46">
        <v>44927</v>
      </c>
      <c r="J9" s="74"/>
      <c r="K9" s="52">
        <v>0</v>
      </c>
      <c r="L9" s="34">
        <v>0</v>
      </c>
      <c r="M9" s="80">
        <f t="shared" ref="M9" si="6">K9*(L9+100%)</f>
        <v>0</v>
      </c>
      <c r="N9" s="84">
        <f t="shared" ref="N9" si="7">(A9*K9*(L9+100%))</f>
        <v>0</v>
      </c>
      <c r="O9" s="35">
        <f t="shared" ref="O9" si="8">(B9*K9*(L9+100%))</f>
        <v>0</v>
      </c>
      <c r="P9" s="35">
        <f t="shared" ref="P9" si="9">(C9*K9*(L9+100%))</f>
        <v>0</v>
      </c>
      <c r="Q9" s="36">
        <f t="shared" ref="Q9" si="10">(D9*K9*(L9+100%))</f>
        <v>0</v>
      </c>
    </row>
    <row r="10" spans="1:17" s="75" customFormat="1" ht="13.8" x14ac:dyDescent="0.3">
      <c r="A10" s="117">
        <v>1</v>
      </c>
      <c r="B10" s="117">
        <v>1</v>
      </c>
      <c r="C10" s="117">
        <v>1</v>
      </c>
      <c r="D10" s="117">
        <v>1</v>
      </c>
      <c r="E10" s="112" t="s">
        <v>34</v>
      </c>
      <c r="F10" s="115" t="s">
        <v>35</v>
      </c>
      <c r="G10" s="49"/>
      <c r="H10" s="25" t="s">
        <v>28</v>
      </c>
      <c r="I10" s="46">
        <v>44927</v>
      </c>
      <c r="J10" s="74"/>
      <c r="K10" s="52">
        <v>0</v>
      </c>
      <c r="L10" s="34">
        <v>0</v>
      </c>
      <c r="M10" s="80">
        <f t="shared" ref="M10" si="11">K10*(L10+100%)</f>
        <v>0</v>
      </c>
      <c r="N10" s="84">
        <f t="shared" ref="N10" si="12">(A10*K10*(L10+100%))</f>
        <v>0</v>
      </c>
      <c r="O10" s="35">
        <f t="shared" ref="O10" si="13">(B10*K10*(L10+100%))</f>
        <v>0</v>
      </c>
      <c r="P10" s="35">
        <f t="shared" ref="P10" si="14">(C10*K10*(L10+100%))</f>
        <v>0</v>
      </c>
      <c r="Q10" s="36">
        <f t="shared" ref="Q10" si="15">(D10*K10*(L10+100%))</f>
        <v>0</v>
      </c>
    </row>
    <row r="11" spans="1:17" s="51" customFormat="1" ht="13.8" x14ac:dyDescent="0.3">
      <c r="A11" s="117">
        <v>1</v>
      </c>
      <c r="B11" s="117">
        <v>1</v>
      </c>
      <c r="C11" s="117">
        <v>1</v>
      </c>
      <c r="D11" s="117">
        <v>1</v>
      </c>
      <c r="E11" s="113" t="s">
        <v>36</v>
      </c>
      <c r="F11" s="113" t="s">
        <v>37</v>
      </c>
      <c r="G11" s="49"/>
      <c r="H11" s="25" t="s">
        <v>28</v>
      </c>
      <c r="I11" s="46">
        <v>44927</v>
      </c>
      <c r="J11" s="47"/>
      <c r="K11" s="52">
        <v>0</v>
      </c>
      <c r="L11" s="34">
        <v>0</v>
      </c>
      <c r="M11" s="80">
        <f>K11*(L11+100%)</f>
        <v>0</v>
      </c>
      <c r="N11" s="84">
        <f t="shared" ref="N11:N12" si="16">(A11*K11*(L11+100%))</f>
        <v>0</v>
      </c>
      <c r="O11" s="35">
        <f t="shared" ref="O11:O12" si="17">(B11*K11*(L11+100%))</f>
        <v>0</v>
      </c>
      <c r="P11" s="35">
        <f t="shared" ref="P11:P12" si="18">(C11*K11*(L11+100%))</f>
        <v>0</v>
      </c>
      <c r="Q11" s="36">
        <f t="shared" ref="Q11:Q12" si="19">(D11*K11*(L11+100%))</f>
        <v>0</v>
      </c>
    </row>
    <row r="12" spans="1:17" s="51" customFormat="1" ht="13.8" x14ac:dyDescent="0.3">
      <c r="A12" s="117">
        <v>1</v>
      </c>
      <c r="B12" s="117">
        <v>1</v>
      </c>
      <c r="C12" s="117">
        <v>1</v>
      </c>
      <c r="D12" s="117">
        <v>1</v>
      </c>
      <c r="E12" s="113" t="s">
        <v>38</v>
      </c>
      <c r="F12" s="113" t="s">
        <v>39</v>
      </c>
      <c r="G12" s="49"/>
      <c r="H12" s="25" t="s">
        <v>28</v>
      </c>
      <c r="I12" s="46">
        <v>44927</v>
      </c>
      <c r="J12" s="47"/>
      <c r="K12" s="52">
        <v>0</v>
      </c>
      <c r="L12" s="34">
        <v>0</v>
      </c>
      <c r="M12" s="80">
        <f>K12*(L12+100%)</f>
        <v>0</v>
      </c>
      <c r="N12" s="84">
        <f t="shared" si="16"/>
        <v>0</v>
      </c>
      <c r="O12" s="35">
        <f t="shared" si="17"/>
        <v>0</v>
      </c>
      <c r="P12" s="35">
        <f t="shared" si="18"/>
        <v>0</v>
      </c>
      <c r="Q12" s="36">
        <f t="shared" si="19"/>
        <v>0</v>
      </c>
    </row>
    <row r="13" spans="1:17" s="51" customFormat="1" ht="13.8" x14ac:dyDescent="0.3">
      <c r="A13" s="117"/>
      <c r="B13" s="117"/>
      <c r="C13" s="117"/>
      <c r="D13" s="117"/>
      <c r="E13" s="48"/>
      <c r="F13" s="49"/>
      <c r="G13" s="49"/>
      <c r="H13" s="25"/>
      <c r="I13" s="46"/>
      <c r="J13" s="47"/>
      <c r="K13" s="52"/>
      <c r="L13" s="34"/>
      <c r="M13" s="80"/>
      <c r="N13" s="84"/>
      <c r="O13" s="35"/>
      <c r="P13" s="35"/>
      <c r="Q13" s="36"/>
    </row>
    <row r="14" spans="1:17" s="51" customFormat="1" ht="13.8" x14ac:dyDescent="0.3">
      <c r="A14" s="117">
        <v>1</v>
      </c>
      <c r="B14" s="117">
        <v>1</v>
      </c>
      <c r="C14" s="117">
        <v>1</v>
      </c>
      <c r="D14" s="117">
        <v>1</v>
      </c>
      <c r="E14" s="48" t="s">
        <v>40</v>
      </c>
      <c r="F14" s="49" t="s">
        <v>41</v>
      </c>
      <c r="G14" s="49"/>
      <c r="H14" s="25" t="s">
        <v>28</v>
      </c>
      <c r="I14" s="46">
        <v>44927</v>
      </c>
      <c r="J14" s="47"/>
      <c r="K14" s="52">
        <v>0</v>
      </c>
      <c r="L14" s="34">
        <v>0</v>
      </c>
      <c r="M14" s="80">
        <f t="shared" ref="M14:M31" si="20">K14*(L14+100%)</f>
        <v>0</v>
      </c>
      <c r="N14" s="84">
        <f t="shared" ref="N14:N31" si="21">(A14*K14*(L14+100%))</f>
        <v>0</v>
      </c>
      <c r="O14" s="35">
        <f t="shared" ref="O14:O31" si="22">(B14*K14*(L14+100%))</f>
        <v>0</v>
      </c>
      <c r="P14" s="35">
        <f t="shared" ref="P14:P31" si="23">(C14*K14*(L14+100%))</f>
        <v>0</v>
      </c>
      <c r="Q14" s="36">
        <f t="shared" ref="Q14:Q31" si="24">(D14*K14*(L14+100%))</f>
        <v>0</v>
      </c>
    </row>
    <row r="15" spans="1:17" s="51" customFormat="1" ht="13.8" x14ac:dyDescent="0.3">
      <c r="A15" s="117">
        <v>1</v>
      </c>
      <c r="B15" s="117">
        <v>1</v>
      </c>
      <c r="C15" s="117">
        <v>1</v>
      </c>
      <c r="D15" s="117">
        <v>1</v>
      </c>
      <c r="E15" s="117" t="s">
        <v>26</v>
      </c>
      <c r="F15" s="49" t="s">
        <v>42</v>
      </c>
      <c r="G15" s="49"/>
      <c r="H15" s="25" t="s">
        <v>28</v>
      </c>
      <c r="I15" s="46">
        <v>44927</v>
      </c>
      <c r="J15" s="47"/>
      <c r="K15" s="52">
        <v>0</v>
      </c>
      <c r="L15" s="34">
        <v>0</v>
      </c>
      <c r="M15" s="80">
        <f t="shared" si="20"/>
        <v>0</v>
      </c>
      <c r="N15" s="84">
        <f t="shared" si="21"/>
        <v>0</v>
      </c>
      <c r="O15" s="35">
        <f t="shared" si="22"/>
        <v>0</v>
      </c>
      <c r="P15" s="35">
        <f t="shared" si="23"/>
        <v>0</v>
      </c>
      <c r="Q15" s="36">
        <f t="shared" si="24"/>
        <v>0</v>
      </c>
    </row>
    <row r="16" spans="1:17" s="51" customFormat="1" ht="13.8" x14ac:dyDescent="0.3">
      <c r="A16" s="117"/>
      <c r="B16" s="117"/>
      <c r="C16" s="117"/>
      <c r="D16" s="117"/>
      <c r="E16" s="48"/>
      <c r="F16" s="49"/>
      <c r="G16" s="49"/>
      <c r="H16" s="25"/>
      <c r="I16" s="46"/>
      <c r="J16" s="47"/>
      <c r="K16" s="52"/>
      <c r="L16" s="34"/>
      <c r="M16" s="80"/>
      <c r="N16" s="84"/>
      <c r="O16" s="35"/>
      <c r="P16" s="35"/>
      <c r="Q16" s="36"/>
    </row>
    <row r="17" spans="1:17" s="75" customFormat="1" ht="13.8" x14ac:dyDescent="0.3">
      <c r="A17" s="117">
        <v>30</v>
      </c>
      <c r="B17" s="117">
        <v>30</v>
      </c>
      <c r="C17" s="117">
        <v>30</v>
      </c>
      <c r="D17" s="117">
        <v>30</v>
      </c>
      <c r="E17" s="113" t="s">
        <v>43</v>
      </c>
      <c r="F17" s="112" t="s">
        <v>44</v>
      </c>
      <c r="G17" s="49"/>
      <c r="H17" s="25" t="s">
        <v>28</v>
      </c>
      <c r="I17" s="46">
        <v>44927</v>
      </c>
      <c r="J17" s="74"/>
      <c r="K17" s="52">
        <v>0</v>
      </c>
      <c r="L17" s="34">
        <v>0</v>
      </c>
      <c r="M17" s="80">
        <f t="shared" si="20"/>
        <v>0</v>
      </c>
      <c r="N17" s="84">
        <f t="shared" si="21"/>
        <v>0</v>
      </c>
      <c r="O17" s="35">
        <f t="shared" si="22"/>
        <v>0</v>
      </c>
      <c r="P17" s="35">
        <f t="shared" si="23"/>
        <v>0</v>
      </c>
      <c r="Q17" s="36">
        <f t="shared" si="24"/>
        <v>0</v>
      </c>
    </row>
    <row r="18" spans="1:17" s="51" customFormat="1" ht="13.8" x14ac:dyDescent="0.3">
      <c r="A18" s="117">
        <v>12</v>
      </c>
      <c r="B18" s="117">
        <v>12</v>
      </c>
      <c r="C18" s="117">
        <v>12</v>
      </c>
      <c r="D18" s="117">
        <v>12</v>
      </c>
      <c r="E18" s="113" t="s">
        <v>45</v>
      </c>
      <c r="F18" s="113" t="s">
        <v>46</v>
      </c>
      <c r="G18" s="49"/>
      <c r="H18" s="25" t="s">
        <v>28</v>
      </c>
      <c r="I18" s="46">
        <v>44927</v>
      </c>
      <c r="J18" s="47"/>
      <c r="K18" s="52">
        <v>0</v>
      </c>
      <c r="L18" s="34">
        <v>0</v>
      </c>
      <c r="M18" s="80">
        <f t="shared" si="20"/>
        <v>0</v>
      </c>
      <c r="N18" s="84">
        <f t="shared" si="21"/>
        <v>0</v>
      </c>
      <c r="O18" s="35">
        <f t="shared" si="22"/>
        <v>0</v>
      </c>
      <c r="P18" s="35">
        <f t="shared" si="23"/>
        <v>0</v>
      </c>
      <c r="Q18" s="36">
        <f t="shared" si="24"/>
        <v>0</v>
      </c>
    </row>
    <row r="19" spans="1:17" s="51" customFormat="1" ht="13.8" x14ac:dyDescent="0.3">
      <c r="A19" s="117">
        <v>5</v>
      </c>
      <c r="B19" s="117">
        <v>5</v>
      </c>
      <c r="C19" s="117">
        <v>5</v>
      </c>
      <c r="D19" s="117">
        <v>5</v>
      </c>
      <c r="E19" s="113" t="s">
        <v>47</v>
      </c>
      <c r="F19" s="113" t="s">
        <v>48</v>
      </c>
      <c r="G19" s="49"/>
      <c r="H19" s="25" t="s">
        <v>28</v>
      </c>
      <c r="I19" s="46">
        <v>44927</v>
      </c>
      <c r="J19" s="47"/>
      <c r="K19" s="52">
        <v>0</v>
      </c>
      <c r="L19" s="34">
        <v>0</v>
      </c>
      <c r="M19" s="80">
        <f t="shared" si="20"/>
        <v>0</v>
      </c>
      <c r="N19" s="84">
        <f t="shared" si="21"/>
        <v>0</v>
      </c>
      <c r="O19" s="35">
        <f t="shared" si="22"/>
        <v>0</v>
      </c>
      <c r="P19" s="35">
        <f t="shared" si="23"/>
        <v>0</v>
      </c>
      <c r="Q19" s="36">
        <f t="shared" si="24"/>
        <v>0</v>
      </c>
    </row>
    <row r="20" spans="1:17" s="51" customFormat="1" ht="13.8" x14ac:dyDescent="0.3">
      <c r="A20" s="117">
        <v>1</v>
      </c>
      <c r="B20" s="117">
        <v>1</v>
      </c>
      <c r="C20" s="117">
        <v>1</v>
      </c>
      <c r="D20" s="117">
        <v>1</v>
      </c>
      <c r="E20" s="113" t="s">
        <v>49</v>
      </c>
      <c r="F20" s="113" t="s">
        <v>50</v>
      </c>
      <c r="G20" s="49"/>
      <c r="H20" s="25" t="s">
        <v>28</v>
      </c>
      <c r="I20" s="46">
        <v>44927</v>
      </c>
      <c r="J20" s="47"/>
      <c r="K20" s="52">
        <v>0</v>
      </c>
      <c r="L20" s="34">
        <v>0</v>
      </c>
      <c r="M20" s="80">
        <f t="shared" si="20"/>
        <v>0</v>
      </c>
      <c r="N20" s="84">
        <f t="shared" si="21"/>
        <v>0</v>
      </c>
      <c r="O20" s="35">
        <f t="shared" si="22"/>
        <v>0</v>
      </c>
      <c r="P20" s="35">
        <f t="shared" si="23"/>
        <v>0</v>
      </c>
      <c r="Q20" s="36">
        <f t="shared" si="24"/>
        <v>0</v>
      </c>
    </row>
    <row r="21" spans="1:17" s="51" customFormat="1" ht="13.8" x14ac:dyDescent="0.3">
      <c r="A21" s="117">
        <v>1</v>
      </c>
      <c r="B21" s="117">
        <v>1</v>
      </c>
      <c r="C21" s="117">
        <v>1</v>
      </c>
      <c r="D21" s="117">
        <v>1</v>
      </c>
      <c r="E21" s="113" t="s">
        <v>51</v>
      </c>
      <c r="F21" s="113" t="s">
        <v>52</v>
      </c>
      <c r="G21" s="49"/>
      <c r="H21" s="25" t="s">
        <v>28</v>
      </c>
      <c r="I21" s="46">
        <v>44927</v>
      </c>
      <c r="J21" s="47"/>
      <c r="K21" s="52">
        <v>0</v>
      </c>
      <c r="L21" s="34">
        <v>0</v>
      </c>
      <c r="M21" s="80">
        <f t="shared" si="20"/>
        <v>0</v>
      </c>
      <c r="N21" s="84">
        <f t="shared" si="21"/>
        <v>0</v>
      </c>
      <c r="O21" s="35">
        <f t="shared" si="22"/>
        <v>0</v>
      </c>
      <c r="P21" s="35">
        <f t="shared" si="23"/>
        <v>0</v>
      </c>
      <c r="Q21" s="36">
        <f t="shared" si="24"/>
        <v>0</v>
      </c>
    </row>
    <row r="22" spans="1:17" s="51" customFormat="1" ht="13.8" x14ac:dyDescent="0.3">
      <c r="A22" s="117">
        <v>5</v>
      </c>
      <c r="B22" s="117">
        <v>5</v>
      </c>
      <c r="C22" s="117">
        <v>5</v>
      </c>
      <c r="D22" s="117">
        <v>5</v>
      </c>
      <c r="E22" s="113" t="s">
        <v>53</v>
      </c>
      <c r="F22" s="112" t="s">
        <v>54</v>
      </c>
      <c r="G22" s="49"/>
      <c r="H22" s="25" t="s">
        <v>28</v>
      </c>
      <c r="I22" s="46">
        <v>44927</v>
      </c>
      <c r="J22" s="47"/>
      <c r="K22" s="52">
        <v>0</v>
      </c>
      <c r="L22" s="34">
        <v>0</v>
      </c>
      <c r="M22" s="80">
        <f t="shared" si="20"/>
        <v>0</v>
      </c>
      <c r="N22" s="84">
        <f t="shared" si="21"/>
        <v>0</v>
      </c>
      <c r="O22" s="35">
        <f t="shared" si="22"/>
        <v>0</v>
      </c>
      <c r="P22" s="35">
        <f t="shared" si="23"/>
        <v>0</v>
      </c>
      <c r="Q22" s="36">
        <f t="shared" si="24"/>
        <v>0</v>
      </c>
    </row>
    <row r="23" spans="1:17" s="51" customFormat="1" ht="13.8" x14ac:dyDescent="0.3">
      <c r="A23" s="117"/>
      <c r="B23" s="117"/>
      <c r="C23" s="117"/>
      <c r="D23" s="117"/>
      <c r="E23" s="48"/>
      <c r="F23" s="49"/>
      <c r="G23" s="49"/>
      <c r="H23" s="25"/>
      <c r="I23" s="46"/>
      <c r="J23" s="47"/>
      <c r="K23" s="52"/>
      <c r="L23" s="34"/>
      <c r="M23" s="80"/>
      <c r="N23" s="84"/>
      <c r="O23" s="35"/>
      <c r="P23" s="35"/>
      <c r="Q23" s="36"/>
    </row>
    <row r="24" spans="1:17" s="51" customFormat="1" ht="13.8" x14ac:dyDescent="0.3">
      <c r="A24" s="117">
        <v>4</v>
      </c>
      <c r="B24" s="117">
        <v>4</v>
      </c>
      <c r="C24" s="117">
        <v>4</v>
      </c>
      <c r="D24" s="117">
        <v>4</v>
      </c>
      <c r="E24" s="113" t="s">
        <v>55</v>
      </c>
      <c r="F24" s="113" t="s">
        <v>56</v>
      </c>
      <c r="G24" s="49"/>
      <c r="H24" s="25" t="s">
        <v>28</v>
      </c>
      <c r="I24" s="46">
        <v>44927</v>
      </c>
      <c r="J24" s="47"/>
      <c r="K24" s="52">
        <v>0</v>
      </c>
      <c r="L24" s="34">
        <v>0</v>
      </c>
      <c r="M24" s="80">
        <f t="shared" si="20"/>
        <v>0</v>
      </c>
      <c r="N24" s="84">
        <f t="shared" si="21"/>
        <v>0</v>
      </c>
      <c r="O24" s="35">
        <f t="shared" si="22"/>
        <v>0</v>
      </c>
      <c r="P24" s="35">
        <f t="shared" si="23"/>
        <v>0</v>
      </c>
      <c r="Q24" s="36">
        <f t="shared" si="24"/>
        <v>0</v>
      </c>
    </row>
    <row r="25" spans="1:17" s="51" customFormat="1" ht="13.8" x14ac:dyDescent="0.3">
      <c r="A25" s="117">
        <v>10</v>
      </c>
      <c r="B25" s="117">
        <v>10</v>
      </c>
      <c r="C25" s="117">
        <v>10</v>
      </c>
      <c r="D25" s="117">
        <v>10</v>
      </c>
      <c r="E25" s="113" t="s">
        <v>57</v>
      </c>
      <c r="F25" s="113" t="s">
        <v>58</v>
      </c>
      <c r="G25" s="49"/>
      <c r="H25" s="25" t="s">
        <v>28</v>
      </c>
      <c r="I25" s="46">
        <v>44927</v>
      </c>
      <c r="J25" s="47"/>
      <c r="K25" s="52">
        <v>0</v>
      </c>
      <c r="L25" s="34">
        <v>0</v>
      </c>
      <c r="M25" s="80">
        <f t="shared" si="20"/>
        <v>0</v>
      </c>
      <c r="N25" s="84">
        <f t="shared" si="21"/>
        <v>0</v>
      </c>
      <c r="O25" s="35">
        <f t="shared" si="22"/>
        <v>0</v>
      </c>
      <c r="P25" s="35">
        <f t="shared" si="23"/>
        <v>0</v>
      </c>
      <c r="Q25" s="36">
        <f t="shared" si="24"/>
        <v>0</v>
      </c>
    </row>
    <row r="26" spans="1:17" s="51" customFormat="1" ht="13.8" x14ac:dyDescent="0.3">
      <c r="A26" s="117">
        <v>20</v>
      </c>
      <c r="B26" s="117">
        <v>20</v>
      </c>
      <c r="C26" s="117">
        <v>20</v>
      </c>
      <c r="D26" s="117">
        <v>20</v>
      </c>
      <c r="E26" s="113" t="s">
        <v>59</v>
      </c>
      <c r="F26" s="113" t="s">
        <v>60</v>
      </c>
      <c r="G26" s="49"/>
      <c r="H26" s="25" t="s">
        <v>28</v>
      </c>
      <c r="I26" s="46">
        <v>44927</v>
      </c>
      <c r="J26" s="47"/>
      <c r="K26" s="52">
        <v>0</v>
      </c>
      <c r="L26" s="34">
        <v>0</v>
      </c>
      <c r="M26" s="80">
        <f t="shared" si="20"/>
        <v>0</v>
      </c>
      <c r="N26" s="84">
        <f t="shared" si="21"/>
        <v>0</v>
      </c>
      <c r="O26" s="35">
        <f t="shared" si="22"/>
        <v>0</v>
      </c>
      <c r="P26" s="35">
        <f t="shared" si="23"/>
        <v>0</v>
      </c>
      <c r="Q26" s="36">
        <f t="shared" si="24"/>
        <v>0</v>
      </c>
    </row>
    <row r="27" spans="1:17" s="51" customFormat="1" ht="13.8" x14ac:dyDescent="0.3">
      <c r="A27" s="117">
        <v>2</v>
      </c>
      <c r="B27" s="117">
        <v>2</v>
      </c>
      <c r="C27" s="117">
        <v>2</v>
      </c>
      <c r="D27" s="117">
        <v>2</v>
      </c>
      <c r="E27" s="113" t="s">
        <v>61</v>
      </c>
      <c r="F27" s="113" t="s">
        <v>62</v>
      </c>
      <c r="G27" s="49"/>
      <c r="H27" s="25" t="s">
        <v>28</v>
      </c>
      <c r="I27" s="46">
        <v>44927</v>
      </c>
      <c r="J27" s="47"/>
      <c r="K27" s="52">
        <v>0</v>
      </c>
      <c r="L27" s="34">
        <v>0</v>
      </c>
      <c r="M27" s="80">
        <f t="shared" si="20"/>
        <v>0</v>
      </c>
      <c r="N27" s="84">
        <f t="shared" si="21"/>
        <v>0</v>
      </c>
      <c r="O27" s="35">
        <f t="shared" si="22"/>
        <v>0</v>
      </c>
      <c r="P27" s="35">
        <f t="shared" si="23"/>
        <v>0</v>
      </c>
      <c r="Q27" s="36">
        <f t="shared" si="24"/>
        <v>0</v>
      </c>
    </row>
    <row r="28" spans="1:17" s="51" customFormat="1" ht="13.8" x14ac:dyDescent="0.3">
      <c r="A28" s="117">
        <v>2</v>
      </c>
      <c r="B28" s="117">
        <v>2</v>
      </c>
      <c r="C28" s="117">
        <v>2</v>
      </c>
      <c r="D28" s="117">
        <v>2</v>
      </c>
      <c r="E28" s="114" t="s">
        <v>63</v>
      </c>
      <c r="F28" s="114" t="s">
        <v>64</v>
      </c>
      <c r="G28" s="49"/>
      <c r="H28" s="25" t="s">
        <v>28</v>
      </c>
      <c r="I28" s="46">
        <v>44927</v>
      </c>
      <c r="J28" s="47"/>
      <c r="K28" s="52">
        <v>0</v>
      </c>
      <c r="L28" s="34">
        <v>0</v>
      </c>
      <c r="M28" s="80">
        <f t="shared" si="20"/>
        <v>0</v>
      </c>
      <c r="N28" s="84">
        <f t="shared" si="21"/>
        <v>0</v>
      </c>
      <c r="O28" s="35">
        <f t="shared" si="22"/>
        <v>0</v>
      </c>
      <c r="P28" s="35">
        <f t="shared" si="23"/>
        <v>0</v>
      </c>
      <c r="Q28" s="36">
        <f t="shared" si="24"/>
        <v>0</v>
      </c>
    </row>
    <row r="29" spans="1:17" s="51" customFormat="1" ht="13.8" x14ac:dyDescent="0.3">
      <c r="A29" s="117">
        <v>90</v>
      </c>
      <c r="B29" s="117">
        <v>90</v>
      </c>
      <c r="C29" s="117">
        <v>90</v>
      </c>
      <c r="D29" s="117">
        <v>90</v>
      </c>
      <c r="E29" s="114" t="s">
        <v>65</v>
      </c>
      <c r="F29" s="114" t="s">
        <v>66</v>
      </c>
      <c r="G29" s="49"/>
      <c r="H29" s="25" t="s">
        <v>28</v>
      </c>
      <c r="I29" s="46">
        <v>44927</v>
      </c>
      <c r="J29" s="47"/>
      <c r="K29" s="52">
        <v>0</v>
      </c>
      <c r="L29" s="34">
        <v>0</v>
      </c>
      <c r="M29" s="80">
        <f t="shared" si="20"/>
        <v>0</v>
      </c>
      <c r="N29" s="84">
        <f t="shared" si="21"/>
        <v>0</v>
      </c>
      <c r="O29" s="35">
        <f t="shared" si="22"/>
        <v>0</v>
      </c>
      <c r="P29" s="35">
        <f t="shared" si="23"/>
        <v>0</v>
      </c>
      <c r="Q29" s="36">
        <f t="shared" si="24"/>
        <v>0</v>
      </c>
    </row>
    <row r="30" spans="1:17" s="51" customFormat="1" ht="13.8" x14ac:dyDescent="0.3">
      <c r="A30" s="117"/>
      <c r="B30" s="117"/>
      <c r="C30" s="117"/>
      <c r="D30" s="117"/>
      <c r="E30" s="48"/>
      <c r="F30" s="49"/>
      <c r="G30" s="49"/>
      <c r="H30" s="25"/>
      <c r="I30" s="46"/>
      <c r="J30" s="47"/>
      <c r="K30" s="52"/>
      <c r="L30" s="34"/>
      <c r="M30" s="80"/>
      <c r="N30" s="84"/>
      <c r="O30" s="35"/>
      <c r="P30" s="35"/>
      <c r="Q30" s="36"/>
    </row>
    <row r="31" spans="1:17" s="51" customFormat="1" ht="13.8" x14ac:dyDescent="0.3">
      <c r="A31" s="117">
        <v>1</v>
      </c>
      <c r="B31" s="117">
        <v>1</v>
      </c>
      <c r="C31" s="117">
        <v>1</v>
      </c>
      <c r="D31" s="117">
        <v>1</v>
      </c>
      <c r="E31" s="48" t="s">
        <v>67</v>
      </c>
      <c r="F31" s="48" t="s">
        <v>68</v>
      </c>
      <c r="G31" s="49"/>
      <c r="H31" s="25" t="s">
        <v>28</v>
      </c>
      <c r="I31" s="46">
        <v>44927</v>
      </c>
      <c r="J31" s="47"/>
      <c r="K31" s="52">
        <v>0</v>
      </c>
      <c r="L31" s="34">
        <v>0</v>
      </c>
      <c r="M31" s="80">
        <f t="shared" si="20"/>
        <v>0</v>
      </c>
      <c r="N31" s="84">
        <f t="shared" si="21"/>
        <v>0</v>
      </c>
      <c r="O31" s="35">
        <f t="shared" si="22"/>
        <v>0</v>
      </c>
      <c r="P31" s="35">
        <f t="shared" si="23"/>
        <v>0</v>
      </c>
      <c r="Q31" s="36">
        <f t="shared" si="24"/>
        <v>0</v>
      </c>
    </row>
    <row r="32" spans="1:17" s="51" customFormat="1" ht="27.6" x14ac:dyDescent="0.3">
      <c r="A32" s="117"/>
      <c r="B32" s="117"/>
      <c r="C32" s="117"/>
      <c r="D32" s="117"/>
      <c r="E32" s="48"/>
      <c r="F32" s="49"/>
      <c r="G32" s="49"/>
      <c r="H32" s="25"/>
      <c r="I32" s="46"/>
      <c r="J32" s="47"/>
      <c r="K32" s="111" t="s">
        <v>69</v>
      </c>
      <c r="L32" s="105"/>
      <c r="M32" s="106"/>
      <c r="N32" s="107"/>
      <c r="O32" s="108"/>
      <c r="P32" s="108"/>
      <c r="Q32" s="109"/>
    </row>
    <row r="33" spans="1:17" s="51" customFormat="1" thickBot="1" x14ac:dyDescent="0.35">
      <c r="A33" s="118">
        <v>1</v>
      </c>
      <c r="B33" s="118">
        <v>1</v>
      </c>
      <c r="C33" s="118">
        <v>1</v>
      </c>
      <c r="D33" s="118">
        <v>1</v>
      </c>
      <c r="E33" s="119"/>
      <c r="F33" s="110" t="s">
        <v>70</v>
      </c>
      <c r="G33" s="49" t="s">
        <v>71</v>
      </c>
      <c r="H33" s="25"/>
      <c r="I33" s="46">
        <v>44927</v>
      </c>
      <c r="J33" s="47" t="s">
        <v>26</v>
      </c>
      <c r="K33" s="52">
        <v>125000</v>
      </c>
      <c r="L33" s="34">
        <v>0</v>
      </c>
      <c r="M33" s="80">
        <f t="shared" ref="M33" si="25">K33*(L33+100%)</f>
        <v>125000</v>
      </c>
      <c r="N33" s="84">
        <f t="shared" ref="N33" si="26">(A33*K33*(L33+100%))</f>
        <v>125000</v>
      </c>
      <c r="O33" s="35">
        <f t="shared" ref="O33" si="27">(B33*K33*(L33+100%))</f>
        <v>125000</v>
      </c>
      <c r="P33" s="35">
        <f t="shared" ref="P33" si="28">(C33*K33*(L33+100%))</f>
        <v>125000</v>
      </c>
      <c r="Q33" s="36">
        <f t="shared" ref="Q33" si="29">(D33*K33*(L33+100%))</f>
        <v>125000</v>
      </c>
    </row>
    <row r="34" spans="1:17" s="16" customFormat="1" thickBot="1" x14ac:dyDescent="0.35">
      <c r="A34" s="120"/>
      <c r="B34" s="120"/>
      <c r="C34" s="121"/>
      <c r="D34" s="121"/>
      <c r="E34" s="122"/>
      <c r="F34" s="55"/>
      <c r="G34" s="77"/>
      <c r="H34" s="64"/>
      <c r="I34" s="56"/>
      <c r="J34" s="57"/>
      <c r="K34" s="39"/>
      <c r="L34" s="58"/>
      <c r="M34" s="81"/>
      <c r="N34" s="85"/>
      <c r="O34" s="86"/>
      <c r="P34" s="86"/>
      <c r="Q34" s="87"/>
    </row>
    <row r="35" spans="1:17" ht="14.4" customHeight="1" thickBot="1" x14ac:dyDescent="0.35">
      <c r="A35" s="127" t="s">
        <v>72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  <c r="N35" s="13">
        <f>SUM(N6:N31)</f>
        <v>0</v>
      </c>
      <c r="O35" s="13">
        <f>SUM(O6:O34)</f>
        <v>125000</v>
      </c>
      <c r="P35" s="14">
        <f>SUM(P6:P23)</f>
        <v>0</v>
      </c>
      <c r="Q35" s="70">
        <f>SUM(Q6:Q23)</f>
        <v>0</v>
      </c>
    </row>
    <row r="36" spans="1:17" ht="15" thickBot="1" x14ac:dyDescent="0.35">
      <c r="A36" s="140" t="s">
        <v>73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2"/>
      <c r="N36" s="70">
        <f>N35*1.21</f>
        <v>0</v>
      </c>
      <c r="O36" s="53">
        <f>O35*1.21</f>
        <v>151250</v>
      </c>
      <c r="P36" s="54">
        <f>P35*1.21</f>
        <v>0</v>
      </c>
      <c r="Q36" s="92">
        <f>Q35*1.21</f>
        <v>0</v>
      </c>
    </row>
    <row r="37" spans="1:17" ht="18" thickBot="1" x14ac:dyDescent="0.35">
      <c r="A37" s="71"/>
      <c r="B37" s="72"/>
      <c r="C37" s="59"/>
      <c r="D37" s="59"/>
      <c r="E37" s="60"/>
      <c r="F37" s="59"/>
      <c r="G37" s="59"/>
      <c r="H37" s="65"/>
      <c r="I37" s="60"/>
      <c r="J37" s="60"/>
      <c r="K37" s="60"/>
      <c r="L37" s="88"/>
      <c r="M37" s="20" t="s">
        <v>2</v>
      </c>
      <c r="N37" s="11">
        <f>N35+O35+P35+Q35</f>
        <v>125000</v>
      </c>
      <c r="O37" s="73"/>
      <c r="P37" s="73"/>
      <c r="Q37" s="73"/>
    </row>
    <row r="38" spans="1:17" ht="18" thickBot="1" x14ac:dyDescent="0.35">
      <c r="A38" s="27"/>
      <c r="B38" s="40"/>
      <c r="C38" s="10"/>
      <c r="D38" s="10"/>
      <c r="E38" s="1"/>
      <c r="F38" s="10"/>
      <c r="G38" s="10"/>
      <c r="H38" s="66"/>
      <c r="I38" s="1"/>
      <c r="J38" s="1"/>
      <c r="K38" s="1"/>
      <c r="L38" s="89"/>
      <c r="M38" s="20" t="s">
        <v>4</v>
      </c>
      <c r="N38" s="11">
        <f>N36+O36+P36+Q36</f>
        <v>151250</v>
      </c>
      <c r="O38" s="12"/>
      <c r="P38" s="12"/>
      <c r="Q38" s="12"/>
    </row>
    <row r="39" spans="1:17" ht="17.399999999999999" x14ac:dyDescent="0.3">
      <c r="A39" s="28"/>
      <c r="B39" s="28"/>
      <c r="C39" s="2"/>
      <c r="D39" s="2"/>
      <c r="L39" s="90"/>
      <c r="M39" s="4"/>
      <c r="N39" s="5"/>
      <c r="O39" s="3"/>
      <c r="P39" s="3"/>
    </row>
    <row r="40" spans="1:17" x14ac:dyDescent="0.3">
      <c r="B40" s="29"/>
      <c r="C40" s="23"/>
      <c r="D40" s="23"/>
      <c r="F40" s="43" t="s">
        <v>74</v>
      </c>
    </row>
    <row r="41" spans="1:17" x14ac:dyDescent="0.3">
      <c r="B41" s="18"/>
      <c r="C41" s="8"/>
      <c r="D41" s="8"/>
      <c r="E41" s="8"/>
      <c r="F41" s="69" t="s">
        <v>75</v>
      </c>
      <c r="G41" s="15"/>
      <c r="H41" s="68"/>
      <c r="I41" s="8"/>
      <c r="J41" s="8"/>
    </row>
    <row r="42" spans="1:17" x14ac:dyDescent="0.3">
      <c r="B42" s="18"/>
      <c r="C42" s="8"/>
      <c r="D42" s="8"/>
      <c r="E42" s="8"/>
      <c r="F42" s="69" t="s">
        <v>76</v>
      </c>
      <c r="G42" s="15"/>
      <c r="H42" s="68"/>
      <c r="I42" s="8"/>
      <c r="J42" s="8"/>
    </row>
    <row r="43" spans="1:17" x14ac:dyDescent="0.3">
      <c r="C43" s="8"/>
      <c r="D43" s="8"/>
      <c r="F43" s="69" t="s">
        <v>77</v>
      </c>
      <c r="N43" s="19"/>
    </row>
    <row r="44" spans="1:17" x14ac:dyDescent="0.3">
      <c r="C44" s="8"/>
      <c r="D44" s="8"/>
      <c r="F44" s="99" t="s">
        <v>78</v>
      </c>
      <c r="N44" s="19"/>
    </row>
    <row r="45" spans="1:17" x14ac:dyDescent="0.3">
      <c r="C45" s="8"/>
      <c r="D45" s="8"/>
      <c r="F45" s="99" t="s">
        <v>79</v>
      </c>
      <c r="N45" s="19"/>
    </row>
    <row r="46" spans="1:17" x14ac:dyDescent="0.3">
      <c r="C46" s="8"/>
      <c r="D46" s="8"/>
      <c r="F46" s="99" t="s">
        <v>80</v>
      </c>
      <c r="N46" s="19"/>
    </row>
    <row r="47" spans="1:17" ht="15" thickBot="1" x14ac:dyDescent="0.35">
      <c r="C47" s="8"/>
      <c r="D47" s="8"/>
      <c r="F47" s="69"/>
      <c r="N47" s="19"/>
    </row>
    <row r="48" spans="1:17" x14ac:dyDescent="0.3">
      <c r="F48" s="93" t="s">
        <v>81</v>
      </c>
      <c r="G48" s="94"/>
      <c r="H48" s="134"/>
      <c r="I48" s="135"/>
      <c r="J48" s="135"/>
      <c r="K48" s="136"/>
    </row>
    <row r="49" spans="6:11" x14ac:dyDescent="0.3">
      <c r="F49" s="100" t="s">
        <v>82</v>
      </c>
      <c r="G49" s="95"/>
      <c r="H49" s="128"/>
      <c r="I49" s="129"/>
      <c r="J49" s="129"/>
      <c r="K49" s="130"/>
    </row>
    <row r="50" spans="6:11" x14ac:dyDescent="0.3">
      <c r="F50" s="100" t="s">
        <v>83</v>
      </c>
      <c r="G50" s="95"/>
      <c r="H50" s="128"/>
      <c r="I50" s="129"/>
      <c r="J50" s="129"/>
      <c r="K50" s="130"/>
    </row>
    <row r="51" spans="6:11" x14ac:dyDescent="0.3">
      <c r="F51" s="100" t="s">
        <v>84</v>
      </c>
      <c r="G51" s="95"/>
      <c r="H51" s="128"/>
      <c r="I51" s="129"/>
      <c r="J51" s="129"/>
      <c r="K51" s="130"/>
    </row>
    <row r="52" spans="6:11" ht="37.5" customHeight="1" thickBot="1" x14ac:dyDescent="0.35">
      <c r="F52" s="96" t="s">
        <v>85</v>
      </c>
      <c r="G52" s="97"/>
      <c r="H52" s="131"/>
      <c r="I52" s="132"/>
      <c r="J52" s="132"/>
      <c r="K52" s="133"/>
    </row>
  </sheetData>
  <autoFilter ref="A4:P4" xr:uid="{00000000-0009-0000-0000-000000000000}"/>
  <mergeCells count="9">
    <mergeCell ref="A1:Q1"/>
    <mergeCell ref="A35:M35"/>
    <mergeCell ref="H51:K51"/>
    <mergeCell ref="H52:K52"/>
    <mergeCell ref="H48:K48"/>
    <mergeCell ref="H49:K49"/>
    <mergeCell ref="H50:K50"/>
    <mergeCell ref="A3:P3"/>
    <mergeCell ref="A36:M36"/>
  </mergeCells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189F-AE6B-4313-9291-B99F8E90F4F4}">
  <dimension ref="A1:E40"/>
  <sheetViews>
    <sheetView topLeftCell="A20" workbookViewId="0">
      <selection activeCell="E37" sqref="E37"/>
    </sheetView>
  </sheetViews>
  <sheetFormatPr defaultRowHeight="14.4" x14ac:dyDescent="0.3"/>
  <cols>
    <col min="1" max="1" width="48.33203125" bestFit="1" customWidth="1"/>
    <col min="2" max="2" width="20.5546875" bestFit="1" customWidth="1"/>
    <col min="3" max="3" width="17.5546875" bestFit="1" customWidth="1"/>
    <col min="4" max="4" width="20.5546875" bestFit="1" customWidth="1"/>
    <col min="5" max="5" width="12.6640625" bestFit="1" customWidth="1"/>
  </cols>
  <sheetData>
    <row r="1" spans="1:5" x14ac:dyDescent="0.3">
      <c r="A1" s="23" t="s">
        <v>86</v>
      </c>
      <c r="B1" s="23" t="s">
        <v>87</v>
      </c>
      <c r="C1" s="23" t="s">
        <v>88</v>
      </c>
      <c r="D1" s="23" t="s">
        <v>89</v>
      </c>
      <c r="E1" s="23" t="s">
        <v>90</v>
      </c>
    </row>
    <row r="2" spans="1:5" x14ac:dyDescent="0.3">
      <c r="A2" t="s">
        <v>91</v>
      </c>
      <c r="B2">
        <v>50000</v>
      </c>
      <c r="C2">
        <v>0</v>
      </c>
      <c r="D2">
        <v>1</v>
      </c>
    </row>
    <row r="3" spans="1:5" x14ac:dyDescent="0.3">
      <c r="A3" t="s">
        <v>92</v>
      </c>
      <c r="B3">
        <v>1075</v>
      </c>
      <c r="C3">
        <v>0</v>
      </c>
      <c r="D3">
        <v>1034</v>
      </c>
    </row>
    <row r="4" spans="1:5" x14ac:dyDescent="0.3">
      <c r="A4" t="s">
        <v>93</v>
      </c>
      <c r="B4">
        <v>1</v>
      </c>
      <c r="C4">
        <v>0</v>
      </c>
      <c r="D4">
        <v>0</v>
      </c>
    </row>
    <row r="5" spans="1:5" x14ac:dyDescent="0.3">
      <c r="A5" t="s">
        <v>94</v>
      </c>
      <c r="B5" t="s">
        <v>95</v>
      </c>
      <c r="C5">
        <v>0</v>
      </c>
      <c r="D5">
        <v>1</v>
      </c>
    </row>
    <row r="6" spans="1:5" x14ac:dyDescent="0.3">
      <c r="A6" t="s">
        <v>96</v>
      </c>
      <c r="B6">
        <v>105</v>
      </c>
      <c r="C6">
        <v>0</v>
      </c>
      <c r="D6">
        <v>100</v>
      </c>
    </row>
    <row r="7" spans="1:5" x14ac:dyDescent="0.3">
      <c r="A7" t="s">
        <v>97</v>
      </c>
      <c r="B7">
        <v>46</v>
      </c>
      <c r="C7">
        <v>0</v>
      </c>
      <c r="D7">
        <v>3</v>
      </c>
    </row>
    <row r="8" spans="1:5" x14ac:dyDescent="0.3">
      <c r="A8" t="s">
        <v>98</v>
      </c>
      <c r="B8">
        <v>46</v>
      </c>
      <c r="C8">
        <v>0</v>
      </c>
      <c r="D8">
        <v>3</v>
      </c>
    </row>
    <row r="9" spans="1:5" x14ac:dyDescent="0.3">
      <c r="A9" t="s">
        <v>99</v>
      </c>
      <c r="B9">
        <v>1</v>
      </c>
      <c r="C9">
        <v>0</v>
      </c>
      <c r="D9">
        <v>1</v>
      </c>
    </row>
    <row r="10" spans="1:5" x14ac:dyDescent="0.3">
      <c r="A10" t="s">
        <v>100</v>
      </c>
      <c r="B10">
        <v>10000</v>
      </c>
      <c r="C10">
        <v>0</v>
      </c>
      <c r="D10">
        <v>1</v>
      </c>
    </row>
    <row r="11" spans="1:5" x14ac:dyDescent="0.3">
      <c r="A11" t="s">
        <v>101</v>
      </c>
      <c r="B11">
        <v>395</v>
      </c>
      <c r="C11">
        <v>0</v>
      </c>
      <c r="D11">
        <v>2</v>
      </c>
    </row>
    <row r="12" spans="1:5" x14ac:dyDescent="0.3">
      <c r="A12" t="s">
        <v>102</v>
      </c>
      <c r="B12">
        <v>460</v>
      </c>
      <c r="C12">
        <v>0</v>
      </c>
      <c r="D12">
        <v>380</v>
      </c>
    </row>
    <row r="13" spans="1:5" x14ac:dyDescent="0.3">
      <c r="A13" t="s">
        <v>103</v>
      </c>
      <c r="B13">
        <v>1</v>
      </c>
      <c r="C13">
        <v>0</v>
      </c>
      <c r="D13">
        <v>1</v>
      </c>
    </row>
    <row r="14" spans="1:5" x14ac:dyDescent="0.3">
      <c r="A14" t="s">
        <v>104</v>
      </c>
      <c r="B14">
        <v>10000</v>
      </c>
      <c r="C14">
        <v>0</v>
      </c>
      <c r="D14">
        <v>5</v>
      </c>
    </row>
    <row r="15" spans="1:5" x14ac:dyDescent="0.3">
      <c r="A15" t="s">
        <v>105</v>
      </c>
      <c r="B15">
        <v>10000</v>
      </c>
      <c r="C15">
        <v>0</v>
      </c>
      <c r="D15">
        <v>325</v>
      </c>
    </row>
    <row r="16" spans="1:5" x14ac:dyDescent="0.3">
      <c r="A16" t="s">
        <v>106</v>
      </c>
      <c r="B16">
        <v>5</v>
      </c>
      <c r="C16">
        <v>0</v>
      </c>
      <c r="D16">
        <v>5</v>
      </c>
    </row>
    <row r="17" spans="1:4" x14ac:dyDescent="0.3">
      <c r="A17" t="s">
        <v>107</v>
      </c>
      <c r="B17">
        <v>395</v>
      </c>
      <c r="C17">
        <v>0</v>
      </c>
      <c r="D17">
        <v>385</v>
      </c>
    </row>
    <row r="18" spans="1:4" x14ac:dyDescent="0.3">
      <c r="A18" t="s">
        <v>108</v>
      </c>
      <c r="B18">
        <v>700</v>
      </c>
      <c r="C18">
        <v>0</v>
      </c>
      <c r="D18">
        <v>640</v>
      </c>
    </row>
    <row r="19" spans="1:4" x14ac:dyDescent="0.3">
      <c r="A19" t="s">
        <v>109</v>
      </c>
      <c r="B19">
        <v>1</v>
      </c>
      <c r="C19">
        <v>0</v>
      </c>
      <c r="D19">
        <v>1</v>
      </c>
    </row>
    <row r="20" spans="1:4" x14ac:dyDescent="0.3">
      <c r="A20" t="s">
        <v>110</v>
      </c>
      <c r="B20" t="s">
        <v>95</v>
      </c>
      <c r="C20">
        <v>0</v>
      </c>
      <c r="D20">
        <v>65</v>
      </c>
    </row>
    <row r="21" spans="1:4" x14ac:dyDescent="0.3">
      <c r="A21" t="s">
        <v>111</v>
      </c>
      <c r="B21">
        <v>23</v>
      </c>
      <c r="C21">
        <v>0</v>
      </c>
      <c r="D21">
        <v>11</v>
      </c>
    </row>
    <row r="22" spans="1:4" x14ac:dyDescent="0.3">
      <c r="A22" t="s">
        <v>112</v>
      </c>
      <c r="B22" t="s">
        <v>95</v>
      </c>
      <c r="C22">
        <v>0</v>
      </c>
      <c r="D22">
        <v>18</v>
      </c>
    </row>
    <row r="23" spans="1:4" x14ac:dyDescent="0.3">
      <c r="A23" t="s">
        <v>113</v>
      </c>
      <c r="B23">
        <v>5</v>
      </c>
      <c r="C23">
        <v>0</v>
      </c>
      <c r="D23">
        <v>4</v>
      </c>
    </row>
    <row r="24" spans="1:4" x14ac:dyDescent="0.3">
      <c r="A24" t="s">
        <v>114</v>
      </c>
      <c r="B24">
        <v>30</v>
      </c>
      <c r="C24">
        <v>0</v>
      </c>
      <c r="D24">
        <v>28</v>
      </c>
    </row>
    <row r="25" spans="1:4" x14ac:dyDescent="0.3">
      <c r="A25" t="s">
        <v>115</v>
      </c>
      <c r="B25">
        <v>1</v>
      </c>
      <c r="C25">
        <v>0</v>
      </c>
      <c r="D25">
        <v>0</v>
      </c>
    </row>
    <row r="27" spans="1:4" x14ac:dyDescent="0.3">
      <c r="A27" s="143" t="s">
        <v>116</v>
      </c>
      <c r="B27" s="144"/>
      <c r="C27" s="144"/>
      <c r="D27" s="144"/>
    </row>
    <row r="28" spans="1:4" x14ac:dyDescent="0.3">
      <c r="A28" s="144"/>
      <c r="B28" s="144"/>
      <c r="C28" s="144"/>
      <c r="D28" s="144"/>
    </row>
    <row r="29" spans="1:4" x14ac:dyDescent="0.3">
      <c r="A29" s="144"/>
      <c r="B29" s="144"/>
      <c r="C29" s="144"/>
      <c r="D29" s="144"/>
    </row>
    <row r="30" spans="1:4" x14ac:dyDescent="0.3">
      <c r="A30" s="144"/>
      <c r="B30" s="144"/>
      <c r="C30" s="144"/>
      <c r="D30" s="144"/>
    </row>
    <row r="31" spans="1:4" x14ac:dyDescent="0.3">
      <c r="A31" s="144"/>
      <c r="B31" s="144"/>
      <c r="C31" s="144"/>
      <c r="D31" s="144"/>
    </row>
    <row r="32" spans="1:4" x14ac:dyDescent="0.3">
      <c r="A32" s="144"/>
      <c r="B32" s="144"/>
      <c r="C32" s="144"/>
      <c r="D32" s="144"/>
    </row>
    <row r="33" spans="1:4" x14ac:dyDescent="0.3">
      <c r="A33" s="144"/>
      <c r="B33" s="144"/>
      <c r="C33" s="144"/>
      <c r="D33" s="144"/>
    </row>
    <row r="34" spans="1:4" x14ac:dyDescent="0.3">
      <c r="A34" s="144"/>
      <c r="B34" s="144"/>
      <c r="C34" s="144"/>
      <c r="D34" s="144"/>
    </row>
    <row r="35" spans="1:4" x14ac:dyDescent="0.3">
      <c r="A35" s="144"/>
      <c r="B35" s="144"/>
      <c r="C35" s="144"/>
      <c r="D35" s="144"/>
    </row>
    <row r="36" spans="1:4" x14ac:dyDescent="0.3">
      <c r="A36" s="144"/>
      <c r="B36" s="144"/>
      <c r="C36" s="144"/>
      <c r="D36" s="144"/>
    </row>
    <row r="37" spans="1:4" x14ac:dyDescent="0.3">
      <c r="A37" s="144"/>
      <c r="B37" s="144"/>
      <c r="C37" s="144"/>
      <c r="D37" s="144"/>
    </row>
    <row r="38" spans="1:4" x14ac:dyDescent="0.3">
      <c r="A38" s="144"/>
      <c r="B38" s="144"/>
      <c r="C38" s="144"/>
      <c r="D38" s="144"/>
    </row>
    <row r="39" spans="1:4" x14ac:dyDescent="0.3">
      <c r="A39" s="144"/>
      <c r="B39" s="144"/>
      <c r="C39" s="144"/>
      <c r="D39" s="144"/>
    </row>
    <row r="40" spans="1:4" x14ac:dyDescent="0.3">
      <c r="A40" s="144"/>
      <c r="B40" s="144"/>
      <c r="C40" s="144"/>
      <c r="D40" s="144"/>
    </row>
  </sheetData>
  <mergeCells count="1">
    <mergeCell ref="A27:D4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322E114515E45BE7DF11C30CBE621" ma:contentTypeVersion="11" ma:contentTypeDescription="Create a new document." ma:contentTypeScope="" ma:versionID="34e7fe3509a2a19008c294cccb53b04f">
  <xsd:schema xmlns:xsd="http://www.w3.org/2001/XMLSchema" xmlns:xs="http://www.w3.org/2001/XMLSchema" xmlns:p="http://schemas.microsoft.com/office/2006/metadata/properties" xmlns:ns1="http://schemas.microsoft.com/sharepoint/v3" xmlns:ns2="e72cbefc-766b-4d09-92bf-b9c949ef5fbe" xmlns:ns3="2dc8d61b-f2c6-418e-9181-cef415825e4a" targetNamespace="http://schemas.microsoft.com/office/2006/metadata/properties" ma:root="true" ma:fieldsID="5e14b0ced8ce132660a909918da5ab19" ns1:_="" ns2:_="" ns3:_="">
    <xsd:import namespace="http://schemas.microsoft.com/sharepoint/v3"/>
    <xsd:import namespace="e72cbefc-766b-4d09-92bf-b9c949ef5fbe"/>
    <xsd:import namespace="2dc8d61b-f2c6-418e-9181-cef415825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cbefc-766b-4d09-92bf-b9c949ef5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8d61b-f2c6-418e-9181-cef415825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FD8A6-FDF0-4C54-84C8-0CE1DD57FE06}">
  <ds:schemaRefs>
    <ds:schemaRef ds:uri="http://schemas.microsoft.com/office/2006/documentManagement/types"/>
    <ds:schemaRef ds:uri="2dc8d61b-f2c6-418e-9181-cef415825e4a"/>
    <ds:schemaRef ds:uri="e72cbefc-766b-4d09-92bf-b9c949ef5fbe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F332D1-DFCC-4096-8D2A-980B80EE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2cbefc-766b-4d09-92bf-b9c949ef5fbe"/>
    <ds:schemaRef ds:uri="2dc8d61b-f2c6-418e-9181-cef415825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65A2E-81B7-42A0-9C58-D8A043357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 MS</vt:lpstr>
      <vt:lpstr> Microsoft - Scenario 1</vt:lpstr>
      <vt:lpstr>BESTAANDE LICENTIES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te Rietmolen</dc:creator>
  <cp:keywords/>
  <dc:description/>
  <cp:lastModifiedBy>Maarten Smelt</cp:lastModifiedBy>
  <cp:revision/>
  <dcterms:created xsi:type="dcterms:W3CDTF">2017-03-22T08:17:28Z</dcterms:created>
  <dcterms:modified xsi:type="dcterms:W3CDTF">2022-10-19T13:43:48Z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0x010100BD8322E114515E45BE7DF11C30CBE621</vt:lpwstr>
  </property>
  <property fmtid="{D5CDD505-2E9C-101B-9397-08002B2CF9AE}" pid="3" name="AuthorIds_UIVersion_3072">
    <vt:lpwstr>57</vt:lpwstr>
  </property>
  <property fmtid="{D5CDD505-2E9C-101B-9397-08002B2CF9AE}" pid="4" name="Order">
    <vt:r8>60300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LitTag">
    <vt:lpwstr/>
  </property>
  <property fmtid="{D5CDD505-2E9C-101B-9397-08002B2CF9AE}" pid="10" name="LitCategory">
    <vt:lpwstr/>
  </property>
  <property fmtid="{D5CDD505-2E9C-101B-9397-08002B2CF9AE}" pid="11" name="MSIP_Label_e8f49481-729f-4c25-9d76-7e756a23b236_Enabled">
    <vt:lpwstr>true</vt:lpwstr>
  </property>
  <property fmtid="{D5CDD505-2E9C-101B-9397-08002B2CF9AE}" pid="12" name="MSIP_Label_e8f49481-729f-4c25-9d76-7e756a23b236_SetDate">
    <vt:lpwstr>2022-09-26T12:21:08Z</vt:lpwstr>
  </property>
  <property fmtid="{D5CDD505-2E9C-101B-9397-08002B2CF9AE}" pid="13" name="MSIP_Label_e8f49481-729f-4c25-9d76-7e756a23b236_Method">
    <vt:lpwstr>Standard</vt:lpwstr>
  </property>
  <property fmtid="{D5CDD505-2E9C-101B-9397-08002B2CF9AE}" pid="14" name="MSIP_Label_e8f49481-729f-4c25-9d76-7e756a23b236_Name">
    <vt:lpwstr>General</vt:lpwstr>
  </property>
  <property fmtid="{D5CDD505-2E9C-101B-9397-08002B2CF9AE}" pid="15" name="MSIP_Label_e8f49481-729f-4c25-9d76-7e756a23b236_SiteId">
    <vt:lpwstr>b0797616-7833-4d18-8c72-0c75eddaa9dc</vt:lpwstr>
  </property>
  <property fmtid="{D5CDD505-2E9C-101B-9397-08002B2CF9AE}" pid="16" name="MSIP_Label_e8f49481-729f-4c25-9d76-7e756a23b236_ActionId">
    <vt:lpwstr>16e5434b-3e38-46fd-80a4-910f1ea146b9</vt:lpwstr>
  </property>
  <property fmtid="{D5CDD505-2E9C-101B-9397-08002B2CF9AE}" pid="17" name="MSIP_Label_e8f49481-729f-4c25-9d76-7e756a23b236_ContentBits">
    <vt:lpwstr>0</vt:lpwstr>
  </property>
</Properties>
</file>