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uy\Prive\Documenten\Klussen Alex\H2riO\Haarlemmermeer - bestek Reinigen en Inspecteren riolering 2022\Bestek Definitief\"/>
    </mc:Choice>
  </mc:AlternateContent>
  <xr:revisionPtr revIDLastSave="0" documentId="13_ncr:1_{D7578AEB-2159-4685-8789-3902BCA601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definedNames>
    <definedName name="_xlnm.Print_Area" localSheetId="0">Blad1!$A$1:$H$117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2" i="1" l="1"/>
  <c r="H112" i="1" s="1"/>
  <c r="G111" i="1"/>
  <c r="H111" i="1" s="1"/>
  <c r="G110" i="1"/>
  <c r="H110" i="1" s="1"/>
  <c r="G109" i="1"/>
  <c r="H109" i="1" s="1"/>
  <c r="G107" i="1"/>
  <c r="H107" i="1" s="1"/>
  <c r="G106" i="1"/>
  <c r="H106" i="1" s="1"/>
  <c r="G105" i="1"/>
  <c r="H105" i="1" s="1"/>
  <c r="G104" i="1"/>
  <c r="H104" i="1" s="1"/>
  <c r="G102" i="1"/>
  <c r="H102" i="1" s="1"/>
  <c r="H101" i="1"/>
  <c r="G101" i="1"/>
  <c r="G100" i="1"/>
  <c r="H100" i="1" s="1"/>
  <c r="G99" i="1"/>
  <c r="H99" i="1" s="1"/>
  <c r="G92" i="1"/>
  <c r="H92" i="1" s="1"/>
  <c r="G91" i="1"/>
  <c r="H91" i="1" s="1"/>
  <c r="G90" i="1"/>
  <c r="H90" i="1" s="1"/>
  <c r="G89" i="1"/>
  <c r="H89" i="1" s="1"/>
  <c r="G88" i="1"/>
  <c r="H88" i="1" s="1"/>
  <c r="G86" i="1"/>
  <c r="H86" i="1" s="1"/>
  <c r="G85" i="1"/>
  <c r="H85" i="1" s="1"/>
  <c r="G84" i="1"/>
  <c r="H84" i="1" s="1"/>
  <c r="G83" i="1"/>
  <c r="H83" i="1" s="1"/>
  <c r="G82" i="1"/>
  <c r="H82" i="1" s="1"/>
  <c r="G80" i="1"/>
  <c r="H80" i="1" s="1"/>
  <c r="G79" i="1"/>
  <c r="H79" i="1" s="1"/>
  <c r="G78" i="1"/>
  <c r="H78" i="1" s="1"/>
  <c r="G77" i="1"/>
  <c r="H77" i="1" s="1"/>
  <c r="G76" i="1"/>
  <c r="H76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0" i="1"/>
  <c r="H50" i="1" s="1"/>
  <c r="G49" i="1"/>
  <c r="H49" i="1" s="1"/>
  <c r="G48" i="1"/>
  <c r="H48" i="1" s="1"/>
  <c r="G47" i="1"/>
  <c r="H47" i="1" s="1"/>
  <c r="G46" i="1"/>
  <c r="H46" i="1" s="1"/>
  <c r="G45" i="1"/>
  <c r="H45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H114" i="1" l="1"/>
</calcChain>
</file>

<file path=xl/sharedStrings.xml><?xml version="1.0" encoding="utf-8"?>
<sst xmlns="http://schemas.openxmlformats.org/spreadsheetml/2006/main" count="141" uniqueCount="62">
  <si>
    <t>Behoort bij RAW raamovereenkomst:</t>
  </si>
  <si>
    <t>Omschrijving:</t>
  </si>
  <si>
    <t>Omschrijving</t>
  </si>
  <si>
    <t>Nominaal (NO)</t>
  </si>
  <si>
    <t>Maximum (MA)</t>
  </si>
  <si>
    <t>Minimum (MI)</t>
  </si>
  <si>
    <t>Inschrijving (IN)</t>
  </si>
  <si>
    <t>NO - IN</t>
  </si>
  <si>
    <t>TOESLAGEN IVM VERONTREINIGINGSGRAAD IN RIOLEN</t>
  </si>
  <si>
    <t>Toeslag bij verontreinigingsgraad van 20% tot 40%</t>
  </si>
  <si>
    <t>Toeslag bij verontreinigingsgraad van 40% tot 60%</t>
  </si>
  <si>
    <t>Toeslag bij verontreinigingsgraad vanaf 60%</t>
  </si>
  <si>
    <t>TOESLAGEN IVM VERONTREINIGINGSGRAAD IN PUTTEN</t>
  </si>
  <si>
    <t>B / M</t>
  </si>
  <si>
    <t>Malus per procent verschil (€)</t>
  </si>
  <si>
    <t>Bonus per procent verschil (€)</t>
  </si>
  <si>
    <t>Totaal bonus / malus</t>
  </si>
  <si>
    <t>Maximaal te behalen bonus:</t>
  </si>
  <si>
    <t>Maximaal te behalen malus</t>
  </si>
  <si>
    <t>Toeslag besteksposten in hoofdstuk 1 (Voorbereidende werkzaamheden)</t>
  </si>
  <si>
    <t>Toeslag t.b.v. werken op zaterdag</t>
  </si>
  <si>
    <t>Toeslag t.b.v. werken op zondag</t>
  </si>
  <si>
    <t>Toeslag voor reinigen ronde riolen tot ø300 mm en eivormige riolen tot 250/375 mm</t>
  </si>
  <si>
    <t>Toeslag voor reinigen ronde riolen van ø300 tot ø500 mm en eivormige riolen van 250/375 tot 400/600 mm</t>
  </si>
  <si>
    <t>Toeslag voor reinigen ronde riolen van ø500 tot ø700 mm en eivormige riolen van 400/600 tot 600/900 mm</t>
  </si>
  <si>
    <t>Toeslag voor reinigen ronde riolen van ø700 tot ø1000 mm en eivormige riolen van 600/900 tot 800/1200 mm</t>
  </si>
  <si>
    <t>Toeslag voor reinigen ronde riolen vanaf ø1000 mm en eivormige riolen vanaf 800/1200 mm</t>
  </si>
  <si>
    <t>Toeslag voor reinigen put hoogte 2,5 - 4 m oppervlak 1 - 2 m2</t>
  </si>
  <si>
    <t>Toeslag voor reinigen put hoogte &lt;2,5 m oppervlak &lt;1 m2</t>
  </si>
  <si>
    <t>Toeslag voor reinigen put hoogte &lt;2,5 m oppervlak 1 - 2 m2</t>
  </si>
  <si>
    <t>Toeslag voor reinigen put hoogte 2,5 - 4 m oppervlak &lt;1 m2</t>
  </si>
  <si>
    <t>TARIEVEN</t>
  </si>
  <si>
    <t>Malus per verschilpunt (€)</t>
  </si>
  <si>
    <t>Bonus per verschilpunt (€)</t>
  </si>
  <si>
    <t>Alle bedragen zijn exclusief B.T.W.</t>
  </si>
  <si>
    <t>Inzetten medewerkers en materieel (uurtarief)</t>
  </si>
  <si>
    <t>Inzetten bouwplaatsmederwerker functiegroep D (overeenkomstig CAO Bouwnijverheid)</t>
  </si>
  <si>
    <t>Inzetten civiel inspecteur</t>
  </si>
  <si>
    <t>Inzetten duikploeg (3 personen)</t>
  </si>
  <si>
    <t>Inzetten inspectie-unit "riool rijdende camera"</t>
  </si>
  <si>
    <t>Inzetten inspectie-unit "riool panoramo camera"</t>
  </si>
  <si>
    <t>Inzetten inspectie-unit "put panoramo camera"</t>
  </si>
  <si>
    <r>
      <t xml:space="preserve">Inzetten spuitwagen tankinhoud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15m3, pompcapaciteit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300 ltr/min, werkdruk150 bar</t>
    </r>
  </si>
  <si>
    <r>
      <t xml:space="preserve">Inzetten reinigingsset (spuitwagen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15m3,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300 ltr/min, 150 bar; zuigwagen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15 m3,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2200 m3/uur)</t>
    </r>
  </si>
  <si>
    <r>
      <t xml:space="preserve">Inzetten zuigwagen tankinhoud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15m3, pompcapaciteit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200 m3/uur</t>
    </r>
  </si>
  <si>
    <r>
      <t xml:space="preserve">Inzetten reinigingscombi (spuitdeel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6m3,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330 ltr/min, 125 bar; zuigdeel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 xml:space="preserve">10 m3, </t>
    </r>
    <r>
      <rPr>
        <sz val="10"/>
        <color theme="1"/>
        <rFont val="Calibri"/>
        <family val="2"/>
      </rPr>
      <t>≥</t>
    </r>
    <r>
      <rPr>
        <sz val="10"/>
        <color theme="1"/>
        <rFont val="Arial"/>
        <family val="2"/>
      </rPr>
      <t>2300 m3/uur, druk traploos regelbaar</t>
    </r>
  </si>
  <si>
    <t>Inzetten robotfrees</t>
  </si>
  <si>
    <t>Inzetten watersnijder</t>
  </si>
  <si>
    <t>Overzicht tarieven en ophoogpercentages</t>
  </si>
  <si>
    <t>TOESLAGEN IVM "TIJDSTIP VAN WERKEN"</t>
  </si>
  <si>
    <t>Toeslag t.b.v. werken in de avond en nacht maandag t/m vrijdag van 19.00 tot 07.00 uur</t>
  </si>
  <si>
    <t>Inzetten haspelwagen, slanglengte ten minste 150 meter</t>
  </si>
  <si>
    <t>TOESLAGEN IVM "AARD VAN HET WERK"</t>
  </si>
  <si>
    <t>Toeslag t.b.v. SPOED-werkzaamheden (binnen 2 weken gereed)</t>
  </si>
  <si>
    <t>Toeslag t.b.v. CALAMITEIT-werkzaamheden (binnen 24 uur gereed)</t>
  </si>
  <si>
    <t>Toeslag besteksposten in hoofdstuk 2 (Reinigen riolering)</t>
  </si>
  <si>
    <t>Toeslag besteksposten in hoofdstuk 3 (Inspecteren riolering)</t>
  </si>
  <si>
    <t>Toeslag besteksposten in hoofdstuk 410, 411 en 412 (Toepassen tijdelijke verkeersmaatregelen)</t>
  </si>
  <si>
    <t>Toeslag besteksposten in hoofdstuk 413 (Inzetten verkeersregelaars)</t>
  </si>
  <si>
    <t>Toeslag besteksposten in hoofdstuk 81 (Aanpassen Ribx-bestand)</t>
  </si>
  <si>
    <t>22-019</t>
  </si>
  <si>
    <t>Reinigen en Inspecteren riolering Gemeente Haarlemmermeer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</si>
</sst>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8" formatCode="&quot;€&quot;\ #,##0.00;[Red]&quot;€&quot;\ \-#,##0.00"/>
    <numFmt numFmtId="164" formatCode="&quot;€&quot;\ #,##0.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 applyProtection="1">
      <alignment vertical="top"/>
    </xf>
    <xf numFmtId="0" fontId="0" fillId="2" borderId="0" xfId="0" applyFill="1" applyAlignment="1" applyProtection="1">
      <alignment vertical="top"/>
    </xf>
    <xf numFmtId="0" fontId="0" fillId="0" borderId="0" xfId="0" applyAlignment="1" applyProtection="1">
      <alignment vertical="top"/>
    </xf>
    <xf numFmtId="0" fontId="1" fillId="0" borderId="0" xfId="0" applyFont="1" applyAlignment="1" applyProtection="1">
      <alignment vertical="top"/>
    </xf>
    <xf numFmtId="0" fontId="0" fillId="0" borderId="2" xfId="0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4" fontId="0" fillId="6" borderId="1" xfId="0" applyNumberFormat="1" applyFill="1" applyBorder="1" applyAlignment="1" applyProtection="1">
      <alignment vertical="top"/>
    </xf>
    <xf numFmtId="4" fontId="0" fillId="4" borderId="1" xfId="0" applyNumberFormat="1" applyFill="1" applyBorder="1" applyAlignment="1" applyProtection="1">
      <alignment vertical="top"/>
    </xf>
    <xf numFmtId="0" fontId="0" fillId="3" borderId="0" xfId="0" applyFill="1" applyAlignment="1" applyProtection="1">
      <alignment vertical="top"/>
    </xf>
    <xf numFmtId="0" fontId="0" fillId="7" borderId="0" xfId="0" applyFill="1" applyAlignment="1" applyProtection="1">
      <alignment vertical="top"/>
    </xf>
    <xf numFmtId="9" fontId="0" fillId="4" borderId="0" xfId="0" applyNumberFormat="1" applyFill="1" applyAlignment="1" applyProtection="1">
      <alignment vertical="top"/>
    </xf>
    <xf numFmtId="9" fontId="0" fillId="5" borderId="0" xfId="0" applyNumberFormat="1" applyFill="1" applyAlignment="1" applyProtection="1">
      <alignment vertical="top"/>
    </xf>
    <xf numFmtId="9" fontId="0" fillId="6" borderId="0" xfId="0" applyNumberFormat="1" applyFill="1" applyAlignment="1" applyProtection="1">
      <alignment vertical="top"/>
    </xf>
    <xf numFmtId="9" fontId="0" fillId="0" borderId="0" xfId="0" applyNumberFormat="1" applyAlignment="1" applyProtection="1">
      <alignment vertical="top"/>
      <protection locked="0"/>
    </xf>
    <xf numFmtId="9" fontId="0" fillId="0" borderId="0" xfId="0" applyNumberFormat="1" applyAlignment="1" applyProtection="1">
      <alignment vertical="top"/>
    </xf>
    <xf numFmtId="8" fontId="0" fillId="0" borderId="0" xfId="0" applyNumberFormat="1" applyAlignment="1" applyProtection="1">
      <alignment vertical="top"/>
    </xf>
    <xf numFmtId="0" fontId="0" fillId="0" borderId="0" xfId="0" applyFill="1" applyAlignment="1" applyProtection="1">
      <alignment vertical="top"/>
    </xf>
    <xf numFmtId="9" fontId="0" fillId="7" borderId="0" xfId="0" applyNumberFormat="1" applyFill="1" applyAlignment="1" applyProtection="1">
      <alignment vertical="top"/>
    </xf>
    <xf numFmtId="164" fontId="0" fillId="7" borderId="0" xfId="0" applyNumberFormat="1" applyFill="1" applyAlignment="1" applyProtection="1">
      <alignment vertical="top"/>
    </xf>
    <xf numFmtId="8" fontId="0" fillId="0" borderId="0" xfId="0" applyNumberFormat="1" applyAlignment="1" applyProtection="1">
      <alignment horizontal="left" vertical="top"/>
    </xf>
    <xf numFmtId="7" fontId="0" fillId="4" borderId="0" xfId="0" applyNumberFormat="1" applyFill="1" applyAlignment="1" applyProtection="1">
      <alignment vertical="top"/>
    </xf>
    <xf numFmtId="7" fontId="0" fillId="5" borderId="0" xfId="0" applyNumberFormat="1" applyFill="1" applyAlignment="1" applyProtection="1">
      <alignment vertical="top"/>
    </xf>
    <xf numFmtId="7" fontId="0" fillId="6" borderId="0" xfId="0" applyNumberFormat="1" applyFill="1" applyAlignment="1" applyProtection="1">
      <alignment vertical="top"/>
    </xf>
    <xf numFmtId="164" fontId="0" fillId="0" borderId="0" xfId="0" applyNumberFormat="1" applyAlignment="1" applyProtection="1">
      <alignment vertical="top"/>
      <protection locked="0"/>
    </xf>
    <xf numFmtId="2" fontId="0" fillId="0" borderId="0" xfId="0" applyNumberFormat="1" applyAlignment="1" applyProtection="1">
      <alignment vertical="top"/>
    </xf>
    <xf numFmtId="0" fontId="0" fillId="0" borderId="0" xfId="0" applyAlignment="1" applyProtection="1">
      <alignment vertical="top" wrapText="1"/>
    </xf>
  </cellXfs>
  <cellStyles count="1">
    <cellStyle name="Standaard" xfId="0" builtinId="0"/>
  </cellStyles>
  <dxfs count="28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"/>
  <sheetViews>
    <sheetView tabSelected="1" zoomScaleNormal="100" workbookViewId="0">
      <selection activeCell="F12" sqref="F12"/>
    </sheetView>
  </sheetViews>
  <sheetFormatPr defaultRowHeight="12.75" x14ac:dyDescent="0.2"/>
  <cols>
    <col min="1" max="1" width="37.42578125" style="3" customWidth="1"/>
    <col min="2" max="2" width="53.140625" style="3" customWidth="1"/>
    <col min="3" max="3" width="12.28515625" style="3" bestFit="1" customWidth="1"/>
    <col min="4" max="4" width="13.28515625" style="3" bestFit="1" customWidth="1"/>
    <col min="5" max="5" width="13.85546875" style="3" bestFit="1" customWidth="1"/>
    <col min="6" max="6" width="13.5703125" style="3" bestFit="1" customWidth="1"/>
    <col min="7" max="7" width="10.5703125" style="3" customWidth="1"/>
    <col min="8" max="8" width="13.42578125" style="3" bestFit="1" customWidth="1"/>
    <col min="9" max="16384" width="9.140625" style="3"/>
  </cols>
  <sheetData>
    <row r="1" spans="1:8" s="2" customFormat="1" ht="20.25" x14ac:dyDescent="0.2">
      <c r="A1" s="1" t="s">
        <v>48</v>
      </c>
    </row>
    <row r="2" spans="1:8" s="2" customFormat="1" x14ac:dyDescent="0.2"/>
    <row r="3" spans="1:8" s="2" customFormat="1" x14ac:dyDescent="0.2">
      <c r="A3" s="2" t="s">
        <v>0</v>
      </c>
      <c r="B3" s="2" t="s">
        <v>60</v>
      </c>
    </row>
    <row r="4" spans="1:8" s="2" customFormat="1" x14ac:dyDescent="0.2">
      <c r="A4" s="2" t="s">
        <v>1</v>
      </c>
      <c r="B4" s="2" t="s">
        <v>61</v>
      </c>
    </row>
    <row r="6" spans="1:8" x14ac:dyDescent="0.2">
      <c r="A6" s="3" t="s">
        <v>34</v>
      </c>
    </row>
    <row r="8" spans="1:8" x14ac:dyDescent="0.2">
      <c r="A8" s="4" t="s">
        <v>31</v>
      </c>
      <c r="E8" s="5" t="s">
        <v>32</v>
      </c>
      <c r="F8" s="6"/>
      <c r="G8" s="7">
        <v>-200</v>
      </c>
    </row>
    <row r="9" spans="1:8" x14ac:dyDescent="0.2">
      <c r="E9" s="5" t="s">
        <v>33</v>
      </c>
      <c r="F9" s="6"/>
      <c r="G9" s="8">
        <v>100</v>
      </c>
    </row>
    <row r="10" spans="1:8" s="9" customFormat="1" x14ac:dyDescent="0.2">
      <c r="A10" s="9" t="s">
        <v>2</v>
      </c>
      <c r="C10" s="9" t="s">
        <v>5</v>
      </c>
      <c r="D10" s="9" t="s">
        <v>3</v>
      </c>
      <c r="E10" s="9" t="s">
        <v>4</v>
      </c>
      <c r="F10" s="9" t="s">
        <v>6</v>
      </c>
      <c r="G10" s="9" t="s">
        <v>7</v>
      </c>
      <c r="H10" s="9" t="s">
        <v>13</v>
      </c>
    </row>
    <row r="11" spans="1:8" s="10" customFormat="1" x14ac:dyDescent="0.2">
      <c r="A11" s="10" t="s">
        <v>35</v>
      </c>
    </row>
    <row r="12" spans="1:8" x14ac:dyDescent="0.2">
      <c r="A12" s="3" t="s">
        <v>36</v>
      </c>
      <c r="C12" s="21">
        <v>37</v>
      </c>
      <c r="D12" s="22">
        <v>50</v>
      </c>
      <c r="E12" s="23">
        <v>59</v>
      </c>
      <c r="F12" s="24"/>
      <c r="G12" s="25" t="str">
        <f>IF(F12&lt;C12,"Knock-out",IF(F12&gt;E12,"Knock-out",D12-F12))</f>
        <v>Knock-out</v>
      </c>
      <c r="H12" s="16" t="str">
        <f>IFERROR(IF(G12&gt;0,G12*$G$9,G12*-$G$8),"Knock-out")</f>
        <v>Knock-out</v>
      </c>
    </row>
    <row r="13" spans="1:8" x14ac:dyDescent="0.2">
      <c r="A13" s="3" t="s">
        <v>37</v>
      </c>
      <c r="C13" s="21">
        <v>62</v>
      </c>
      <c r="D13" s="22">
        <v>83</v>
      </c>
      <c r="E13" s="23">
        <v>96</v>
      </c>
      <c r="F13" s="24"/>
      <c r="G13" s="25" t="str">
        <f t="shared" ref="G13:G24" si="0">IF(F13&lt;C13,"Knock-out",IF(F13&gt;E13,"Knock-out",D13-F13))</f>
        <v>Knock-out</v>
      </c>
      <c r="H13" s="16" t="str">
        <f t="shared" ref="H13:H24" si="1">IFERROR(IF(G13&gt;0,G13*$G$9,G13*-$G$8),"Knock-out")</f>
        <v>Knock-out</v>
      </c>
    </row>
    <row r="14" spans="1:8" x14ac:dyDescent="0.2">
      <c r="A14" s="3" t="s">
        <v>38</v>
      </c>
      <c r="C14" s="21">
        <v>344</v>
      </c>
      <c r="D14" s="22">
        <v>480</v>
      </c>
      <c r="E14" s="23">
        <v>576</v>
      </c>
      <c r="F14" s="24"/>
      <c r="G14" s="25" t="str">
        <f t="shared" si="0"/>
        <v>Knock-out</v>
      </c>
      <c r="H14" s="16" t="str">
        <f t="shared" si="1"/>
        <v>Knock-out</v>
      </c>
    </row>
    <row r="15" spans="1:8" x14ac:dyDescent="0.2">
      <c r="A15" s="3" t="s">
        <v>43</v>
      </c>
      <c r="C15" s="21">
        <v>194</v>
      </c>
      <c r="D15" s="22">
        <v>265</v>
      </c>
      <c r="E15" s="23">
        <v>318</v>
      </c>
      <c r="F15" s="24"/>
      <c r="G15" s="25" t="str">
        <f t="shared" si="0"/>
        <v>Knock-out</v>
      </c>
      <c r="H15" s="16" t="str">
        <f t="shared" si="1"/>
        <v>Knock-out</v>
      </c>
    </row>
    <row r="16" spans="1:8" x14ac:dyDescent="0.2">
      <c r="A16" s="3" t="s">
        <v>42</v>
      </c>
      <c r="C16" s="21">
        <v>120</v>
      </c>
      <c r="D16" s="22">
        <v>165</v>
      </c>
      <c r="E16" s="23">
        <v>195</v>
      </c>
      <c r="F16" s="24"/>
      <c r="G16" s="25" t="str">
        <f t="shared" si="0"/>
        <v>Knock-out</v>
      </c>
      <c r="H16" s="16" t="str">
        <f t="shared" si="1"/>
        <v>Knock-out</v>
      </c>
    </row>
    <row r="17" spans="1:8" x14ac:dyDescent="0.2">
      <c r="A17" s="3" t="s">
        <v>44</v>
      </c>
      <c r="C17" s="21">
        <v>116</v>
      </c>
      <c r="D17" s="22">
        <v>157</v>
      </c>
      <c r="E17" s="23">
        <v>188</v>
      </c>
      <c r="F17" s="24"/>
      <c r="G17" s="25" t="str">
        <f t="shared" si="0"/>
        <v>Knock-out</v>
      </c>
      <c r="H17" s="16" t="str">
        <f t="shared" si="1"/>
        <v>Knock-out</v>
      </c>
    </row>
    <row r="18" spans="1:8" ht="27.75" customHeight="1" x14ac:dyDescent="0.2">
      <c r="A18" s="26" t="s">
        <v>45</v>
      </c>
      <c r="B18" s="26"/>
      <c r="C18" s="21">
        <v>162</v>
      </c>
      <c r="D18" s="22">
        <v>220</v>
      </c>
      <c r="E18" s="23">
        <v>258</v>
      </c>
      <c r="F18" s="24"/>
      <c r="G18" s="25" t="str">
        <f t="shared" si="0"/>
        <v>Knock-out</v>
      </c>
      <c r="H18" s="16" t="str">
        <f t="shared" si="1"/>
        <v>Knock-out</v>
      </c>
    </row>
    <row r="19" spans="1:8" x14ac:dyDescent="0.2">
      <c r="A19" s="3" t="s">
        <v>51</v>
      </c>
      <c r="C19" s="21">
        <v>106</v>
      </c>
      <c r="D19" s="22">
        <v>143</v>
      </c>
      <c r="E19" s="23">
        <v>167</v>
      </c>
      <c r="F19" s="24"/>
      <c r="G19" s="25" t="str">
        <f t="shared" si="0"/>
        <v>Knock-out</v>
      </c>
      <c r="H19" s="16" t="str">
        <f t="shared" si="1"/>
        <v>Knock-out</v>
      </c>
    </row>
    <row r="20" spans="1:8" x14ac:dyDescent="0.2">
      <c r="A20" s="3" t="s">
        <v>46</v>
      </c>
      <c r="C20" s="21">
        <v>112</v>
      </c>
      <c r="D20" s="22">
        <v>154</v>
      </c>
      <c r="E20" s="23">
        <v>182</v>
      </c>
      <c r="F20" s="24"/>
      <c r="G20" s="25" t="str">
        <f t="shared" si="0"/>
        <v>Knock-out</v>
      </c>
      <c r="H20" s="16" t="str">
        <f t="shared" si="1"/>
        <v>Knock-out</v>
      </c>
    </row>
    <row r="21" spans="1:8" x14ac:dyDescent="0.2">
      <c r="A21" s="3" t="s">
        <v>47</v>
      </c>
      <c r="C21" s="21">
        <v>112</v>
      </c>
      <c r="D21" s="22">
        <v>154</v>
      </c>
      <c r="E21" s="23">
        <v>182</v>
      </c>
      <c r="F21" s="24"/>
      <c r="G21" s="25" t="str">
        <f t="shared" si="0"/>
        <v>Knock-out</v>
      </c>
      <c r="H21" s="16" t="str">
        <f t="shared" si="1"/>
        <v>Knock-out</v>
      </c>
    </row>
    <row r="22" spans="1:8" x14ac:dyDescent="0.2">
      <c r="A22" s="3" t="s">
        <v>39</v>
      </c>
      <c r="C22" s="21">
        <v>138</v>
      </c>
      <c r="D22" s="22">
        <v>190</v>
      </c>
      <c r="E22" s="23">
        <v>222</v>
      </c>
      <c r="F22" s="24"/>
      <c r="G22" s="25" t="str">
        <f t="shared" si="0"/>
        <v>Knock-out</v>
      </c>
      <c r="H22" s="16" t="str">
        <f t="shared" si="1"/>
        <v>Knock-out</v>
      </c>
    </row>
    <row r="23" spans="1:8" x14ac:dyDescent="0.2">
      <c r="A23" s="3" t="s">
        <v>40</v>
      </c>
      <c r="C23" s="21">
        <v>158</v>
      </c>
      <c r="D23" s="22">
        <v>215</v>
      </c>
      <c r="E23" s="23">
        <v>252</v>
      </c>
      <c r="F23" s="24"/>
      <c r="G23" s="25" t="str">
        <f t="shared" si="0"/>
        <v>Knock-out</v>
      </c>
      <c r="H23" s="16" t="str">
        <f t="shared" si="1"/>
        <v>Knock-out</v>
      </c>
    </row>
    <row r="24" spans="1:8" x14ac:dyDescent="0.2">
      <c r="A24" s="3" t="s">
        <v>41</v>
      </c>
      <c r="C24" s="21">
        <v>154</v>
      </c>
      <c r="D24" s="22">
        <v>210</v>
      </c>
      <c r="E24" s="23">
        <v>246</v>
      </c>
      <c r="F24" s="24"/>
      <c r="G24" s="25" t="str">
        <f t="shared" si="0"/>
        <v>Knock-out</v>
      </c>
      <c r="H24" s="16" t="str">
        <f t="shared" si="1"/>
        <v>Knock-out</v>
      </c>
    </row>
    <row r="27" spans="1:8" x14ac:dyDescent="0.2">
      <c r="A27" s="4" t="s">
        <v>49</v>
      </c>
      <c r="E27" s="5" t="s">
        <v>14</v>
      </c>
      <c r="F27" s="6"/>
      <c r="G27" s="7">
        <v>-100</v>
      </c>
    </row>
    <row r="28" spans="1:8" x14ac:dyDescent="0.2">
      <c r="E28" s="5" t="s">
        <v>15</v>
      </c>
      <c r="F28" s="6"/>
      <c r="G28" s="8">
        <v>50</v>
      </c>
    </row>
    <row r="29" spans="1:8" s="9" customFormat="1" x14ac:dyDescent="0.2">
      <c r="A29" s="9" t="s">
        <v>2</v>
      </c>
      <c r="C29" s="9" t="s">
        <v>5</v>
      </c>
      <c r="D29" s="9" t="s">
        <v>3</v>
      </c>
      <c r="E29" s="9" t="s">
        <v>4</v>
      </c>
      <c r="F29" s="9" t="s">
        <v>6</v>
      </c>
      <c r="G29" s="9" t="s">
        <v>7</v>
      </c>
      <c r="H29" s="9" t="s">
        <v>13</v>
      </c>
    </row>
    <row r="30" spans="1:8" s="10" customFormat="1" x14ac:dyDescent="0.2">
      <c r="A30" s="10" t="s">
        <v>50</v>
      </c>
    </row>
    <row r="31" spans="1:8" x14ac:dyDescent="0.2">
      <c r="A31" s="3" t="s">
        <v>19</v>
      </c>
      <c r="C31" s="11">
        <v>0</v>
      </c>
      <c r="D31" s="12">
        <v>0.25</v>
      </c>
      <c r="E31" s="13">
        <v>0.35</v>
      </c>
      <c r="F31" s="14"/>
      <c r="G31" s="15">
        <f t="shared" ref="G31" si="2">IF(F31&lt;C31,"Knock-out",IF(F31&gt;E31,"Knock-out",D31-F31))</f>
        <v>0.25</v>
      </c>
      <c r="H31" s="16">
        <f>IFERROR(IF(G31&gt;0,G31*$G$28,G31*-$G$27)*100,"Knock-out")</f>
        <v>1250</v>
      </c>
    </row>
    <row r="32" spans="1:8" x14ac:dyDescent="0.2">
      <c r="A32" s="3" t="s">
        <v>55</v>
      </c>
      <c r="C32" s="11">
        <v>0</v>
      </c>
      <c r="D32" s="12">
        <v>0.25</v>
      </c>
      <c r="E32" s="13">
        <v>0.35</v>
      </c>
      <c r="F32" s="14"/>
      <c r="G32" s="15">
        <f t="shared" ref="G32:G36" si="3">IF(F32&lt;C32,"Knock-out",IF(F32&gt;E32,"Knock-out",D32-F32))</f>
        <v>0.25</v>
      </c>
      <c r="H32" s="16">
        <f t="shared" ref="H32:H36" si="4">IFERROR(IF(G32&gt;0,G32*$G$28,G32*-$G$27)*100,"Knock-out")</f>
        <v>1250</v>
      </c>
    </row>
    <row r="33" spans="1:8" x14ac:dyDescent="0.2">
      <c r="A33" s="3" t="s">
        <v>56</v>
      </c>
      <c r="C33" s="11">
        <v>0</v>
      </c>
      <c r="D33" s="12">
        <v>0.25</v>
      </c>
      <c r="E33" s="13">
        <v>0.35</v>
      </c>
      <c r="F33" s="14"/>
      <c r="G33" s="15">
        <f t="shared" si="3"/>
        <v>0.25</v>
      </c>
      <c r="H33" s="16">
        <f t="shared" si="4"/>
        <v>1250</v>
      </c>
    </row>
    <row r="34" spans="1:8" x14ac:dyDescent="0.2">
      <c r="A34" s="3" t="s">
        <v>57</v>
      </c>
      <c r="C34" s="11">
        <v>0</v>
      </c>
      <c r="D34" s="12">
        <v>0.25</v>
      </c>
      <c r="E34" s="13">
        <v>0.35</v>
      </c>
      <c r="F34" s="14"/>
      <c r="G34" s="15">
        <f t="shared" si="3"/>
        <v>0.25</v>
      </c>
      <c r="H34" s="16">
        <f t="shared" si="4"/>
        <v>1250</v>
      </c>
    </row>
    <row r="35" spans="1:8" x14ac:dyDescent="0.2">
      <c r="A35" s="3" t="s">
        <v>58</v>
      </c>
      <c r="C35" s="11">
        <v>0</v>
      </c>
      <c r="D35" s="12">
        <v>0.25</v>
      </c>
      <c r="E35" s="13">
        <v>0.35</v>
      </c>
      <c r="F35" s="14"/>
      <c r="G35" s="15">
        <f t="shared" si="3"/>
        <v>0.25</v>
      </c>
      <c r="H35" s="16">
        <f t="shared" si="4"/>
        <v>1250</v>
      </c>
    </row>
    <row r="36" spans="1:8" x14ac:dyDescent="0.2">
      <c r="A36" s="3" t="s">
        <v>59</v>
      </c>
      <c r="C36" s="11">
        <v>0</v>
      </c>
      <c r="D36" s="12">
        <v>0.25</v>
      </c>
      <c r="E36" s="13">
        <v>0.35</v>
      </c>
      <c r="F36" s="14"/>
      <c r="G36" s="15">
        <f t="shared" si="3"/>
        <v>0.25</v>
      </c>
      <c r="H36" s="16">
        <f t="shared" si="4"/>
        <v>1250</v>
      </c>
    </row>
    <row r="37" spans="1:8" s="10" customFormat="1" x14ac:dyDescent="0.2">
      <c r="A37" s="10" t="s">
        <v>20</v>
      </c>
    </row>
    <row r="38" spans="1:8" x14ac:dyDescent="0.2">
      <c r="A38" s="3" t="s">
        <v>19</v>
      </c>
      <c r="C38" s="11">
        <v>0</v>
      </c>
      <c r="D38" s="12">
        <v>0.35</v>
      </c>
      <c r="E38" s="13">
        <v>0.5</v>
      </c>
      <c r="F38" s="14"/>
      <c r="G38" s="15">
        <f t="shared" ref="G38:G43" si="5">IF(F38&lt;C38,"Knock-out",IF(F38&gt;E38,"Knock-out",D38-F38))</f>
        <v>0.35</v>
      </c>
      <c r="H38" s="16">
        <f t="shared" ref="H38:H43" si="6">IFERROR(IF(G38&gt;0,G38*$G$28,G38*-$G$27)*100,"Knock-out")</f>
        <v>1750</v>
      </c>
    </row>
    <row r="39" spans="1:8" x14ac:dyDescent="0.2">
      <c r="A39" s="3" t="s">
        <v>55</v>
      </c>
      <c r="C39" s="11">
        <v>0</v>
      </c>
      <c r="D39" s="12">
        <v>0.35</v>
      </c>
      <c r="E39" s="13">
        <v>0.5</v>
      </c>
      <c r="F39" s="14"/>
      <c r="G39" s="15">
        <f t="shared" si="5"/>
        <v>0.35</v>
      </c>
      <c r="H39" s="16">
        <f t="shared" si="6"/>
        <v>1750</v>
      </c>
    </row>
    <row r="40" spans="1:8" x14ac:dyDescent="0.2">
      <c r="A40" s="3" t="s">
        <v>56</v>
      </c>
      <c r="C40" s="11">
        <v>0</v>
      </c>
      <c r="D40" s="12">
        <v>0.35</v>
      </c>
      <c r="E40" s="13">
        <v>0.5</v>
      </c>
      <c r="F40" s="14"/>
      <c r="G40" s="15">
        <f t="shared" si="5"/>
        <v>0.35</v>
      </c>
      <c r="H40" s="16">
        <f t="shared" si="6"/>
        <v>1750</v>
      </c>
    </row>
    <row r="41" spans="1:8" x14ac:dyDescent="0.2">
      <c r="A41" s="3" t="s">
        <v>57</v>
      </c>
      <c r="C41" s="11">
        <v>0</v>
      </c>
      <c r="D41" s="12">
        <v>0.35</v>
      </c>
      <c r="E41" s="13">
        <v>0.5</v>
      </c>
      <c r="F41" s="14"/>
      <c r="G41" s="15">
        <f t="shared" si="5"/>
        <v>0.35</v>
      </c>
      <c r="H41" s="16">
        <f t="shared" si="6"/>
        <v>1750</v>
      </c>
    </row>
    <row r="42" spans="1:8" x14ac:dyDescent="0.2">
      <c r="A42" s="3" t="s">
        <v>58</v>
      </c>
      <c r="C42" s="11">
        <v>0</v>
      </c>
      <c r="D42" s="12">
        <v>0.35</v>
      </c>
      <c r="E42" s="13">
        <v>0.5</v>
      </c>
      <c r="F42" s="14"/>
      <c r="G42" s="15">
        <f t="shared" si="5"/>
        <v>0.35</v>
      </c>
      <c r="H42" s="16">
        <f t="shared" si="6"/>
        <v>1750</v>
      </c>
    </row>
    <row r="43" spans="1:8" x14ac:dyDescent="0.2">
      <c r="A43" s="3" t="s">
        <v>59</v>
      </c>
      <c r="C43" s="11">
        <v>0</v>
      </c>
      <c r="D43" s="12">
        <v>0.35</v>
      </c>
      <c r="E43" s="13">
        <v>0.5</v>
      </c>
      <c r="F43" s="14"/>
      <c r="G43" s="15">
        <f t="shared" si="5"/>
        <v>0.35</v>
      </c>
      <c r="H43" s="16">
        <f t="shared" si="6"/>
        <v>1750</v>
      </c>
    </row>
    <row r="44" spans="1:8" s="10" customFormat="1" x14ac:dyDescent="0.2">
      <c r="A44" s="10" t="s">
        <v>21</v>
      </c>
    </row>
    <row r="45" spans="1:8" x14ac:dyDescent="0.2">
      <c r="A45" s="3" t="s">
        <v>19</v>
      </c>
      <c r="C45" s="11">
        <v>0</v>
      </c>
      <c r="D45" s="12">
        <v>0.75</v>
      </c>
      <c r="E45" s="13">
        <v>1</v>
      </c>
      <c r="F45" s="14"/>
      <c r="G45" s="15">
        <f t="shared" ref="G45:G50" si="7">IF(F45&lt;C45,"Knock-out",IF(F45&gt;E45,"Knock-out",D45-F45))</f>
        <v>0.75</v>
      </c>
      <c r="H45" s="16">
        <f t="shared" ref="H45:H50" si="8">IFERROR(IF(G45&gt;0,G45*$G$28,G45*-$G$27)*100,"Knock-out")</f>
        <v>3750</v>
      </c>
    </row>
    <row r="46" spans="1:8" x14ac:dyDescent="0.2">
      <c r="A46" s="3" t="s">
        <v>55</v>
      </c>
      <c r="C46" s="11">
        <v>0</v>
      </c>
      <c r="D46" s="12">
        <v>0.75</v>
      </c>
      <c r="E46" s="13">
        <v>1</v>
      </c>
      <c r="F46" s="14"/>
      <c r="G46" s="15">
        <f t="shared" si="7"/>
        <v>0.75</v>
      </c>
      <c r="H46" s="16">
        <f t="shared" si="8"/>
        <v>3750</v>
      </c>
    </row>
    <row r="47" spans="1:8" x14ac:dyDescent="0.2">
      <c r="A47" s="3" t="s">
        <v>56</v>
      </c>
      <c r="C47" s="11">
        <v>0</v>
      </c>
      <c r="D47" s="12">
        <v>0.75</v>
      </c>
      <c r="E47" s="13">
        <v>1</v>
      </c>
      <c r="F47" s="14"/>
      <c r="G47" s="15">
        <f t="shared" si="7"/>
        <v>0.75</v>
      </c>
      <c r="H47" s="16">
        <f t="shared" si="8"/>
        <v>3750</v>
      </c>
    </row>
    <row r="48" spans="1:8" x14ac:dyDescent="0.2">
      <c r="A48" s="3" t="s">
        <v>57</v>
      </c>
      <c r="C48" s="11">
        <v>0</v>
      </c>
      <c r="D48" s="12">
        <v>0.75</v>
      </c>
      <c r="E48" s="13">
        <v>1</v>
      </c>
      <c r="F48" s="14"/>
      <c r="G48" s="15">
        <f t="shared" si="7"/>
        <v>0.75</v>
      </c>
      <c r="H48" s="16">
        <f t="shared" si="8"/>
        <v>3750</v>
      </c>
    </row>
    <row r="49" spans="1:8" x14ac:dyDescent="0.2">
      <c r="A49" s="3" t="s">
        <v>58</v>
      </c>
      <c r="C49" s="11">
        <v>0</v>
      </c>
      <c r="D49" s="12">
        <v>0.75</v>
      </c>
      <c r="E49" s="13">
        <v>1</v>
      </c>
      <c r="F49" s="14"/>
      <c r="G49" s="15">
        <f t="shared" si="7"/>
        <v>0.75</v>
      </c>
      <c r="H49" s="16">
        <f t="shared" si="8"/>
        <v>3750</v>
      </c>
    </row>
    <row r="50" spans="1:8" x14ac:dyDescent="0.2">
      <c r="A50" s="3" t="s">
        <v>59</v>
      </c>
      <c r="C50" s="11">
        <v>0</v>
      </c>
      <c r="D50" s="12">
        <v>0.75</v>
      </c>
      <c r="E50" s="13">
        <v>1</v>
      </c>
      <c r="F50" s="14"/>
      <c r="G50" s="15">
        <f t="shared" si="7"/>
        <v>0.75</v>
      </c>
      <c r="H50" s="16">
        <f t="shared" si="8"/>
        <v>3750</v>
      </c>
    </row>
    <row r="53" spans="1:8" x14ac:dyDescent="0.2">
      <c r="A53" s="4" t="s">
        <v>52</v>
      </c>
      <c r="E53" s="5" t="s">
        <v>14</v>
      </c>
      <c r="F53" s="6"/>
      <c r="G53" s="7">
        <v>-100</v>
      </c>
    </row>
    <row r="54" spans="1:8" x14ac:dyDescent="0.2">
      <c r="E54" s="5" t="s">
        <v>15</v>
      </c>
      <c r="F54" s="6"/>
      <c r="G54" s="8">
        <v>50</v>
      </c>
    </row>
    <row r="55" spans="1:8" s="9" customFormat="1" x14ac:dyDescent="0.2">
      <c r="A55" s="9" t="s">
        <v>2</v>
      </c>
      <c r="C55" s="9" t="s">
        <v>5</v>
      </c>
      <c r="D55" s="9" t="s">
        <v>3</v>
      </c>
      <c r="E55" s="9" t="s">
        <v>4</v>
      </c>
      <c r="F55" s="9" t="s">
        <v>6</v>
      </c>
      <c r="G55" s="9" t="s">
        <v>7</v>
      </c>
      <c r="H55" s="9" t="s">
        <v>13</v>
      </c>
    </row>
    <row r="56" spans="1:8" s="10" customFormat="1" x14ac:dyDescent="0.2">
      <c r="A56" s="10" t="s">
        <v>53</v>
      </c>
    </row>
    <row r="57" spans="1:8" x14ac:dyDescent="0.2">
      <c r="A57" s="3" t="s">
        <v>19</v>
      </c>
      <c r="C57" s="11">
        <v>0</v>
      </c>
      <c r="D57" s="12">
        <v>0.25</v>
      </c>
      <c r="E57" s="13">
        <v>0.35</v>
      </c>
      <c r="F57" s="14"/>
      <c r="G57" s="15">
        <f t="shared" ref="G57" si="9">IF(F57&lt;C57,"Knock-out",IF(F57&gt;E57,"Knock-out",D57-F57))</f>
        <v>0.25</v>
      </c>
      <c r="H57" s="16">
        <f>IFERROR(IF(G57&gt;0,G57*$G$54,G57*-$G$53)*100,"Knock-out")</f>
        <v>1250</v>
      </c>
    </row>
    <row r="58" spans="1:8" x14ac:dyDescent="0.2">
      <c r="A58" s="3" t="s">
        <v>55</v>
      </c>
      <c r="C58" s="11">
        <v>0</v>
      </c>
      <c r="D58" s="12">
        <v>0.25</v>
      </c>
      <c r="E58" s="13">
        <v>0.35</v>
      </c>
      <c r="F58" s="14"/>
      <c r="G58" s="15">
        <f t="shared" ref="G58:G62" si="10">IF(F58&lt;C58,"Knock-out",IF(F58&gt;E58,"Knock-out",D58-F58))</f>
        <v>0.25</v>
      </c>
      <c r="H58" s="16">
        <f t="shared" ref="H58:H62" si="11">IFERROR(IF(G58&gt;0,G58*$G$54,G58*-$G$53)*100,"Knock-out")</f>
        <v>1250</v>
      </c>
    </row>
    <row r="59" spans="1:8" x14ac:dyDescent="0.2">
      <c r="A59" s="3" t="s">
        <v>56</v>
      </c>
      <c r="C59" s="11">
        <v>0</v>
      </c>
      <c r="D59" s="12">
        <v>0.25</v>
      </c>
      <c r="E59" s="13">
        <v>0.35</v>
      </c>
      <c r="F59" s="14"/>
      <c r="G59" s="15">
        <f t="shared" si="10"/>
        <v>0.25</v>
      </c>
      <c r="H59" s="16">
        <f t="shared" si="11"/>
        <v>1250</v>
      </c>
    </row>
    <row r="60" spans="1:8" x14ac:dyDescent="0.2">
      <c r="A60" s="3" t="s">
        <v>57</v>
      </c>
      <c r="C60" s="11">
        <v>0</v>
      </c>
      <c r="D60" s="12">
        <v>0.25</v>
      </c>
      <c r="E60" s="13">
        <v>0.35</v>
      </c>
      <c r="F60" s="14"/>
      <c r="G60" s="15">
        <f t="shared" si="10"/>
        <v>0.25</v>
      </c>
      <c r="H60" s="16">
        <f t="shared" si="11"/>
        <v>1250</v>
      </c>
    </row>
    <row r="61" spans="1:8" x14ac:dyDescent="0.2">
      <c r="A61" s="3" t="s">
        <v>58</v>
      </c>
      <c r="C61" s="11">
        <v>0</v>
      </c>
      <c r="D61" s="12">
        <v>0.25</v>
      </c>
      <c r="E61" s="13">
        <v>0.35</v>
      </c>
      <c r="F61" s="14"/>
      <c r="G61" s="15">
        <f t="shared" si="10"/>
        <v>0.25</v>
      </c>
      <c r="H61" s="16">
        <f t="shared" si="11"/>
        <v>1250</v>
      </c>
    </row>
    <row r="62" spans="1:8" x14ac:dyDescent="0.2">
      <c r="A62" s="3" t="s">
        <v>59</v>
      </c>
      <c r="C62" s="11">
        <v>0</v>
      </c>
      <c r="D62" s="12">
        <v>0.25</v>
      </c>
      <c r="E62" s="13">
        <v>0.35</v>
      </c>
      <c r="F62" s="14"/>
      <c r="G62" s="15">
        <f t="shared" si="10"/>
        <v>0.25</v>
      </c>
      <c r="H62" s="16">
        <f t="shared" si="11"/>
        <v>1250</v>
      </c>
    </row>
    <row r="63" spans="1:8" s="10" customFormat="1" x14ac:dyDescent="0.2">
      <c r="A63" s="10" t="s">
        <v>54</v>
      </c>
    </row>
    <row r="64" spans="1:8" x14ac:dyDescent="0.2">
      <c r="A64" s="3" t="s">
        <v>19</v>
      </c>
      <c r="C64" s="11">
        <v>0</v>
      </c>
      <c r="D64" s="12">
        <v>0.35</v>
      </c>
      <c r="E64" s="13">
        <v>0.5</v>
      </c>
      <c r="F64" s="14"/>
      <c r="G64" s="15">
        <f t="shared" ref="G64:G69" si="12">IF(F64&lt;C64,"Knock-out",IF(F64&gt;E64,"Knock-out",D64-F64))</f>
        <v>0.35</v>
      </c>
      <c r="H64" s="16">
        <f t="shared" ref="H64:H69" si="13">IFERROR(IF(G64&gt;0,G64*$G$54,G64*-$G$53)*100,"Knock-out")</f>
        <v>1750</v>
      </c>
    </row>
    <row r="65" spans="1:8" x14ac:dyDescent="0.2">
      <c r="A65" s="3" t="s">
        <v>55</v>
      </c>
      <c r="C65" s="11">
        <v>0</v>
      </c>
      <c r="D65" s="12">
        <v>0.35</v>
      </c>
      <c r="E65" s="13">
        <v>0.5</v>
      </c>
      <c r="F65" s="14"/>
      <c r="G65" s="15">
        <f t="shared" si="12"/>
        <v>0.35</v>
      </c>
      <c r="H65" s="16">
        <f t="shared" si="13"/>
        <v>1750</v>
      </c>
    </row>
    <row r="66" spans="1:8" x14ac:dyDescent="0.2">
      <c r="A66" s="3" t="s">
        <v>56</v>
      </c>
      <c r="C66" s="11">
        <v>0</v>
      </c>
      <c r="D66" s="12">
        <v>0.35</v>
      </c>
      <c r="E66" s="13">
        <v>0.5</v>
      </c>
      <c r="F66" s="14"/>
      <c r="G66" s="15">
        <f t="shared" si="12"/>
        <v>0.35</v>
      </c>
      <c r="H66" s="16">
        <f t="shared" si="13"/>
        <v>1750</v>
      </c>
    </row>
    <row r="67" spans="1:8" x14ac:dyDescent="0.2">
      <c r="A67" s="3" t="s">
        <v>57</v>
      </c>
      <c r="C67" s="11">
        <v>0</v>
      </c>
      <c r="D67" s="12">
        <v>0.35</v>
      </c>
      <c r="E67" s="13">
        <v>0.5</v>
      </c>
      <c r="F67" s="14"/>
      <c r="G67" s="15">
        <f t="shared" si="12"/>
        <v>0.35</v>
      </c>
      <c r="H67" s="16">
        <f t="shared" si="13"/>
        <v>1750</v>
      </c>
    </row>
    <row r="68" spans="1:8" x14ac:dyDescent="0.2">
      <c r="A68" s="3" t="s">
        <v>58</v>
      </c>
      <c r="C68" s="11">
        <v>0</v>
      </c>
      <c r="D68" s="12">
        <v>0.35</v>
      </c>
      <c r="E68" s="13">
        <v>0.5</v>
      </c>
      <c r="F68" s="14"/>
      <c r="G68" s="15">
        <f t="shared" si="12"/>
        <v>0.35</v>
      </c>
      <c r="H68" s="16">
        <f t="shared" si="13"/>
        <v>1750</v>
      </c>
    </row>
    <row r="69" spans="1:8" x14ac:dyDescent="0.2">
      <c r="A69" s="3" t="s">
        <v>59</v>
      </c>
      <c r="C69" s="11">
        <v>0</v>
      </c>
      <c r="D69" s="12">
        <v>0.35</v>
      </c>
      <c r="E69" s="13">
        <v>0.5</v>
      </c>
      <c r="F69" s="14"/>
      <c r="G69" s="15">
        <f t="shared" si="12"/>
        <v>0.35</v>
      </c>
      <c r="H69" s="16">
        <f t="shared" si="13"/>
        <v>1750</v>
      </c>
    </row>
    <row r="72" spans="1:8" x14ac:dyDescent="0.2">
      <c r="A72" s="4" t="s">
        <v>8</v>
      </c>
      <c r="E72" s="5" t="s">
        <v>14</v>
      </c>
      <c r="F72" s="6"/>
      <c r="G72" s="7">
        <v>-140</v>
      </c>
    </row>
    <row r="73" spans="1:8" x14ac:dyDescent="0.2">
      <c r="E73" s="5" t="s">
        <v>15</v>
      </c>
      <c r="F73" s="6"/>
      <c r="G73" s="8">
        <v>70</v>
      </c>
    </row>
    <row r="74" spans="1:8" s="9" customFormat="1" x14ac:dyDescent="0.2">
      <c r="A74" s="9" t="s">
        <v>2</v>
      </c>
      <c r="C74" s="9" t="s">
        <v>5</v>
      </c>
      <c r="D74" s="9" t="s">
        <v>3</v>
      </c>
      <c r="E74" s="9" t="s">
        <v>4</v>
      </c>
      <c r="F74" s="9" t="s">
        <v>6</v>
      </c>
      <c r="G74" s="9" t="s">
        <v>7</v>
      </c>
      <c r="H74" s="9" t="s">
        <v>13</v>
      </c>
    </row>
    <row r="75" spans="1:8" s="10" customFormat="1" x14ac:dyDescent="0.2">
      <c r="A75" s="10" t="s">
        <v>9</v>
      </c>
    </row>
    <row r="76" spans="1:8" x14ac:dyDescent="0.2">
      <c r="A76" s="3" t="s">
        <v>22</v>
      </c>
      <c r="C76" s="11">
        <v>0</v>
      </c>
      <c r="D76" s="12">
        <v>0.3</v>
      </c>
      <c r="E76" s="13">
        <v>0.5</v>
      </c>
      <c r="F76" s="14"/>
      <c r="G76" s="15">
        <f t="shared" ref="G76" si="14">IF(F76&lt;C76,"Knock-out",IF(F76&gt;E76,"Knock-out",D76-F76))</f>
        <v>0.3</v>
      </c>
      <c r="H76" s="16">
        <f>IFERROR(IF(G76&gt;0,G76*$G$73,G76*-$G$72)*100,"Knock-out")</f>
        <v>2100</v>
      </c>
    </row>
    <row r="77" spans="1:8" x14ac:dyDescent="0.2">
      <c r="A77" s="3" t="s">
        <v>23</v>
      </c>
      <c r="C77" s="11">
        <v>0</v>
      </c>
      <c r="D77" s="12">
        <v>0.3</v>
      </c>
      <c r="E77" s="13">
        <v>0.5</v>
      </c>
      <c r="F77" s="14"/>
      <c r="G77" s="15">
        <f t="shared" ref="G77:G80" si="15">IF(F77&lt;C77,"Knock-out",IF(F77&gt;E77,"Knock-out",D77-F77))</f>
        <v>0.3</v>
      </c>
      <c r="H77" s="16">
        <f t="shared" ref="H77:H80" si="16">IFERROR(IF(G77&gt;0,G77*$G$73,G77*-$G$72)*100,"Knock-out")</f>
        <v>2100</v>
      </c>
    </row>
    <row r="78" spans="1:8" x14ac:dyDescent="0.2">
      <c r="A78" s="3" t="s">
        <v>24</v>
      </c>
      <c r="C78" s="11">
        <v>0</v>
      </c>
      <c r="D78" s="12">
        <v>0.3</v>
      </c>
      <c r="E78" s="13">
        <v>0.5</v>
      </c>
      <c r="F78" s="14"/>
      <c r="G78" s="15">
        <f t="shared" si="15"/>
        <v>0.3</v>
      </c>
      <c r="H78" s="16">
        <f t="shared" si="16"/>
        <v>2100</v>
      </c>
    </row>
    <row r="79" spans="1:8" x14ac:dyDescent="0.2">
      <c r="A79" s="3" t="s">
        <v>25</v>
      </c>
      <c r="C79" s="11">
        <v>0</v>
      </c>
      <c r="D79" s="12">
        <v>0.3</v>
      </c>
      <c r="E79" s="13">
        <v>0.5</v>
      </c>
      <c r="F79" s="14"/>
      <c r="G79" s="15">
        <f t="shared" si="15"/>
        <v>0.3</v>
      </c>
      <c r="H79" s="16">
        <f t="shared" si="16"/>
        <v>2100</v>
      </c>
    </row>
    <row r="80" spans="1:8" x14ac:dyDescent="0.2">
      <c r="A80" s="3" t="s">
        <v>26</v>
      </c>
      <c r="C80" s="11">
        <v>0</v>
      </c>
      <c r="D80" s="12">
        <v>0.4</v>
      </c>
      <c r="E80" s="13">
        <v>0.6</v>
      </c>
      <c r="F80" s="14"/>
      <c r="G80" s="15">
        <f t="shared" si="15"/>
        <v>0.4</v>
      </c>
      <c r="H80" s="16">
        <f t="shared" si="16"/>
        <v>2800</v>
      </c>
    </row>
    <row r="81" spans="1:8" s="10" customFormat="1" x14ac:dyDescent="0.2">
      <c r="A81" s="10" t="s">
        <v>10</v>
      </c>
      <c r="C81" s="18"/>
      <c r="D81" s="18"/>
      <c r="E81" s="18"/>
      <c r="F81" s="18"/>
      <c r="G81" s="18"/>
      <c r="H81" s="19"/>
    </row>
    <row r="82" spans="1:8" x14ac:dyDescent="0.2">
      <c r="A82" s="3" t="s">
        <v>22</v>
      </c>
      <c r="C82" s="11">
        <v>0</v>
      </c>
      <c r="D82" s="12">
        <v>0.4</v>
      </c>
      <c r="E82" s="13">
        <v>0.6</v>
      </c>
      <c r="F82" s="14"/>
      <c r="G82" s="15">
        <f t="shared" ref="G82:G86" si="17">IF(F82&lt;C82,"Knock-out",IF(F82&gt;E82,"Knock-out",D82-F82))</f>
        <v>0.4</v>
      </c>
      <c r="H82" s="16">
        <f t="shared" ref="H82:H86" si="18">IFERROR(IF(G82&gt;0,G82*$G$73,G82*-$G$72)*100,"Knock-out")</f>
        <v>2800</v>
      </c>
    </row>
    <row r="83" spans="1:8" x14ac:dyDescent="0.2">
      <c r="A83" s="3" t="s">
        <v>23</v>
      </c>
      <c r="C83" s="11">
        <v>0</v>
      </c>
      <c r="D83" s="12">
        <v>0.4</v>
      </c>
      <c r="E83" s="13">
        <v>0.6</v>
      </c>
      <c r="F83" s="14"/>
      <c r="G83" s="15">
        <f t="shared" si="17"/>
        <v>0.4</v>
      </c>
      <c r="H83" s="16">
        <f t="shared" si="18"/>
        <v>2800</v>
      </c>
    </row>
    <row r="84" spans="1:8" x14ac:dyDescent="0.2">
      <c r="A84" s="3" t="s">
        <v>24</v>
      </c>
      <c r="C84" s="11">
        <v>0</v>
      </c>
      <c r="D84" s="12">
        <v>0.4</v>
      </c>
      <c r="E84" s="13">
        <v>0.6</v>
      </c>
      <c r="F84" s="14"/>
      <c r="G84" s="15">
        <f t="shared" si="17"/>
        <v>0.4</v>
      </c>
      <c r="H84" s="16">
        <f t="shared" si="18"/>
        <v>2800</v>
      </c>
    </row>
    <row r="85" spans="1:8" x14ac:dyDescent="0.2">
      <c r="A85" s="3" t="s">
        <v>25</v>
      </c>
      <c r="C85" s="11">
        <v>0</v>
      </c>
      <c r="D85" s="12">
        <v>0.4</v>
      </c>
      <c r="E85" s="13">
        <v>0.6</v>
      </c>
      <c r="F85" s="14"/>
      <c r="G85" s="15">
        <f t="shared" si="17"/>
        <v>0.4</v>
      </c>
      <c r="H85" s="16">
        <f t="shared" si="18"/>
        <v>2800</v>
      </c>
    </row>
    <row r="86" spans="1:8" x14ac:dyDescent="0.2">
      <c r="A86" s="3" t="s">
        <v>26</v>
      </c>
      <c r="C86" s="11">
        <v>0</v>
      </c>
      <c r="D86" s="12">
        <v>0.5</v>
      </c>
      <c r="E86" s="13">
        <v>0.7</v>
      </c>
      <c r="F86" s="14"/>
      <c r="G86" s="15">
        <f t="shared" si="17"/>
        <v>0.5</v>
      </c>
      <c r="H86" s="16">
        <f t="shared" si="18"/>
        <v>3500</v>
      </c>
    </row>
    <row r="87" spans="1:8" s="10" customFormat="1" x14ac:dyDescent="0.2">
      <c r="A87" s="10" t="s">
        <v>11</v>
      </c>
      <c r="C87" s="18"/>
      <c r="D87" s="18"/>
      <c r="E87" s="18"/>
      <c r="F87" s="18"/>
      <c r="G87" s="18"/>
      <c r="H87" s="19"/>
    </row>
    <row r="88" spans="1:8" x14ac:dyDescent="0.2">
      <c r="A88" s="3" t="s">
        <v>22</v>
      </c>
      <c r="C88" s="11">
        <v>0</v>
      </c>
      <c r="D88" s="12">
        <v>0.5</v>
      </c>
      <c r="E88" s="13">
        <v>0.7</v>
      </c>
      <c r="F88" s="14"/>
      <c r="G88" s="15">
        <f t="shared" ref="G88:G92" si="19">IF(F88&lt;C88,"Knock-out",IF(F88&gt;E88,"Knock-out",D88-F88))</f>
        <v>0.5</v>
      </c>
      <c r="H88" s="16">
        <f t="shared" ref="H88:H92" si="20">IFERROR(IF(G88&gt;0,G88*$G$73,G88*-$G$72)*100,"Knock-out")</f>
        <v>3500</v>
      </c>
    </row>
    <row r="89" spans="1:8" x14ac:dyDescent="0.2">
      <c r="A89" s="3" t="s">
        <v>23</v>
      </c>
      <c r="C89" s="11">
        <v>0</v>
      </c>
      <c r="D89" s="12">
        <v>0.5</v>
      </c>
      <c r="E89" s="13">
        <v>0.7</v>
      </c>
      <c r="F89" s="14"/>
      <c r="G89" s="15">
        <f t="shared" si="19"/>
        <v>0.5</v>
      </c>
      <c r="H89" s="16">
        <f t="shared" si="20"/>
        <v>3500</v>
      </c>
    </row>
    <row r="90" spans="1:8" x14ac:dyDescent="0.2">
      <c r="A90" s="3" t="s">
        <v>24</v>
      </c>
      <c r="C90" s="11">
        <v>0</v>
      </c>
      <c r="D90" s="12">
        <v>0.5</v>
      </c>
      <c r="E90" s="13">
        <v>0.7</v>
      </c>
      <c r="F90" s="14"/>
      <c r="G90" s="15">
        <f t="shared" si="19"/>
        <v>0.5</v>
      </c>
      <c r="H90" s="16">
        <f t="shared" si="20"/>
        <v>3500</v>
      </c>
    </row>
    <row r="91" spans="1:8" x14ac:dyDescent="0.2">
      <c r="A91" s="3" t="s">
        <v>25</v>
      </c>
      <c r="C91" s="11">
        <v>0</v>
      </c>
      <c r="D91" s="12">
        <v>0.5</v>
      </c>
      <c r="E91" s="13">
        <v>0.7</v>
      </c>
      <c r="F91" s="14"/>
      <c r="G91" s="15">
        <f t="shared" si="19"/>
        <v>0.5</v>
      </c>
      <c r="H91" s="16">
        <f t="shared" si="20"/>
        <v>3500</v>
      </c>
    </row>
    <row r="92" spans="1:8" x14ac:dyDescent="0.2">
      <c r="A92" s="3" t="s">
        <v>26</v>
      </c>
      <c r="C92" s="11">
        <v>0</v>
      </c>
      <c r="D92" s="12">
        <v>0.6</v>
      </c>
      <c r="E92" s="13">
        <v>0.8</v>
      </c>
      <c r="F92" s="14"/>
      <c r="G92" s="15">
        <f t="shared" si="19"/>
        <v>0.6</v>
      </c>
      <c r="H92" s="16">
        <f t="shared" si="20"/>
        <v>4200</v>
      </c>
    </row>
    <row r="95" spans="1:8" x14ac:dyDescent="0.2">
      <c r="A95" s="4" t="s">
        <v>12</v>
      </c>
      <c r="E95" s="5" t="s">
        <v>14</v>
      </c>
      <c r="F95" s="6"/>
      <c r="G95" s="7">
        <v>-140</v>
      </c>
    </row>
    <row r="96" spans="1:8" x14ac:dyDescent="0.2">
      <c r="E96" s="5" t="s">
        <v>15</v>
      </c>
      <c r="F96" s="6"/>
      <c r="G96" s="8">
        <v>70</v>
      </c>
    </row>
    <row r="97" spans="1:8" s="9" customFormat="1" x14ac:dyDescent="0.2">
      <c r="A97" s="9" t="s">
        <v>2</v>
      </c>
      <c r="C97" s="9" t="s">
        <v>5</v>
      </c>
      <c r="D97" s="9" t="s">
        <v>3</v>
      </c>
      <c r="E97" s="9" t="s">
        <v>4</v>
      </c>
      <c r="F97" s="9" t="s">
        <v>6</v>
      </c>
      <c r="G97" s="9" t="s">
        <v>7</v>
      </c>
      <c r="H97" s="9" t="s">
        <v>13</v>
      </c>
    </row>
    <row r="98" spans="1:8" s="10" customFormat="1" x14ac:dyDescent="0.2">
      <c r="A98" s="10" t="s">
        <v>9</v>
      </c>
    </row>
    <row r="99" spans="1:8" x14ac:dyDescent="0.2">
      <c r="A99" s="3" t="s">
        <v>28</v>
      </c>
      <c r="C99" s="11">
        <v>0</v>
      </c>
      <c r="D99" s="12">
        <v>0.2</v>
      </c>
      <c r="E99" s="13">
        <v>0.4</v>
      </c>
      <c r="F99" s="14"/>
      <c r="G99" s="15">
        <f t="shared" ref="G99" si="21">IF(F99&lt;C99,"Knock-out",IF(F99&gt;E99,"Knock-out",D99-F99))</f>
        <v>0.2</v>
      </c>
      <c r="H99" s="16">
        <f>IFERROR(IF(G99&gt;0,G99*$G$96,G99*-$G$95)*100,"Knock-out")</f>
        <v>1400</v>
      </c>
    </row>
    <row r="100" spans="1:8" x14ac:dyDescent="0.2">
      <c r="A100" s="3" t="s">
        <v>29</v>
      </c>
      <c r="C100" s="11">
        <v>0</v>
      </c>
      <c r="D100" s="12">
        <v>0.3</v>
      </c>
      <c r="E100" s="13">
        <v>0.5</v>
      </c>
      <c r="F100" s="14"/>
      <c r="G100" s="15">
        <f t="shared" ref="G100:G102" si="22">IF(F100&lt;C100,"Knock-out",IF(F100&gt;E100,"Knock-out",D100-F100))</f>
        <v>0.3</v>
      </c>
      <c r="H100" s="16">
        <f t="shared" ref="H100:H102" si="23">IFERROR(IF(G100&gt;0,G100*$G$96,G100*-$G$95)*100,"Knock-out")</f>
        <v>2100</v>
      </c>
    </row>
    <row r="101" spans="1:8" x14ac:dyDescent="0.2">
      <c r="A101" s="3" t="s">
        <v>30</v>
      </c>
      <c r="C101" s="11">
        <v>0</v>
      </c>
      <c r="D101" s="12">
        <v>0.3</v>
      </c>
      <c r="E101" s="13">
        <v>0.4</v>
      </c>
      <c r="F101" s="14"/>
      <c r="G101" s="15">
        <f t="shared" si="22"/>
        <v>0.3</v>
      </c>
      <c r="H101" s="16">
        <f t="shared" si="23"/>
        <v>2100</v>
      </c>
    </row>
    <row r="102" spans="1:8" x14ac:dyDescent="0.2">
      <c r="A102" s="3" t="s">
        <v>27</v>
      </c>
      <c r="C102" s="11">
        <v>0</v>
      </c>
      <c r="D102" s="12">
        <v>0.4</v>
      </c>
      <c r="E102" s="13">
        <v>0.5</v>
      </c>
      <c r="F102" s="14"/>
      <c r="G102" s="15">
        <f t="shared" si="22"/>
        <v>0.4</v>
      </c>
      <c r="H102" s="16">
        <f t="shared" si="23"/>
        <v>2800</v>
      </c>
    </row>
    <row r="103" spans="1:8" s="10" customFormat="1" x14ac:dyDescent="0.2">
      <c r="A103" s="10" t="s">
        <v>10</v>
      </c>
      <c r="C103" s="18"/>
      <c r="D103" s="18"/>
      <c r="E103" s="18"/>
      <c r="F103" s="18"/>
      <c r="G103" s="18"/>
      <c r="H103" s="19"/>
    </row>
    <row r="104" spans="1:8" x14ac:dyDescent="0.2">
      <c r="A104" s="3" t="s">
        <v>28</v>
      </c>
      <c r="C104" s="11">
        <v>0</v>
      </c>
      <c r="D104" s="12">
        <v>0.3</v>
      </c>
      <c r="E104" s="13">
        <v>0.5</v>
      </c>
      <c r="F104" s="14"/>
      <c r="G104" s="15">
        <f t="shared" ref="G104:G107" si="24">IF(F104&lt;C104,"Knock-out",IF(F104&gt;E104,"Knock-out",D104-F104))</f>
        <v>0.3</v>
      </c>
      <c r="H104" s="16">
        <f t="shared" ref="H104:H107" si="25">IFERROR(IF(G104&gt;0,G104*$G$96,G104*-$G$95)*100,"Knock-out")</f>
        <v>2100</v>
      </c>
    </row>
    <row r="105" spans="1:8" x14ac:dyDescent="0.2">
      <c r="A105" s="3" t="s">
        <v>29</v>
      </c>
      <c r="C105" s="11">
        <v>0</v>
      </c>
      <c r="D105" s="12">
        <v>0.4</v>
      </c>
      <c r="E105" s="13">
        <v>0.6</v>
      </c>
      <c r="F105" s="14"/>
      <c r="G105" s="15">
        <f t="shared" si="24"/>
        <v>0.4</v>
      </c>
      <c r="H105" s="16">
        <f t="shared" si="25"/>
        <v>2800</v>
      </c>
    </row>
    <row r="106" spans="1:8" x14ac:dyDescent="0.2">
      <c r="A106" s="3" t="s">
        <v>30</v>
      </c>
      <c r="C106" s="11">
        <v>0</v>
      </c>
      <c r="D106" s="12">
        <v>0.4</v>
      </c>
      <c r="E106" s="13">
        <v>0.6</v>
      </c>
      <c r="F106" s="14"/>
      <c r="G106" s="15">
        <f t="shared" si="24"/>
        <v>0.4</v>
      </c>
      <c r="H106" s="16">
        <f t="shared" si="25"/>
        <v>2800</v>
      </c>
    </row>
    <row r="107" spans="1:8" x14ac:dyDescent="0.2">
      <c r="A107" s="3" t="s">
        <v>27</v>
      </c>
      <c r="C107" s="11">
        <v>0</v>
      </c>
      <c r="D107" s="12">
        <v>0.5</v>
      </c>
      <c r="E107" s="13">
        <v>0.7</v>
      </c>
      <c r="F107" s="14"/>
      <c r="G107" s="15">
        <f t="shared" si="24"/>
        <v>0.5</v>
      </c>
      <c r="H107" s="16">
        <f t="shared" si="25"/>
        <v>3500</v>
      </c>
    </row>
    <row r="108" spans="1:8" s="10" customFormat="1" x14ac:dyDescent="0.2">
      <c r="A108" s="10" t="s">
        <v>11</v>
      </c>
      <c r="C108" s="18"/>
      <c r="D108" s="18"/>
      <c r="E108" s="18"/>
      <c r="F108" s="18"/>
      <c r="G108" s="18"/>
      <c r="H108" s="19"/>
    </row>
    <row r="109" spans="1:8" x14ac:dyDescent="0.2">
      <c r="A109" s="3" t="s">
        <v>28</v>
      </c>
      <c r="C109" s="11">
        <v>0</v>
      </c>
      <c r="D109" s="12">
        <v>0.4</v>
      </c>
      <c r="E109" s="13">
        <v>0.6</v>
      </c>
      <c r="F109" s="14"/>
      <c r="G109" s="15">
        <f t="shared" ref="G109:G112" si="26">IF(F109&lt;C109,"Knock-out",IF(F109&gt;E109,"Knock-out",D109-F109))</f>
        <v>0.4</v>
      </c>
      <c r="H109" s="16">
        <f t="shared" ref="H109:H112" si="27">IFERROR(IF(G109&gt;0,G109*$G$96,G109*-$G$95)*100,"Knock-out")</f>
        <v>2800</v>
      </c>
    </row>
    <row r="110" spans="1:8" x14ac:dyDescent="0.2">
      <c r="A110" s="3" t="s">
        <v>29</v>
      </c>
      <c r="C110" s="11">
        <v>0</v>
      </c>
      <c r="D110" s="12">
        <v>0.5</v>
      </c>
      <c r="E110" s="13">
        <v>0.7</v>
      </c>
      <c r="F110" s="14"/>
      <c r="G110" s="15">
        <f t="shared" si="26"/>
        <v>0.5</v>
      </c>
      <c r="H110" s="16">
        <f t="shared" si="27"/>
        <v>3500</v>
      </c>
    </row>
    <row r="111" spans="1:8" x14ac:dyDescent="0.2">
      <c r="A111" s="3" t="s">
        <v>30</v>
      </c>
      <c r="C111" s="11">
        <v>0</v>
      </c>
      <c r="D111" s="12">
        <v>0.5</v>
      </c>
      <c r="E111" s="13">
        <v>0.7</v>
      </c>
      <c r="F111" s="14"/>
      <c r="G111" s="15">
        <f t="shared" si="26"/>
        <v>0.5</v>
      </c>
      <c r="H111" s="16">
        <f t="shared" si="27"/>
        <v>3500</v>
      </c>
    </row>
    <row r="112" spans="1:8" x14ac:dyDescent="0.2">
      <c r="A112" s="3" t="s">
        <v>27</v>
      </c>
      <c r="C112" s="11">
        <v>0</v>
      </c>
      <c r="D112" s="12">
        <v>0.6</v>
      </c>
      <c r="E112" s="13">
        <v>0.8</v>
      </c>
      <c r="F112" s="14"/>
      <c r="G112" s="15">
        <f t="shared" si="26"/>
        <v>0.6</v>
      </c>
      <c r="H112" s="16">
        <f t="shared" si="27"/>
        <v>4200</v>
      </c>
    </row>
    <row r="114" spans="1:8" x14ac:dyDescent="0.2">
      <c r="F114" s="4" t="s">
        <v>16</v>
      </c>
      <c r="H114" s="16">
        <f>SUM(H11:H113)</f>
        <v>136200</v>
      </c>
    </row>
    <row r="116" spans="1:8" x14ac:dyDescent="0.2">
      <c r="A116" s="3" t="s">
        <v>17</v>
      </c>
      <c r="B116" s="20">
        <v>203300</v>
      </c>
      <c r="C116" s="17"/>
      <c r="D116" s="17"/>
      <c r="E116" s="17"/>
      <c r="F116" s="17"/>
    </row>
    <row r="117" spans="1:8" x14ac:dyDescent="0.2">
      <c r="A117" s="3" t="s">
        <v>18</v>
      </c>
      <c r="B117" s="20">
        <v>-208800</v>
      </c>
      <c r="C117" s="17"/>
      <c r="D117" s="17"/>
      <c r="E117" s="17"/>
      <c r="F117" s="17"/>
    </row>
    <row r="118" spans="1:8" x14ac:dyDescent="0.2">
      <c r="C118" s="17"/>
      <c r="D118" s="17"/>
      <c r="E118" s="17"/>
      <c r="F118" s="17"/>
    </row>
  </sheetData>
  <sheetProtection algorithmName="SHA-512" hashValue="FWm2QpYb3IylDY4GMb4gBV4+gI0tS/n/PdHsQTYrue132ToX3pIxAsYvIV29DH1GXgYX/D2EBwaT7lTswPiraQ==" saltValue="z7ulDbT6Z4F+nxODnobLog==" spinCount="100000" sheet="1" objects="1" scenarios="1"/>
  <mergeCells count="1">
    <mergeCell ref="A18:B18"/>
  </mergeCells>
  <conditionalFormatting sqref="G12:H24">
    <cfRule type="cellIs" dxfId="27" priority="28" operator="equal">
      <formula>"Knock-out"</formula>
    </cfRule>
  </conditionalFormatting>
  <conditionalFormatting sqref="G31">
    <cfRule type="cellIs" dxfId="23" priority="25" operator="equal">
      <formula>"Knock-out"</formula>
    </cfRule>
  </conditionalFormatting>
  <conditionalFormatting sqref="H31">
    <cfRule type="cellIs" dxfId="22" priority="23" operator="equal">
      <formula>"Knock-out"</formula>
    </cfRule>
  </conditionalFormatting>
  <conditionalFormatting sqref="G32:G36">
    <cfRule type="cellIs" dxfId="21" priority="22" operator="equal">
      <formula>"Knock-out"</formula>
    </cfRule>
  </conditionalFormatting>
  <conditionalFormatting sqref="H32:H36">
    <cfRule type="cellIs" dxfId="20" priority="21" operator="equal">
      <formula>"Knock-out"</formula>
    </cfRule>
  </conditionalFormatting>
  <conditionalFormatting sqref="G38:G43">
    <cfRule type="cellIs" dxfId="19" priority="20" operator="equal">
      <formula>"Knock-out"</formula>
    </cfRule>
  </conditionalFormatting>
  <conditionalFormatting sqref="H38:H43">
    <cfRule type="cellIs" dxfId="18" priority="19" operator="equal">
      <formula>"Knock-out"</formula>
    </cfRule>
  </conditionalFormatting>
  <conditionalFormatting sqref="G45:G50">
    <cfRule type="cellIs" dxfId="17" priority="18" operator="equal">
      <formula>"Knock-out"</formula>
    </cfRule>
  </conditionalFormatting>
  <conditionalFormatting sqref="H45:H50">
    <cfRule type="cellIs" dxfId="16" priority="17" operator="equal">
      <formula>"Knock-out"</formula>
    </cfRule>
  </conditionalFormatting>
  <conditionalFormatting sqref="G57:G62">
    <cfRule type="cellIs" dxfId="15" priority="16" operator="equal">
      <formula>"Knock-out"</formula>
    </cfRule>
  </conditionalFormatting>
  <conditionalFormatting sqref="H57:H62">
    <cfRule type="cellIs" dxfId="14" priority="15" operator="equal">
      <formula>"Knock-out"</formula>
    </cfRule>
  </conditionalFormatting>
  <conditionalFormatting sqref="G64:G69">
    <cfRule type="cellIs" dxfId="13" priority="14" operator="equal">
      <formula>"Knock-out"</formula>
    </cfRule>
  </conditionalFormatting>
  <conditionalFormatting sqref="H64:H69">
    <cfRule type="cellIs" dxfId="12" priority="13" operator="equal">
      <formula>"Knock-out"</formula>
    </cfRule>
  </conditionalFormatting>
  <conditionalFormatting sqref="G76:G80">
    <cfRule type="cellIs" dxfId="11" priority="12" operator="equal">
      <formula>"Knock-out"</formula>
    </cfRule>
  </conditionalFormatting>
  <conditionalFormatting sqref="H76:H80">
    <cfRule type="cellIs" dxfId="10" priority="11" operator="equal">
      <formula>"Knock-out"</formula>
    </cfRule>
  </conditionalFormatting>
  <conditionalFormatting sqref="G82:G86">
    <cfRule type="cellIs" dxfId="9" priority="10" operator="equal">
      <formula>"Knock-out"</formula>
    </cfRule>
  </conditionalFormatting>
  <conditionalFormatting sqref="H82:H86">
    <cfRule type="cellIs" dxfId="8" priority="9" operator="equal">
      <formula>"Knock-out"</formula>
    </cfRule>
  </conditionalFormatting>
  <conditionalFormatting sqref="G88:G92">
    <cfRule type="cellIs" dxfId="7" priority="8" operator="equal">
      <formula>"Knock-out"</formula>
    </cfRule>
  </conditionalFormatting>
  <conditionalFormatting sqref="H88:H92">
    <cfRule type="cellIs" dxfId="6" priority="7" operator="equal">
      <formula>"Knock-out"</formula>
    </cfRule>
  </conditionalFormatting>
  <conditionalFormatting sqref="G99:G102">
    <cfRule type="cellIs" dxfId="5" priority="6" operator="equal">
      <formula>"Knock-out"</formula>
    </cfRule>
  </conditionalFormatting>
  <conditionalFormatting sqref="H99:H102">
    <cfRule type="cellIs" dxfId="4" priority="5" operator="equal">
      <formula>"Knock-out"</formula>
    </cfRule>
  </conditionalFormatting>
  <conditionalFormatting sqref="G104:G107">
    <cfRule type="cellIs" dxfId="3" priority="4" operator="equal">
      <formula>"Knock-out"</formula>
    </cfRule>
  </conditionalFormatting>
  <conditionalFormatting sqref="H104:H107">
    <cfRule type="cellIs" dxfId="2" priority="3" operator="equal">
      <formula>"Knock-out"</formula>
    </cfRule>
  </conditionalFormatting>
  <conditionalFormatting sqref="G109:G112">
    <cfRule type="cellIs" dxfId="1" priority="2" operator="equal">
      <formula>"Knock-out"</formula>
    </cfRule>
  </conditionalFormatting>
  <conditionalFormatting sqref="H109:H112">
    <cfRule type="cellIs" dxfId="0" priority="1" operator="equal">
      <formula>"Knock-out"</formula>
    </cfRule>
  </conditionalFormatting>
  <pageMargins left="0.31496062992125984" right="0.31496062992125984" top="0.55118110236220474" bottom="0.55118110236220474" header="0.31496062992125984" footer="0.31496062992125984"/>
  <pageSetup paperSize="9" scale="82" fitToHeight="0" orientation="landscape" r:id="rId1"/>
  <headerFooter>
    <oddFooter>&amp;RPagina &amp;P van &amp;N</oddFooter>
  </headerFooter>
  <rowBreaks count="2" manualBreakCount="2">
    <brk id="43" max="7" man="1"/>
    <brk id="9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Breda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Buijs, A.P.</dc:creator>
  <cp:lastModifiedBy>Buijs, A.P. (Alex)</cp:lastModifiedBy>
  <cp:lastPrinted>2022-10-11T13:52:57Z</cp:lastPrinted>
  <dcterms:created xsi:type="dcterms:W3CDTF">2020-07-31T15:46:14Z</dcterms:created>
  <dcterms:modified xsi:type="dcterms:W3CDTF">2022-10-11T14:41:21Z</dcterms:modified>
</cp:coreProperties>
</file>