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1\Aanbestedingen Monostromen\Fase 2 Logistiek 202001070\3. Aanbesteding 2022\2 Aanbestedingsdocument\Bijlagen\"/>
    </mc:Choice>
  </mc:AlternateContent>
  <xr:revisionPtr revIDLastSave="0" documentId="13_ncr:1_{0D84FC7D-1832-4115-A238-885D6402EAEC}" xr6:coauthVersionLast="47" xr6:coauthVersionMax="47" xr10:uidLastSave="{00000000-0000-0000-0000-000000000000}"/>
  <bookViews>
    <workbookView xWindow="-120" yWindow="-120" windowWidth="21840" windowHeight="13140" xr2:uid="{57EA9333-03A6-4CA2-85C6-A4CF94DB9560}"/>
  </bookViews>
  <sheets>
    <sheet name="Totaal overzicht" sheetId="5" r:id="rId1"/>
    <sheet name="2019" sheetId="3" r:id="rId2"/>
    <sheet name="2020" sheetId="2" r:id="rId3"/>
    <sheet name="2021" sheetId="1" r:id="rId4"/>
    <sheet name="Rijkswaterstaat schepen " sheetId="6" r:id="rId5"/>
  </sheets>
  <definedNames>
    <definedName name="_xlnm._FilterDatabase" localSheetId="1" hidden="1">'2019'!$A$4:$R$458</definedName>
    <definedName name="_xlnm._FilterDatabase" localSheetId="2" hidden="1">'2020'!$A$4:$N$456</definedName>
    <definedName name="_xlnm._FilterDatabase" localSheetId="3" hidden="1">'2021'!$A$4:$P$509</definedName>
    <definedName name="_xlnm._FilterDatabase" localSheetId="4" hidden="1">'Rijkswaterstaat schepen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5" l="1"/>
  <c r="C33" i="5"/>
  <c r="D33" i="5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7" i="1"/>
  <c r="P500" i="1"/>
  <c r="P501" i="1"/>
  <c r="P503" i="1"/>
  <c r="P504" i="1"/>
  <c r="P505" i="1"/>
  <c r="P506" i="1"/>
  <c r="P507" i="1"/>
  <c r="P508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5" i="1"/>
  <c r="E509" i="1"/>
  <c r="C11" i="5" s="1"/>
  <c r="F509" i="1"/>
  <c r="D11" i="5" s="1"/>
  <c r="G509" i="1"/>
  <c r="L11" i="5" s="1"/>
  <c r="H509" i="1"/>
  <c r="E11" i="5" s="1"/>
  <c r="I509" i="1"/>
  <c r="F11" i="5" s="1"/>
  <c r="J509" i="1"/>
  <c r="G11" i="5" s="1"/>
  <c r="K509" i="1"/>
  <c r="H11" i="5" s="1"/>
  <c r="L509" i="1"/>
  <c r="I11" i="5" s="1"/>
  <c r="M509" i="1"/>
  <c r="M11" i="5" s="1"/>
  <c r="O509" i="1"/>
  <c r="O11" i="5" s="1"/>
  <c r="D509" i="1"/>
  <c r="B11" i="5" s="1"/>
  <c r="E458" i="3" l="1"/>
  <c r="C5" i="5" s="1"/>
  <c r="F458" i="3"/>
  <c r="G458" i="3"/>
  <c r="H458" i="3"/>
  <c r="I458" i="3"/>
  <c r="J458" i="3"/>
  <c r="H5" i="5" s="1"/>
  <c r="K458" i="3"/>
  <c r="M458" i="3"/>
  <c r="N458" i="3"/>
  <c r="L5" i="5" s="1"/>
  <c r="O458" i="3"/>
  <c r="P458" i="3"/>
  <c r="N5" i="5" s="1"/>
  <c r="Q458" i="3"/>
  <c r="O5" i="5" s="1"/>
  <c r="D458" i="3"/>
  <c r="B5" i="5" s="1"/>
  <c r="D5" i="5"/>
  <c r="E5" i="5"/>
  <c r="F5" i="5"/>
  <c r="G5" i="5"/>
  <c r="I5" i="5"/>
  <c r="K5" i="5"/>
  <c r="M5" i="5"/>
  <c r="R82" i="3"/>
  <c r="R83" i="3"/>
  <c r="R84" i="3"/>
  <c r="R85" i="3"/>
  <c r="R86" i="3"/>
  <c r="R87" i="3"/>
  <c r="R88" i="3"/>
  <c r="R89" i="3"/>
  <c r="R90" i="3"/>
  <c r="R91" i="3"/>
  <c r="R92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55" i="3"/>
  <c r="R456" i="3"/>
  <c r="R457" i="3"/>
  <c r="N6" i="2" l="1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62" i="2"/>
  <c r="N365" i="2"/>
  <c r="N366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5" i="2"/>
  <c r="E456" i="2"/>
  <c r="F456" i="2"/>
  <c r="G456" i="2"/>
  <c r="H456" i="2"/>
  <c r="I456" i="2"/>
  <c r="J456" i="2"/>
  <c r="K456" i="2"/>
  <c r="M456" i="2"/>
  <c r="D456" i="2"/>
  <c r="R5" i="3"/>
  <c r="N502" i="1" l="1"/>
  <c r="P502" i="1" s="1"/>
  <c r="N499" i="1"/>
  <c r="P499" i="1" s="1"/>
  <c r="N498" i="1"/>
  <c r="P498" i="1" s="1"/>
  <c r="N496" i="1"/>
  <c r="P496" i="1" s="1"/>
  <c r="N495" i="1"/>
  <c r="P495" i="1" s="1"/>
  <c r="N494" i="1"/>
  <c r="P494" i="1" s="1"/>
  <c r="N493" i="1"/>
  <c r="L367" i="2"/>
  <c r="N367" i="2" s="1"/>
  <c r="L364" i="2"/>
  <c r="N364" i="2" s="1"/>
  <c r="L363" i="2"/>
  <c r="N363" i="2" s="1"/>
  <c r="L361" i="2"/>
  <c r="N361" i="2" s="1"/>
  <c r="L360" i="2"/>
  <c r="N360" i="2" s="1"/>
  <c r="L358" i="2"/>
  <c r="N358" i="2" s="1"/>
  <c r="L359" i="2"/>
  <c r="N359" i="2" s="1"/>
  <c r="L454" i="3"/>
  <c r="R454" i="3" s="1"/>
  <c r="L453" i="3"/>
  <c r="R453" i="3" s="1"/>
  <c r="L452" i="3"/>
  <c r="R452" i="3" s="1"/>
  <c r="L451" i="3"/>
  <c r="R451" i="3" s="1"/>
  <c r="L450" i="3"/>
  <c r="R450" i="3" s="1"/>
  <c r="L449" i="3"/>
  <c r="R449" i="3" s="1"/>
  <c r="L448" i="3"/>
  <c r="R448" i="3" s="1"/>
  <c r="L447" i="3"/>
  <c r="R447" i="3" s="1"/>
  <c r="L445" i="3"/>
  <c r="R445" i="3" s="1"/>
  <c r="L446" i="3"/>
  <c r="R446" i="3" s="1"/>
  <c r="L444" i="3"/>
  <c r="N509" i="1" l="1"/>
  <c r="J11" i="5" s="1"/>
  <c r="P493" i="1"/>
  <c r="P509" i="1" s="1"/>
  <c r="R444" i="3"/>
  <c r="R458" i="3" s="1"/>
  <c r="P5" i="5" s="1"/>
  <c r="L458" i="3"/>
  <c r="J5" i="5" s="1"/>
  <c r="L456" i="2"/>
  <c r="N456" i="2" l="1"/>
  <c r="P11" i="5" l="1"/>
  <c r="D8" i="5"/>
  <c r="L8" i="5"/>
  <c r="K8" i="5"/>
  <c r="G8" i="5"/>
  <c r="I8" i="5"/>
  <c r="M8" i="5"/>
  <c r="J8" i="5"/>
  <c r="O8" i="5"/>
  <c r="P8" i="5"/>
  <c r="B8" i="5"/>
  <c r="C8" i="5"/>
  <c r="Q8" i="5" l="1"/>
  <c r="Q1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Goudsmith, M.M.J. (Maurice)</author>
  </authors>
  <commentList>
    <comment ref="B202" authorId="0" shapeId="0" xr:uid="{86291D2B-BDA4-4490-BEE4-70194C8F8BB9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Let op: Ingang bij Zwolseweg 1 (Het Kleine Loo).</t>
        </r>
      </text>
    </comment>
    <comment ref="B222" authorId="0" shapeId="0" xr:uid="{8236BC87-3E94-4E8B-9F71-F8C78FFF785E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Let op: Toegang via de Bezuidenhoutseweg.</t>
        </r>
      </text>
    </comment>
    <comment ref="B223" authorId="0" shapeId="0" xr:uid="{D6CB7857-24DC-4268-8C67-4E84C6BC1CD9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Let op: Toegang via de Paleistuin aan de Prinsessewal of via het Koninklijk Staldepartement aan de Hogewal.</t>
        </r>
      </text>
    </comment>
    <comment ref="B454" authorId="0" shapeId="0" xr:uid="{C4F422FE-97D2-4727-BF6E-7767A0A28688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Gebouw 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Goudsmith, M.M.J. (Maurice)</author>
  </authors>
  <commentList>
    <comment ref="B368" authorId="0" shapeId="0" xr:uid="{749A0FCA-A179-45B7-AFCD-B24C262DEEB4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Gebouw 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Goudsmith, M.M.J. (Maurice)</author>
  </authors>
  <commentList>
    <comment ref="B503" authorId="0" shapeId="0" xr:uid="{72962BFB-BE88-4B2D-AC21-9F3FC2F05137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Gebouw D</t>
        </r>
      </text>
    </comment>
  </commentList>
</comments>
</file>

<file path=xl/sharedStrings.xml><?xml version="1.0" encoding="utf-8"?>
<sst xmlns="http://schemas.openxmlformats.org/spreadsheetml/2006/main" count="4444" uniqueCount="970">
  <si>
    <t>Woonadres</t>
  </si>
  <si>
    <t>Woonplaats</t>
  </si>
  <si>
    <t>Restafval</t>
  </si>
  <si>
    <t>Bouw- en sloopafval</t>
  </si>
  <si>
    <t>Ewaste</t>
  </si>
  <si>
    <t>PMD</t>
  </si>
  <si>
    <t>EPS</t>
  </si>
  <si>
    <t>Folie</t>
  </si>
  <si>
    <t>Glas</t>
  </si>
  <si>
    <t>Hout A</t>
  </si>
  <si>
    <t>Hout B</t>
  </si>
  <si>
    <t>Metaal</t>
  </si>
  <si>
    <t>Swill</t>
  </si>
  <si>
    <t>Totaal</t>
  </si>
  <si>
    <t>Algemene Zaken</t>
  </si>
  <si>
    <t>Adriaan Goekooplaan 10</t>
  </si>
  <si>
    <t>'s-Gravenhage</t>
  </si>
  <si>
    <t>Binnenhof 19</t>
  </si>
  <si>
    <t>Buitenhof 34</t>
  </si>
  <si>
    <t>Korte Vijverberg 3</t>
  </si>
  <si>
    <t>Belastingdienst</t>
  </si>
  <si>
    <t>Bendienplein 5</t>
  </si>
  <si>
    <t>Emmen</t>
  </si>
  <si>
    <t>Bosporusstraat 5</t>
  </si>
  <si>
    <t>Maasvlakte Rotterdam</t>
  </si>
  <si>
    <t>Burg Drijbersingel 27</t>
  </si>
  <si>
    <t>Zwolle</t>
  </si>
  <si>
    <t>Burg Van Lierplein 1</t>
  </si>
  <si>
    <t>Vlaardingen</t>
  </si>
  <si>
    <t>Capellalaan 1</t>
  </si>
  <si>
    <t>Hoofddorp</t>
  </si>
  <si>
    <t>Cascadeplein 10</t>
  </si>
  <si>
    <t>Groningen</t>
  </si>
  <si>
    <t>Coenecoop 133</t>
  </si>
  <si>
    <t>Waddinxveen</t>
  </si>
  <si>
    <t>Croeselaan 15</t>
  </si>
  <si>
    <t>Utrecht</t>
  </si>
  <si>
    <t>De Poppe 8</t>
  </si>
  <si>
    <t>De Lutte</t>
  </si>
  <si>
    <t>Duitslandweg 1</t>
  </si>
  <si>
    <t>Ritthem</t>
  </si>
  <si>
    <t>Enschedesestraat 120</t>
  </si>
  <si>
    <t>Hengelo Ov</t>
  </si>
  <si>
    <t>Evert van de Beekstraat 384</t>
  </si>
  <si>
    <t>Schiphol</t>
  </si>
  <si>
    <t>Folkstoneweg 98</t>
  </si>
  <si>
    <t>Graadt van Roggenweg 500</t>
  </si>
  <si>
    <t>Gravinnen van Nassaublvd 75</t>
  </si>
  <si>
    <t>Breda</t>
  </si>
  <si>
    <t>Groningensingel 21</t>
  </si>
  <si>
    <t>Arnhem</t>
  </si>
  <si>
    <t>Hanzelaan 310</t>
  </si>
  <si>
    <t>Hengelosestraat 75</t>
  </si>
  <si>
    <t>Enschede</t>
  </si>
  <si>
    <t>Herman Gorterstraat 5</t>
  </si>
  <si>
    <t>Hogeweg 85</t>
  </si>
  <si>
    <t>Venlo</t>
  </si>
  <si>
    <t>Impact 5</t>
  </si>
  <si>
    <t>Duiven</t>
  </si>
  <si>
    <t>John F. Kennedylaan 8</t>
  </si>
  <si>
    <t>Apeldoorn</t>
  </si>
  <si>
    <t>Kanaalweg 84</t>
  </si>
  <si>
    <t>Karel de Grotelaan 4</t>
  </si>
  <si>
    <t>Eindhoven</t>
  </si>
  <si>
    <t>Keizersgracht 5</t>
  </si>
  <si>
    <t>Kingsfordweg 1</t>
  </si>
  <si>
    <t>Amsterdam</t>
  </si>
  <si>
    <t>Kloosterweg 1</t>
  </si>
  <si>
    <t>Heerlen</t>
  </si>
  <si>
    <t>Kloosterweg 22</t>
  </si>
  <si>
    <t>Laan op Zuid 391</t>
  </si>
  <si>
    <t>Rotterdam</t>
  </si>
  <si>
    <t>Laan op Zuid 45</t>
  </si>
  <si>
    <t>Laan van Westenenk 492</t>
  </si>
  <si>
    <t>Lubeckplein 34</t>
  </si>
  <si>
    <t>Mandemaat 1</t>
  </si>
  <si>
    <t>Assen</t>
  </si>
  <si>
    <t>Mandemaat 3</t>
  </si>
  <si>
    <t>Marowijne 40</t>
  </si>
  <si>
    <t>Meerten Verhoffstraat 18</t>
  </si>
  <si>
    <t>Nieuwe Steen 4</t>
  </si>
  <si>
    <t>Hoorn Nh</t>
  </si>
  <si>
    <t>Nieuweweg 3</t>
  </si>
  <si>
    <t>Den Helder</t>
  </si>
  <si>
    <t>Nijenoord 6</t>
  </si>
  <si>
    <t>Noordzeelaan 40</t>
  </si>
  <si>
    <t>Oliphantweg 30</t>
  </si>
  <si>
    <t>Botlek Rotterdam</t>
  </si>
  <si>
    <t>Orlyplein 24</t>
  </si>
  <si>
    <t>Orteliuslaan 1000</t>
  </si>
  <si>
    <t>Oude Roderweg 29</t>
  </si>
  <si>
    <t>Parklaan 14</t>
  </si>
  <si>
    <t>Pels Rijckenstraat 1</t>
  </si>
  <si>
    <t>Plaza 5</t>
  </si>
  <si>
    <t>Moerdijk</t>
  </si>
  <si>
    <t>Reeweg 16</t>
  </si>
  <si>
    <t>Reeweg 25</t>
  </si>
  <si>
    <t>Spoorlaan 175</t>
  </si>
  <si>
    <t>Tilburg</t>
  </si>
  <si>
    <t>Spoorlaan 420</t>
  </si>
  <si>
    <t>St.-Jacobsstraat 16</t>
  </si>
  <si>
    <t>St.-Jacobsstraat 200</t>
  </si>
  <si>
    <t>Stadhoudersmolenweg 53</t>
  </si>
  <si>
    <t>Stationsplein 50</t>
  </si>
  <si>
    <t>Stationsplein-West 30</t>
  </si>
  <si>
    <t>Stationsstraat 5</t>
  </si>
  <si>
    <t>Almelo</t>
  </si>
  <si>
    <t>Stationsweg 4</t>
  </si>
  <si>
    <t>Techniekweg 1</t>
  </si>
  <si>
    <t>Hoogezand</t>
  </si>
  <si>
    <t>Terra Nigrastraat 10</t>
  </si>
  <si>
    <t>Maastricht</t>
  </si>
  <si>
    <t>Tesselschadestraat 140</t>
  </si>
  <si>
    <t>Leeuwarden</t>
  </si>
  <si>
    <t>Tiberdreef 12</t>
  </si>
  <si>
    <t>Transportbaan 12</t>
  </si>
  <si>
    <t>Winschoten</t>
  </si>
  <si>
    <t>Tweedweg 20</t>
  </si>
  <si>
    <t>Tweelingenlaan 62</t>
  </si>
  <si>
    <t>Van Wevelinkhovenstraat 1</t>
  </si>
  <si>
    <t>W. Dreesweg 24</t>
  </si>
  <si>
    <t>Almere</t>
  </si>
  <si>
    <t>Weverstraat 8</t>
  </si>
  <si>
    <t>Domeinen Roerende Zaken</t>
  </si>
  <si>
    <t>Europaweg 23</t>
  </si>
  <si>
    <t>Hoogeveen</t>
  </si>
  <si>
    <t>Haldijk 2</t>
  </si>
  <si>
    <t>Ulicoten</t>
  </si>
  <si>
    <t>Overbuurtseweg 13</t>
  </si>
  <si>
    <t>Bleiswijk</t>
  </si>
  <si>
    <t>Zuiderweg 21</t>
  </si>
  <si>
    <t>Soesterberg</t>
  </si>
  <si>
    <t>FMH Facilitair Management Haaglanden</t>
  </si>
  <si>
    <t>Alexanderveld 5</t>
  </si>
  <si>
    <t>Bezuidenhoutseweg 73</t>
  </si>
  <si>
    <t>Diepenhorstlaan 24</t>
  </si>
  <si>
    <t>Rijswijk Zh</t>
  </si>
  <si>
    <t>Koningskade 4</t>
  </si>
  <si>
    <t>Maliebaan 72</t>
  </si>
  <si>
    <t>Parnassusplein 5</t>
  </si>
  <si>
    <t>Prinses Beatrixlaan 2</t>
  </si>
  <si>
    <t>Rijnstraat 50</t>
  </si>
  <si>
    <t>Schedeldoekshaven 101</t>
  </si>
  <si>
    <t>Schenkkade 100</t>
  </si>
  <si>
    <t>Signaalrood 15</t>
  </si>
  <si>
    <t>Zoetermeer</t>
  </si>
  <si>
    <t>Turfmarkt 147</t>
  </si>
  <si>
    <t>Wilhelmina van Pruisenwg 52</t>
  </si>
  <si>
    <t>Openbare Ministerie</t>
  </si>
  <si>
    <t>Dokter van Deenweg 162</t>
  </si>
  <si>
    <t>Eusebiusbinnensingel 28</t>
  </si>
  <si>
    <t>Papendorpseweg 65</t>
  </si>
  <si>
    <t>Paterswoldseweg 814</t>
  </si>
  <si>
    <t>Prins Clauslaan 16</t>
  </si>
  <si>
    <t>ACM</t>
  </si>
  <si>
    <t xml:space="preserve">Eusebiusbinnensingel 28 </t>
  </si>
  <si>
    <t>ARNHEM</t>
  </si>
  <si>
    <t xml:space="preserve">Muzenstraat 41 </t>
  </si>
  <si>
    <t>'S-GRAVENHAGE</t>
  </si>
  <si>
    <t xml:space="preserve">Papendorpseweg 65 </t>
  </si>
  <si>
    <t>UTRECHT</t>
  </si>
  <si>
    <t xml:space="preserve">Paterswoldseweg 814 </t>
  </si>
  <si>
    <t>GRONINGEN</t>
  </si>
  <si>
    <t>IND</t>
  </si>
  <si>
    <t xml:space="preserve">Heilige Huisjes 1 </t>
  </si>
  <si>
    <t>ZEVENAAR</t>
  </si>
  <si>
    <t xml:space="preserve">Leeghwaterlaan 16 </t>
  </si>
  <si>
    <t>'S-HERTOGENBOSCH</t>
  </si>
  <si>
    <t xml:space="preserve">Magistratenlaan 222 </t>
  </si>
  <si>
    <t>NFI</t>
  </si>
  <si>
    <t xml:space="preserve">Laan van Ypenburg 6 </t>
  </si>
  <si>
    <t>NVWA</t>
  </si>
  <si>
    <t xml:space="preserve">Catharijnesingel 59 </t>
  </si>
  <si>
    <t xml:space="preserve">Folkstoneweg 98 </t>
  </si>
  <si>
    <t>SCHIPHOL</t>
  </si>
  <si>
    <t xml:space="preserve">Geertjesweg 15 </t>
  </si>
  <si>
    <t>WAGENINGEN</t>
  </si>
  <si>
    <t xml:space="preserve">Kweekweg 8 </t>
  </si>
  <si>
    <t>EPE</t>
  </si>
  <si>
    <t xml:space="preserve">Lubeckplein 34 </t>
  </si>
  <si>
    <t>ZWOLLE</t>
  </si>
  <si>
    <t>Pastoor Cramerstraat 14 A</t>
  </si>
  <si>
    <t>ECHT</t>
  </si>
  <si>
    <t xml:space="preserve">Paterswoldseweg 1 </t>
  </si>
  <si>
    <t xml:space="preserve">Westelijke Parallelweg 4 </t>
  </si>
  <si>
    <t>ZWIJNDRECHT</t>
  </si>
  <si>
    <t>Openbaar Ministerie</t>
  </si>
  <si>
    <t>Rechtspraak</t>
  </si>
  <si>
    <t>Becanusstraat 11</t>
  </si>
  <si>
    <t>MAASTRICHT</t>
  </si>
  <si>
    <t xml:space="preserve">Becanusstraat 11 </t>
  </si>
  <si>
    <t>Brinkstraat 4</t>
  </si>
  <si>
    <t>ASSEN</t>
  </si>
  <si>
    <t xml:space="preserve">Brinkstraat 4 </t>
  </si>
  <si>
    <t>Egbert Gorterstraat 5</t>
  </si>
  <si>
    <t>ALMELO</t>
  </si>
  <si>
    <t xml:space="preserve">Egbert Gorterstraat 5 </t>
  </si>
  <si>
    <t>Guyotplein 1</t>
  </si>
  <si>
    <t xml:space="preserve">Guyotplein 1 </t>
  </si>
  <si>
    <t>Hoge Nieuwstraat 3 B</t>
  </si>
  <si>
    <t>IJdok 20</t>
  </si>
  <si>
    <t>AMSTERDAM</t>
  </si>
  <si>
    <t xml:space="preserve">IJdok 20 </t>
  </si>
  <si>
    <t>Kousteensedijk 2</t>
  </si>
  <si>
    <t>MIDDELBURG</t>
  </si>
  <si>
    <t xml:space="preserve">Kousteensedijk 2 </t>
  </si>
  <si>
    <t>Kruseman van Eltenweg 2</t>
  </si>
  <si>
    <t>ALKMAAR</t>
  </si>
  <si>
    <t xml:space="preserve">Kruseman van Eltenweg 2 </t>
  </si>
  <si>
    <t>Lange Begijnestraat 24</t>
  </si>
  <si>
    <t>HAARLEM</t>
  </si>
  <si>
    <t xml:space="preserve">Lange Begijnestraat 24 </t>
  </si>
  <si>
    <t>Leeghwaterlaan 8</t>
  </si>
  <si>
    <t xml:space="preserve">Leeghwaterlaan 8 </t>
  </si>
  <si>
    <t>Martinetsingel 2</t>
  </si>
  <si>
    <t>ZUTPHEN</t>
  </si>
  <si>
    <t xml:space="preserve">Martinetsingel 2 </t>
  </si>
  <si>
    <t>Molenstraat 23</t>
  </si>
  <si>
    <t>ENSCHEDE</t>
  </si>
  <si>
    <t xml:space="preserve">Molenstraat 23 </t>
  </si>
  <si>
    <t>Nauwe Appelaarsteeg 20</t>
  </si>
  <si>
    <t xml:space="preserve">Nauwe Appelaarsteeg 20 </t>
  </si>
  <si>
    <t>Parnassusweg 220</t>
  </si>
  <si>
    <t xml:space="preserve">Parnassusweg 220 </t>
  </si>
  <si>
    <t>Posthumalaan 54</t>
  </si>
  <si>
    <t>ROTTERDAM</t>
  </si>
  <si>
    <t xml:space="preserve">Posthumalaan 54 </t>
  </si>
  <si>
    <t>Prins Clauslaan 60</t>
  </si>
  <si>
    <t xml:space="preserve">Prins Clauslaan 60 </t>
  </si>
  <si>
    <t>Schuurmanstraat 2</t>
  </si>
  <si>
    <t xml:space="preserve">Schuurmanstraat 2 </t>
  </si>
  <si>
    <t>Simon de Vrieshof 1</t>
  </si>
  <si>
    <t>Stadhuisplein 4</t>
  </si>
  <si>
    <t>EINDHOVEN</t>
  </si>
  <si>
    <t xml:space="preserve">Stadhuisplein 4 </t>
  </si>
  <si>
    <t>Stationsplein 15</t>
  </si>
  <si>
    <t>LELYSTAD</t>
  </si>
  <si>
    <t xml:space="preserve">Stationsplein 15 </t>
  </si>
  <si>
    <t>Steegoversloot 36</t>
  </si>
  <si>
    <t>DORDRECHT</t>
  </si>
  <si>
    <t xml:space="preserve">Steegoversloot 36 </t>
  </si>
  <si>
    <t>Uniceflaan 1</t>
  </si>
  <si>
    <t xml:space="preserve">Uniceflaan 1 </t>
  </si>
  <si>
    <t>Vrouwe Justitiaplein 1</t>
  </si>
  <si>
    <t xml:space="preserve">Vrouwe Justitiaplein 1 </t>
  </si>
  <si>
    <t>Walburgstraat 2 4</t>
  </si>
  <si>
    <t>Walburgstraat 24</t>
  </si>
  <si>
    <t>Wilhelminaplein 1</t>
  </si>
  <si>
    <t>LEEUWARDEN</t>
  </si>
  <si>
    <t xml:space="preserve">Wilhelminaplein 1 </t>
  </si>
  <si>
    <t>Willem II Singel 67</t>
  </si>
  <si>
    <t>ROERMOND</t>
  </si>
  <si>
    <t xml:space="preserve">Willem II Singel 67 </t>
  </si>
  <si>
    <t>Zaailand 102</t>
  </si>
  <si>
    <t xml:space="preserve">Zaailand 102 </t>
  </si>
  <si>
    <t>Rijksacademie</t>
  </si>
  <si>
    <t>Zeestraat 86 -90</t>
  </si>
  <si>
    <t>Rijkswaterstaat</t>
  </si>
  <si>
    <t xml:space="preserve">1e Deltaweg 1 </t>
  </si>
  <si>
    <t>KATS</t>
  </si>
  <si>
    <t xml:space="preserve">Amersfoortsestraat 21 </t>
  </si>
  <si>
    <t>AMERSFOORT</t>
  </si>
  <si>
    <t xml:space="preserve">Amsterdamseweg 25 </t>
  </si>
  <si>
    <t>VELSEN-ZUID</t>
  </si>
  <si>
    <t xml:space="preserve">Avenue Ceramique 125 </t>
  </si>
  <si>
    <t xml:space="preserve">Balkendwarsweg 4 </t>
  </si>
  <si>
    <t xml:space="preserve">Banneweg 22 </t>
  </si>
  <si>
    <t>GORINCHEM</t>
  </si>
  <si>
    <t xml:space="preserve">Boompjes 200 </t>
  </si>
  <si>
    <t xml:space="preserve">Bosweg 2 </t>
  </si>
  <si>
    <t>HEEMSERVEEN</t>
  </si>
  <si>
    <t xml:space="preserve">Brugginksweg 4 </t>
  </si>
  <si>
    <t>HENGELO OV</t>
  </si>
  <si>
    <t xml:space="preserve">Brugginksweg 6 </t>
  </si>
  <si>
    <t xml:space="preserve">Buitenhaven 1 </t>
  </si>
  <si>
    <t>TERNEUZEN</t>
  </si>
  <si>
    <t>Burgemeester Stramanweg 100 B</t>
  </si>
  <si>
    <t>Burgemeester Stramanweg 300 C</t>
  </si>
  <si>
    <t xml:space="preserve">Celciusstraat 10 </t>
  </si>
  <si>
    <t>HARLINGEN</t>
  </si>
  <si>
    <t xml:space="preserve">Commandoweg 50 </t>
  </si>
  <si>
    <t>VLISSINGEN</t>
  </si>
  <si>
    <t xml:space="preserve">De Wetstraat 1 </t>
  </si>
  <si>
    <t>IJMUIDEN</t>
  </si>
  <si>
    <t xml:space="preserve">Derde Werelddreef 1 </t>
  </si>
  <si>
    <t>DELFT</t>
  </si>
  <si>
    <t xml:space="preserve">Dijkgraaf A.M. Gelukweg 1 </t>
  </si>
  <si>
    <t>VROUWENPOLDER</t>
  </si>
  <si>
    <t xml:space="preserve">Echteldsedijk 50 </t>
  </si>
  <si>
    <t>TIEL</t>
  </si>
  <si>
    <t xml:space="preserve">Eusebiusbuitensingel 66 </t>
  </si>
  <si>
    <t xml:space="preserve">Evertsenstraat 98 </t>
  </si>
  <si>
    <t>GOES</t>
  </si>
  <si>
    <t xml:space="preserve">Griffioenlaan 2 </t>
  </si>
  <si>
    <t xml:space="preserve">Groene Kruisweg 401 </t>
  </si>
  <si>
    <t>RHOON</t>
  </si>
  <si>
    <t xml:space="preserve">Groene Kruisweg 403 </t>
  </si>
  <si>
    <t xml:space="preserve">Harderdijk 1 </t>
  </si>
  <si>
    <t>ZEEWOLDE</t>
  </si>
  <si>
    <t xml:space="preserve">Haringvlietplein 2 </t>
  </si>
  <si>
    <t>STELLENDAM</t>
  </si>
  <si>
    <t xml:space="preserve">Hendrik Zwaardecroonstraat 7 </t>
  </si>
  <si>
    <t>TILBURG</t>
  </si>
  <si>
    <t>Holterweg 30 A</t>
  </si>
  <si>
    <t>MARKELO</t>
  </si>
  <si>
    <t xml:space="preserve">Hoofdweg 151 </t>
  </si>
  <si>
    <t>KOLHAM</t>
  </si>
  <si>
    <t xml:space="preserve">Houtrustweg 600 </t>
  </si>
  <si>
    <t xml:space="preserve">Kanaalweg 2 </t>
  </si>
  <si>
    <t>HANSWEERT</t>
  </si>
  <si>
    <t xml:space="preserve">Kanaalweg Westzijde 21 </t>
  </si>
  <si>
    <t>HELLEVOETSLUIS</t>
  </si>
  <si>
    <t xml:space="preserve">Ketensedijk 2 </t>
  </si>
  <si>
    <t>CAPELLE AAN DEN IJSSEL</t>
  </si>
  <si>
    <t xml:space="preserve">Ketensedijk 4 </t>
  </si>
  <si>
    <t xml:space="preserve">Laan der Verenigde Naties 1 </t>
  </si>
  <si>
    <t xml:space="preserve">Laan der Verenigde Naties 115 </t>
  </si>
  <si>
    <t xml:space="preserve">Lange Kleiweg 34 </t>
  </si>
  <si>
    <t>RIJSWIJK ZH</t>
  </si>
  <si>
    <t xml:space="preserve">Maerlant 13 </t>
  </si>
  <si>
    <t xml:space="preserve">Maeslantkeringweg 139 </t>
  </si>
  <si>
    <t>HOEK VAN HOLLAND</t>
  </si>
  <si>
    <t xml:space="preserve">Nespad 1 </t>
  </si>
  <si>
    <t>BODEGRAVEN</t>
  </si>
  <si>
    <t xml:space="preserve">Nieuwe Steeg 6 </t>
  </si>
  <si>
    <t xml:space="preserve">Noordereiland 1 </t>
  </si>
  <si>
    <t xml:space="preserve">Oedsmawei 32 </t>
  </si>
  <si>
    <t>GROU</t>
  </si>
  <si>
    <t xml:space="preserve">Oostereind 4 </t>
  </si>
  <si>
    <t>ERM</t>
  </si>
  <si>
    <t>Oostvaardersdijk 8 A</t>
  </si>
  <si>
    <t xml:space="preserve">Ordelseweg 2 </t>
  </si>
  <si>
    <t xml:space="preserve">Oude Maasweg 7 </t>
  </si>
  <si>
    <t>MAASBRACHT</t>
  </si>
  <si>
    <t xml:space="preserve">Papendorpseweg 101 </t>
  </si>
  <si>
    <t xml:space="preserve">Pascallaan 2 </t>
  </si>
  <si>
    <t>Pasop 11 I</t>
  </si>
  <si>
    <t>MIDWOLDE</t>
  </si>
  <si>
    <t xml:space="preserve">Poelendaelesingel 18 </t>
  </si>
  <si>
    <t xml:space="preserve">Prins Hendrikweg 54 </t>
  </si>
  <si>
    <t xml:space="preserve">Sewei 1 </t>
  </si>
  <si>
    <t>JOURE</t>
  </si>
  <si>
    <t xml:space="preserve">Sint Joosterweg 5 </t>
  </si>
  <si>
    <t xml:space="preserve">Slachthuisstraat 71 </t>
  </si>
  <si>
    <t xml:space="preserve">Slijpbeekweg 8 </t>
  </si>
  <si>
    <t xml:space="preserve">Toekanweg 7 </t>
  </si>
  <si>
    <t xml:space="preserve">Trichterweg 3 </t>
  </si>
  <si>
    <t>EIJSDEN</t>
  </si>
  <si>
    <t xml:space="preserve">Utrechtseweg 297 </t>
  </si>
  <si>
    <t>DE BILT</t>
  </si>
  <si>
    <t xml:space="preserve">Van Nieuwenhuijzenweg 4 </t>
  </si>
  <si>
    <t>WOLFHEZE</t>
  </si>
  <si>
    <t xml:space="preserve">Van Nieuwenhuijzenweg 8 </t>
  </si>
  <si>
    <t xml:space="preserve">Veldm. Montgomerylaan 500 </t>
  </si>
  <si>
    <t xml:space="preserve">Winselingseweg 100 </t>
  </si>
  <si>
    <t>NIJMEGEN</t>
  </si>
  <si>
    <t xml:space="preserve">Zuidersingel 3 </t>
  </si>
  <si>
    <t xml:space="preserve">Zuidersluis 1 </t>
  </si>
  <si>
    <t>NIEUWEGEIN</t>
  </si>
  <si>
    <t xml:space="preserve">Zuiderwagenplein 2 </t>
  </si>
  <si>
    <t xml:space="preserve">Zuidwal 58 </t>
  </si>
  <si>
    <t xml:space="preserve">Zutphensestraat 228 </t>
  </si>
  <si>
    <t>APELDOORN</t>
  </si>
  <si>
    <t>Tweede kamer</t>
  </si>
  <si>
    <t xml:space="preserve">Binnenhof 16 </t>
  </si>
  <si>
    <t xml:space="preserve">Prinses Irenestraat 6 </t>
  </si>
  <si>
    <t>Adres(rijksvastgoed bedrijf)</t>
  </si>
  <si>
    <t>Plaats(rijksvastgoed bedrijf)</t>
  </si>
  <si>
    <t>Bouw &amp; sloop</t>
  </si>
  <si>
    <t>GFT</t>
  </si>
  <si>
    <t>Hout</t>
  </si>
  <si>
    <t>SZA</t>
  </si>
  <si>
    <t>totaal</t>
  </si>
  <si>
    <t xml:space="preserve">Bergstraat 58 </t>
  </si>
  <si>
    <t xml:space="preserve">Randweg-Oost 32 </t>
  </si>
  <si>
    <t>BUDEL</t>
  </si>
  <si>
    <t>De Corantijn 43 R</t>
  </si>
  <si>
    <t>ZWAAG</t>
  </si>
  <si>
    <t xml:space="preserve">Dregweg 4 </t>
  </si>
  <si>
    <t>YERSEKE</t>
  </si>
  <si>
    <t xml:space="preserve">Het Nieuwe Werk 94 </t>
  </si>
  <si>
    <t>DEN HELDER</t>
  </si>
  <si>
    <t xml:space="preserve">Kanaalweg 12 </t>
  </si>
  <si>
    <t xml:space="preserve">Zonnedauw 18 </t>
  </si>
  <si>
    <t>DRACHTEN</t>
  </si>
  <si>
    <t>Joan Muyskenweg 25 A</t>
  </si>
  <si>
    <t xml:space="preserve">Kneuterdijk 1 </t>
  </si>
  <si>
    <t xml:space="preserve">Korenbloemweg 10 </t>
  </si>
  <si>
    <t>BADHOEVEDORP</t>
  </si>
  <si>
    <t xml:space="preserve">Oosthaven 25 </t>
  </si>
  <si>
    <t>GOUDA</t>
  </si>
  <si>
    <t xml:space="preserve">Oranjesingel 56 </t>
  </si>
  <si>
    <t>Parnassusweg 103 106</t>
  </si>
  <si>
    <t>Parnassusweg 126 -128</t>
  </si>
  <si>
    <t xml:space="preserve">Piusplein 50 </t>
  </si>
  <si>
    <t xml:space="preserve">Rembrandtstraat 23 </t>
  </si>
  <si>
    <t>ZAANDAM</t>
  </si>
  <si>
    <t xml:space="preserve">Simon de Vrieshof 1 </t>
  </si>
  <si>
    <t xml:space="preserve">Sluissingel 20 </t>
  </si>
  <si>
    <t>BREDA</t>
  </si>
  <si>
    <t xml:space="preserve">Stadhuisplein 75 </t>
  </si>
  <si>
    <t xml:space="preserve">Stationsstraat 104 </t>
  </si>
  <si>
    <t xml:space="preserve">Wattstraat 16 </t>
  </si>
  <si>
    <t>ZOETERMEER</t>
  </si>
  <si>
    <t xml:space="preserve">Wijersstraat 1 </t>
  </si>
  <si>
    <t xml:space="preserve">Willemskade 8 </t>
  </si>
  <si>
    <t xml:space="preserve">Witte Singel 1 </t>
  </si>
  <si>
    <t>LEIDEN</t>
  </si>
  <si>
    <t xml:space="preserve">Zuid-Oostsingel 41 </t>
  </si>
  <si>
    <t>BERGEN OP ZOOM</t>
  </si>
  <si>
    <t xml:space="preserve">Aan de Stuw 10 </t>
  </si>
  <si>
    <t>BELFELD</t>
  </si>
  <si>
    <t xml:space="preserve">Ambyerstraat Noord 179 </t>
  </si>
  <si>
    <t xml:space="preserve">Ambyerstraat Zuid 179 </t>
  </si>
  <si>
    <t xml:space="preserve">Amsterdamsestraatweg 51 </t>
  </si>
  <si>
    <t>NAARDEN</t>
  </si>
  <si>
    <t>Astreastraat 16 -18</t>
  </si>
  <si>
    <t>TOLKAMER</t>
  </si>
  <si>
    <t xml:space="preserve">Baarlandsezandweg 1 </t>
  </si>
  <si>
    <t>'S-GRAVENPOLDER</t>
  </si>
  <si>
    <t xml:space="preserve">Balgweg 1 </t>
  </si>
  <si>
    <t>KAMPEN</t>
  </si>
  <si>
    <t xml:space="preserve">Ballumerweg 30 </t>
  </si>
  <si>
    <t>NES AMELAND</t>
  </si>
  <si>
    <t xml:space="preserve">Beverweg 1 </t>
  </si>
  <si>
    <t>SWIFTERBANT</t>
  </si>
  <si>
    <t xml:space="preserve">Biesboschhaven Zuid 33 </t>
  </si>
  <si>
    <t>WERKENDAM</t>
  </si>
  <si>
    <t xml:space="preserve">Brandarisstraat 2 </t>
  </si>
  <si>
    <t>WEST-TERSCHELLING</t>
  </si>
  <si>
    <t>Bregefinne 1 A</t>
  </si>
  <si>
    <t>UITWELLINGERGA</t>
  </si>
  <si>
    <t xml:space="preserve">Buitenvaart 1005 </t>
  </si>
  <si>
    <t>HOOGEVEEN</t>
  </si>
  <si>
    <t xml:space="preserve">Coldenhovelaan 3 </t>
  </si>
  <si>
    <t>MAASDIJK</t>
  </si>
  <si>
    <t xml:space="preserve">Cruquiusweg 40 </t>
  </si>
  <si>
    <t xml:space="preserve">de Roffart 12 </t>
  </si>
  <si>
    <t>BAARLO LB</t>
  </si>
  <si>
    <t xml:space="preserve">De Staart 3 </t>
  </si>
  <si>
    <t>HOUTEN</t>
  </si>
  <si>
    <t xml:space="preserve">De Zegge 1 </t>
  </si>
  <si>
    <t>GELDROP</t>
  </si>
  <si>
    <t xml:space="preserve">Deltahaven 64 </t>
  </si>
  <si>
    <t xml:space="preserve">Drontermeerdijk 7 </t>
  </si>
  <si>
    <t>DRONTEN</t>
  </si>
  <si>
    <t xml:space="preserve">Echteldsedijk 16 </t>
  </si>
  <si>
    <t xml:space="preserve">Eemskanaal ZZ 1 </t>
  </si>
  <si>
    <t>APPINGEDAM</t>
  </si>
  <si>
    <t xml:space="preserve">Europaweg 180 </t>
  </si>
  <si>
    <t>EUROPOORT ROTTERDAM</t>
  </si>
  <si>
    <t xml:space="preserve">Faelweg 1 </t>
  </si>
  <si>
    <t xml:space="preserve">Graaf Engelbertlaan 161 </t>
  </si>
  <si>
    <t xml:space="preserve">Graaf Engelbertlaan 163 </t>
  </si>
  <si>
    <t xml:space="preserve">Grebbedijk 57 </t>
  </si>
  <si>
    <t xml:space="preserve">Grevelingensluis 1 </t>
  </si>
  <si>
    <t>BRUINISSE</t>
  </si>
  <si>
    <t xml:space="preserve">Groenedijk 62 </t>
  </si>
  <si>
    <t>OUDDORP ZH</t>
  </si>
  <si>
    <t xml:space="preserve">Haarlemmerstraatweg 179 </t>
  </si>
  <si>
    <t>HAARLEMMERLIEDE</t>
  </si>
  <si>
    <t xml:space="preserve">Haringvlietplein 5 </t>
  </si>
  <si>
    <t xml:space="preserve">Haringvlietweg 5 </t>
  </si>
  <si>
    <t xml:space="preserve">Heinsbergerweg 148 </t>
  </si>
  <si>
    <t>Hellegatsweg 2 C</t>
  </si>
  <si>
    <t>WILLEMSTAD NB</t>
  </si>
  <si>
    <t xml:space="preserve">Het Hooiveld 2 </t>
  </si>
  <si>
    <t>EMMELOORD</t>
  </si>
  <si>
    <t xml:space="preserve">Het Zuiderkruis 4 </t>
  </si>
  <si>
    <t>Hogepad 1 A</t>
  </si>
  <si>
    <t>OIRSCHOT</t>
  </si>
  <si>
    <t xml:space="preserve">Hoogh Plaetweg  </t>
  </si>
  <si>
    <t xml:space="preserve">Kanaalweg 8 </t>
  </si>
  <si>
    <t xml:space="preserve">Kanaalweg 94 </t>
  </si>
  <si>
    <t xml:space="preserve">Keizersveer 23 </t>
  </si>
  <si>
    <t>HANK</t>
  </si>
  <si>
    <t>Kerkenbos 1079 M</t>
  </si>
  <si>
    <t xml:space="preserve">Koninginnensluis 8 </t>
  </si>
  <si>
    <t xml:space="preserve">Krammersluis 1 </t>
  </si>
  <si>
    <t xml:space="preserve">Krinkelwinkel 21 </t>
  </si>
  <si>
    <t xml:space="preserve">Lekdijk Oost 11 </t>
  </si>
  <si>
    <t>WIJK BIJ DUURSTEDE</t>
  </si>
  <si>
    <t xml:space="preserve">Leropperweg 34 </t>
  </si>
  <si>
    <t>SINT ODILIENBERG</t>
  </si>
  <si>
    <t xml:space="preserve">Maeslantkeringweg 131 </t>
  </si>
  <si>
    <t xml:space="preserve">Maeslantkeringweg 135 </t>
  </si>
  <si>
    <t>Medemblikkerweg 2 A</t>
  </si>
  <si>
    <t>WIERINGERWERF</t>
  </si>
  <si>
    <t xml:space="preserve">Mulkenshofweg 1 </t>
  </si>
  <si>
    <t>VENLO</t>
  </si>
  <si>
    <t>Nieuwe Schaft 5 A</t>
  </si>
  <si>
    <t xml:space="preserve">Nieuwe Weg 8 </t>
  </si>
  <si>
    <t>ROZENBURG ZH</t>
  </si>
  <si>
    <t xml:space="preserve">Nieuwemeerdijk 465 </t>
  </si>
  <si>
    <t xml:space="preserve">Noorddijk 37 </t>
  </si>
  <si>
    <t xml:space="preserve">Noordersluisweg 11 </t>
  </si>
  <si>
    <t xml:space="preserve">Noordersluisweg 8 </t>
  </si>
  <si>
    <t xml:space="preserve">Noordzeeweg 691 </t>
  </si>
  <si>
    <t xml:space="preserve">Oesterdam 6 </t>
  </si>
  <si>
    <t>THOLEN</t>
  </si>
  <si>
    <t xml:space="preserve">Oostelijke Schelde Rijnweg 6 </t>
  </si>
  <si>
    <t>RILLAND</t>
  </si>
  <si>
    <t xml:space="preserve">Oostersluisweg 10 </t>
  </si>
  <si>
    <t xml:space="preserve">Oostkade 5 </t>
  </si>
  <si>
    <t>SLUISKIL</t>
  </si>
  <si>
    <t>Oostkanaaldijk 354 A</t>
  </si>
  <si>
    <t xml:space="preserve">Oostpoortweg 1 </t>
  </si>
  <si>
    <t>WESTDORPE</t>
  </si>
  <si>
    <t>Ottersluis 51 A</t>
  </si>
  <si>
    <t xml:space="preserve">Oude Amsterdamsestraatweg 6 </t>
  </si>
  <si>
    <t>BAARN</t>
  </si>
  <si>
    <t xml:space="preserve">Plaatweg 30 </t>
  </si>
  <si>
    <t>BOTLEK ROTTERDAM</t>
  </si>
  <si>
    <t>Plaatweg 4003 E</t>
  </si>
  <si>
    <t xml:space="preserve">Plantagebaan 80 </t>
  </si>
  <si>
    <t>WOUWSE PLANTAGE</t>
  </si>
  <si>
    <t xml:space="preserve">Plattedijk 55 </t>
  </si>
  <si>
    <t>LEMMER</t>
  </si>
  <si>
    <t xml:space="preserve">Poelweg 21 </t>
  </si>
  <si>
    <t>GRIJPSKERK</t>
  </si>
  <si>
    <t xml:space="preserve">Prins Hendrikweg 2 </t>
  </si>
  <si>
    <t xml:space="preserve">Prinses Beatrixsluis 1 </t>
  </si>
  <si>
    <t xml:space="preserve">Punterweg 15 </t>
  </si>
  <si>
    <t xml:space="preserve">Rampweg 13 </t>
  </si>
  <si>
    <t>SCHARENDIJKE</t>
  </si>
  <si>
    <t xml:space="preserve">Rampweg 36 </t>
  </si>
  <si>
    <t>Rangeerstraat 2 A</t>
  </si>
  <si>
    <t>Rijksparallelweg 37 a</t>
  </si>
  <si>
    <t>STAPHORST</t>
  </si>
  <si>
    <t xml:space="preserve">Rijksstraatweg 47 </t>
  </si>
  <si>
    <t>DELFGAUW</t>
  </si>
  <si>
    <t xml:space="preserve">Rijksweg 11 </t>
  </si>
  <si>
    <t xml:space="preserve">Rijksweg 204 </t>
  </si>
  <si>
    <t>JIRNSUM</t>
  </si>
  <si>
    <t xml:space="preserve">Rijksweg A29  </t>
  </si>
  <si>
    <t>NUMANSDORP</t>
  </si>
  <si>
    <t xml:space="preserve">Rijkszee- en Marinehaven 1 </t>
  </si>
  <si>
    <t xml:space="preserve">Rijkszee- en Marinehaven 67 </t>
  </si>
  <si>
    <t xml:space="preserve">Robbenplaatweg 13 </t>
  </si>
  <si>
    <t>EEMSHAVEN</t>
  </si>
  <si>
    <t xml:space="preserve">Sanderboutlaan 49 </t>
  </si>
  <si>
    <t>ELSLOO LB</t>
  </si>
  <si>
    <t xml:space="preserve">Schaapherderweg 4 </t>
  </si>
  <si>
    <t>RIDDERKERK</t>
  </si>
  <si>
    <t xml:space="preserve">Schagerweg 1 </t>
  </si>
  <si>
    <t>SCHAGERBRUG</t>
  </si>
  <si>
    <t xml:space="preserve">Scharlo 7 </t>
  </si>
  <si>
    <t>WASPIK</t>
  </si>
  <si>
    <t xml:space="preserve">Schoorkenszandweg 12 </t>
  </si>
  <si>
    <t>Serwei 4 B</t>
  </si>
  <si>
    <t>Sint Joosterweg 5 A</t>
  </si>
  <si>
    <t>Skulenboargerwei 24 B</t>
  </si>
  <si>
    <t>EASTERMAR</t>
  </si>
  <si>
    <t xml:space="preserve">Sluis Noord 15 </t>
  </si>
  <si>
    <t xml:space="preserve">Sluiskolkkade 8 </t>
  </si>
  <si>
    <t>DEN OEVER</t>
  </si>
  <si>
    <t xml:space="preserve">Sluisplein 3 </t>
  </si>
  <si>
    <t xml:space="preserve">Spieringsluis 3 </t>
  </si>
  <si>
    <t xml:space="preserve">Stationsstraat 3 </t>
  </si>
  <si>
    <t>SWALMEN</t>
  </si>
  <si>
    <t xml:space="preserve">Stationsweg 61 </t>
  </si>
  <si>
    <t xml:space="preserve">Steenweg 4 </t>
  </si>
  <si>
    <t>MOERDIJK</t>
  </si>
  <si>
    <t xml:space="preserve">Stevensweg 101 </t>
  </si>
  <si>
    <t>HEERLEN</t>
  </si>
  <si>
    <t>Van den Boschstraat 1 A</t>
  </si>
  <si>
    <t xml:space="preserve">Van Leeuwenhoekweg 20 </t>
  </si>
  <si>
    <t xml:space="preserve">Van Nieuwenhuijzenweg 6 </t>
  </si>
  <si>
    <t xml:space="preserve">Veerweg 4 </t>
  </si>
  <si>
    <t xml:space="preserve">Verbindingsweg 4 </t>
  </si>
  <si>
    <t>HERVELD</t>
  </si>
  <si>
    <t xml:space="preserve">Verlengde Spoorstraat 4 </t>
  </si>
  <si>
    <t xml:space="preserve">Vierwegen 3 </t>
  </si>
  <si>
    <t>KAPELLE</t>
  </si>
  <si>
    <t xml:space="preserve">Vossemeer  </t>
  </si>
  <si>
    <t xml:space="preserve">Vredenburghweg 4 </t>
  </si>
  <si>
    <t>ZUIDOOSTBEEMSTER</t>
  </si>
  <si>
    <t xml:space="preserve">Westerhavenweg 2 </t>
  </si>
  <si>
    <t xml:space="preserve">Westerwerf 21 </t>
  </si>
  <si>
    <t>UITGEEST</t>
  </si>
  <si>
    <t xml:space="preserve">Westkolkdijk 7 </t>
  </si>
  <si>
    <t>OOSTZAAN</t>
  </si>
  <si>
    <t>Wijchenseweg 4 a</t>
  </si>
  <si>
    <t xml:space="preserve">Wilhelminasluis 5 </t>
  </si>
  <si>
    <t>ANDEL</t>
  </si>
  <si>
    <t xml:space="preserve">Zeesluizen 17 </t>
  </si>
  <si>
    <t>FARMSUM</t>
  </si>
  <si>
    <t xml:space="preserve">Zijdeweg 1 </t>
  </si>
  <si>
    <t>LOPIK</t>
  </si>
  <si>
    <t xml:space="preserve">Zuider IJdijk 49 </t>
  </si>
  <si>
    <t xml:space="preserve">Zutphensestraat 230 </t>
  </si>
  <si>
    <t>RVO</t>
  </si>
  <si>
    <t xml:space="preserve">Croeselaan 15 </t>
  </si>
  <si>
    <t xml:space="preserve">Mandemaat 3 </t>
  </si>
  <si>
    <t xml:space="preserve">Prinses Beatrixlaan 2 </t>
  </si>
  <si>
    <t xml:space="preserve">Verzetslaan 30 </t>
  </si>
  <si>
    <t>DEVENTER</t>
  </si>
  <si>
    <t xml:space="preserve">Weverstraat 8 </t>
  </si>
  <si>
    <t xml:space="preserve">Bleijenburg 7 </t>
  </si>
  <si>
    <t xml:space="preserve">Plein 2 </t>
  </si>
  <si>
    <t>Burgemeester Verderlaan 9</t>
  </si>
  <si>
    <t>Park Voorn 4</t>
  </si>
  <si>
    <t>St.-Jacobsstraat 135</t>
  </si>
  <si>
    <t>Europaweg 2</t>
  </si>
  <si>
    <t>Raad voor de Kinderbescherming</t>
  </si>
  <si>
    <t>Fentener v Vlissingenkd 1</t>
  </si>
  <si>
    <t>Jansweg 15</t>
  </si>
  <si>
    <t>Haarlem</t>
  </si>
  <si>
    <t>Witgoed</t>
  </si>
  <si>
    <t>SWILL</t>
  </si>
  <si>
    <t xml:space="preserve">Ter Apelervenen 3 </t>
  </si>
  <si>
    <t>TER APEL</t>
  </si>
  <si>
    <t xml:space="preserve">Akkermaalsbos 4 </t>
  </si>
  <si>
    <t xml:space="preserve">Veldmaarschalk Montgomerylaan 500 </t>
  </si>
  <si>
    <t xml:space="preserve">Luttenbergstraat 5 </t>
  </si>
  <si>
    <t xml:space="preserve">Sint Annadal 1 </t>
  </si>
  <si>
    <t xml:space="preserve">Zuidermolenweg 1 </t>
  </si>
  <si>
    <t xml:space="preserve">Buitenhaven 0 </t>
  </si>
  <si>
    <t xml:space="preserve">Buitenhoofd 15 </t>
  </si>
  <si>
    <t xml:space="preserve">Burgemeester Stramanweg 100 </t>
  </si>
  <si>
    <t xml:space="preserve">Faelweg 2 </t>
  </si>
  <si>
    <t xml:space="preserve">Grevelingensluis 4 </t>
  </si>
  <si>
    <t xml:space="preserve">Haven Westzijde 27 </t>
  </si>
  <si>
    <t>BRESKENS</t>
  </si>
  <si>
    <t xml:space="preserve">Hoge Poeldonk 18 </t>
  </si>
  <si>
    <t xml:space="preserve">Hoogh Plaetweg 1 </t>
  </si>
  <si>
    <t xml:space="preserve">Ramsweg 11 </t>
  </si>
  <si>
    <t>ENS</t>
  </si>
  <si>
    <t>Rangeerstraat 2 a</t>
  </si>
  <si>
    <t xml:space="preserve">Steiger ms Hammen Noordl-b 0 </t>
  </si>
  <si>
    <t xml:space="preserve">Strikledeweg 1 </t>
  </si>
  <si>
    <t xml:space="preserve">Diepenhorstlaan 20 </t>
  </si>
  <si>
    <t xml:space="preserve">Schepersmaat 2 </t>
  </si>
  <si>
    <t>% tov 2019</t>
  </si>
  <si>
    <t>Paleis Noordeinde</t>
  </si>
  <si>
    <t>Noordeinde 68</t>
  </si>
  <si>
    <t>Koninklijk Staldepartement</t>
  </si>
  <si>
    <t xml:space="preserve">Hoge Wal 17, </t>
  </si>
  <si>
    <t>Paleis Huis ten Bosch</t>
  </si>
  <si>
    <t xml:space="preserve">'s-Gravenhaagse Bos 10, </t>
  </si>
  <si>
    <t>Paleis Amsterdam</t>
  </si>
  <si>
    <t xml:space="preserve">Nieuwezijds Voorburgwal 147, </t>
  </si>
  <si>
    <t>Jachtslot het Oude Loo</t>
  </si>
  <si>
    <t xml:space="preserve">Koninklijk Park 17, </t>
  </si>
  <si>
    <t>Van Heuven Goedhartlaan 1</t>
  </si>
  <si>
    <t>Amstelveen</t>
  </si>
  <si>
    <t>Sociale Verzekeringsbank - SVB</t>
  </si>
  <si>
    <t>Rat Verleghstraat 2</t>
  </si>
  <si>
    <t>Snipperlingsdijk 2</t>
  </si>
  <si>
    <t>Cascadeplein 5</t>
  </si>
  <si>
    <t>Stationsplein 1</t>
  </si>
  <si>
    <t>Takenhofplein 4</t>
  </si>
  <si>
    <t>Laurentiusplein 8</t>
  </si>
  <si>
    <t>Posthumalaan 100-122</t>
  </si>
  <si>
    <t>Graadt van Roggenweg 400</t>
  </si>
  <si>
    <t xml:space="preserve">Stationsstraat 112 </t>
  </si>
  <si>
    <t>ZAANSTAD</t>
  </si>
  <si>
    <t xml:space="preserve">Papendorpseweg 93 </t>
  </si>
  <si>
    <t>Gemeente Amsterdam</t>
  </si>
  <si>
    <t xml:space="preserve">Admiraal Helfrichstraat 7 </t>
  </si>
  <si>
    <t>Aldebaranplein 2 F</t>
  </si>
  <si>
    <t>Amstel 1 /Zwanenburgwal 13</t>
  </si>
  <si>
    <t>Amstelpark 8-9 A en B</t>
  </si>
  <si>
    <t>Anton de Komplein 150</t>
  </si>
  <si>
    <t xml:space="preserve">Baarsjesweg 224 </t>
  </si>
  <si>
    <t>Beverwijkstraat 3</t>
  </si>
  <si>
    <t>Bijlmerdreef 1005 C</t>
  </si>
  <si>
    <t>Bos en Lommerplein 250 (en 176)</t>
  </si>
  <si>
    <t>Bourgondischelaan 43-45</t>
  </si>
  <si>
    <t>Buikslotermeerplein 2000</t>
  </si>
  <si>
    <t>Burgemeester de Vlugtlaan 2</t>
  </si>
  <si>
    <t xml:space="preserve">Cruquiusweg 5 </t>
  </si>
  <si>
    <t xml:space="preserve">Cruquiusweg 90-92 </t>
  </si>
  <si>
    <t>Daniël goedkoopstraat 7-9</t>
  </si>
  <si>
    <t>De Entree 300</t>
  </si>
  <si>
    <t>De Mirandalaan 9</t>
  </si>
  <si>
    <t>Den Brielstraat 15</t>
  </si>
  <si>
    <t>Dijksgracht 1</t>
  </si>
  <si>
    <t>Dr. H. Colijnstraat  248</t>
  </si>
  <si>
    <t>Elisabeth Wolffstraat 2-4</t>
  </si>
  <si>
    <t>Evertsweertplantsoen 3</t>
  </si>
  <si>
    <t>Flierbosdreef 23</t>
  </si>
  <si>
    <t xml:space="preserve">Fogostraat 1 </t>
  </si>
  <si>
    <t>Fritz Dietrich Kahlenbergstraat 262-264</t>
  </si>
  <si>
    <t>Generaal Vetterstraat 27</t>
  </si>
  <si>
    <t>Heggerankweg 87</t>
  </si>
  <si>
    <t xml:space="preserve">Henk Sneevlietweg 20 </t>
  </si>
  <si>
    <t>Herengracht 502</t>
  </si>
  <si>
    <t xml:space="preserve">Herikerbergweg 290 </t>
  </si>
  <si>
    <t>Hobbemastraat 26</t>
  </si>
  <si>
    <t>Hofgeest 193</t>
  </si>
  <si>
    <t>J.H. van Heekpad 5</t>
  </si>
  <si>
    <t>Jacob Bontiusplaats 11 (6241325 / Werf Centrum)</t>
  </si>
  <si>
    <t>Jan van Galenstraat 323-329</t>
  </si>
  <si>
    <t xml:space="preserve">Jodenbreestraat 25 </t>
  </si>
  <si>
    <t>Kalfjeslaan 28</t>
  </si>
  <si>
    <t xml:space="preserve">Klaprozenweg 91 </t>
  </si>
  <si>
    <t>Kraijenhoffstraat 32</t>
  </si>
  <si>
    <t>Kruislaan 5</t>
  </si>
  <si>
    <t xml:space="preserve">Leidsekruisstraat 34 </t>
  </si>
  <si>
    <t>Lindengracht 204</t>
  </si>
  <si>
    <t>Luchtvaartstraat 9</t>
  </si>
  <si>
    <t>Magalhaensplein 2</t>
  </si>
  <si>
    <t xml:space="preserve">Meerkerkdreef 25 </t>
  </si>
  <si>
    <t>Meteorenweg 266-270</t>
  </si>
  <si>
    <t>Nicolaas Witsenkade 22</t>
  </si>
  <si>
    <t>Nieuw Zeelandweg 45-46</t>
  </si>
  <si>
    <t>Nieuwe Uilenburgerstraat 59</t>
  </si>
  <si>
    <t xml:space="preserve">Nobelweg 31 </t>
  </si>
  <si>
    <t>Oranje-Vrijstaatplein 2</t>
  </si>
  <si>
    <t xml:space="preserve">Osdorpplein 1000 </t>
  </si>
  <si>
    <t xml:space="preserve">Osdorpplein 516-518 </t>
  </si>
  <si>
    <t>Osdorpplein 519-521</t>
  </si>
  <si>
    <t xml:space="preserve">Oudezijds Voorburgwal 300 </t>
  </si>
  <si>
    <t>Overbrakerpad 4</t>
  </si>
  <si>
    <t>Papaverweg 33</t>
  </si>
  <si>
    <t>Pieter Braaijweg 10</t>
  </si>
  <si>
    <t>Plein 40-45 1 (Aris geen frequentie, word document wel)</t>
  </si>
  <si>
    <t>Pontanusstraat 278</t>
  </si>
  <si>
    <t xml:space="preserve">President Kennedylaan 923 </t>
  </si>
  <si>
    <t>Prins Hendrikkade 142</t>
  </si>
  <si>
    <t>Professor Tulpstraat 17</t>
  </si>
  <si>
    <t>Reigersbos 309</t>
  </si>
  <si>
    <t>Rozenburglaan 2</t>
  </si>
  <si>
    <t xml:space="preserve">Schepenbergweg 39 </t>
  </si>
  <si>
    <t>Staalmeesterslaan 435</t>
  </si>
  <si>
    <t>Theemsweg 26-30 (Aris 26)</t>
  </si>
  <si>
    <t>Theophile de Bockstraat 100 E</t>
  </si>
  <si>
    <t>Tijl Uilenspiegelstraat 12</t>
  </si>
  <si>
    <t>Troelstralaan 1</t>
  </si>
  <si>
    <t>Tweede Jan van der Heijdenstraat 75-77</t>
  </si>
  <si>
    <t xml:space="preserve">Van Heenvlietlaan 50 </t>
  </si>
  <si>
    <t xml:space="preserve">Van Hogendorpstraat 202 </t>
  </si>
  <si>
    <t>Vijzelstraat 32 (Herengracht 482 in Aris)</t>
  </si>
  <si>
    <t>Volendammerweg 310</t>
  </si>
  <si>
    <t>Weesperplein 11</t>
  </si>
  <si>
    <t>Weesperplein 8</t>
  </si>
  <si>
    <t xml:space="preserve">Weesperstraat 113-117 </t>
  </si>
  <si>
    <t>Weesperstraat 430-432</t>
  </si>
  <si>
    <t>Willem van Konijnenburgstraat 10</t>
  </si>
  <si>
    <t>Wingerdweg 52</t>
  </si>
  <si>
    <t>Bijlmerdreef 1134</t>
  </si>
  <si>
    <t>Bornhout 8 loods 38 + 25 achter GV opslag</t>
  </si>
  <si>
    <t>Internetstraat 10</t>
  </si>
  <si>
    <t>Meerkerkdreef 33</t>
  </si>
  <si>
    <t>Theemsweg 26-30 (Aris 28)</t>
  </si>
  <si>
    <t>Houtrustweg 600 2583GA Scheveningen</t>
  </si>
  <si>
    <t>1e Binnenhaven t.h.v. Vissershavenweg 56 2583DL Den Haag</t>
  </si>
  <si>
    <t>Noorddijk 37 (depot) /Werkhavenweg 3 (schip)</t>
  </si>
  <si>
    <t xml:space="preserve">Prinshendrikweg 54 4382NS Vlissingen </t>
  </si>
  <si>
    <t>Kanaalweg westzijde 21</t>
  </si>
  <si>
    <t>Nieuweweg 8 3181 LJ Rozenburg</t>
  </si>
  <si>
    <t>Willem Barentskade 43, West-Terschelling</t>
  </si>
  <si>
    <t>Rijkszee en Marinehaven, steiger 6/7, 1781ZZ Den Helder.</t>
  </si>
  <si>
    <t>Kustweg 28 9976 VP Lauwersoog</t>
  </si>
  <si>
    <t xml:space="preserve">Cruquiusweg 44, 3151HC Hoek van Holland (Berghaven)) </t>
  </si>
  <si>
    <t>Oostvaardersdijk 8A 8243PA Lelystad</t>
  </si>
  <si>
    <t>Faelweg 2</t>
  </si>
  <si>
    <t>Bakenweg 4401 LG. Ligplaatsnr.235</t>
  </si>
  <si>
    <t>slijbeekweg 8, Arhem</t>
  </si>
  <si>
    <t>Nieuwe Haven 11  4301DJ</t>
  </si>
  <si>
    <t>Krammersluiszen 2, 4311 RS, Bruinisse</t>
  </si>
  <si>
    <t>Van Leeuwenhoekweg 20 3316 AV Dordrecht</t>
  </si>
  <si>
    <t>Lytse Sud-ein</t>
  </si>
  <si>
    <t>Evertbakkerkade</t>
  </si>
  <si>
    <t>Weterhavenweg Poseidonstijger Buitenhaven Vlissingen</t>
  </si>
  <si>
    <t>Oostelijke kanaalweg 10 4417ED Hansweert</t>
  </si>
  <si>
    <t>nieuwe vissershaven, 8861NX, Harlingen</t>
  </si>
  <si>
    <t>Oostelijkekanaalweg 1a 4424NC Wemeldinge</t>
  </si>
  <si>
    <t>Noordersluisweg 22 1975 AM Ijmuiden</t>
  </si>
  <si>
    <t>Adres</t>
  </si>
  <si>
    <t>Scheveningen</t>
  </si>
  <si>
    <t>Bruinisse</t>
  </si>
  <si>
    <t>Vlissingen</t>
  </si>
  <si>
    <t xml:space="preserve">Harderhaven </t>
  </si>
  <si>
    <t>Hellevoetsluis</t>
  </si>
  <si>
    <t>Rozenburg</t>
  </si>
  <si>
    <t>Terschelling</t>
  </si>
  <si>
    <t>Lauwersoog</t>
  </si>
  <si>
    <t>Hoek van Holland</t>
  </si>
  <si>
    <t>Lelystadhaven</t>
  </si>
  <si>
    <t>Harlingen</t>
  </si>
  <si>
    <t>Vrouwenpolder (Neeltje Jans)</t>
  </si>
  <si>
    <t>Yerseke</t>
  </si>
  <si>
    <t>Wemeldinge</t>
  </si>
  <si>
    <t>Zierikzee</t>
  </si>
  <si>
    <t>Krammersluizen</t>
  </si>
  <si>
    <t>Dordrecht</t>
  </si>
  <si>
    <t>Uitwellingerga</t>
  </si>
  <si>
    <t>Urk</t>
  </si>
  <si>
    <t>Hansweert</t>
  </si>
  <si>
    <t>Ijmuiden</t>
  </si>
  <si>
    <t>Ligplaats</t>
  </si>
  <si>
    <t xml:space="preserve">Celiusstraat 10 </t>
  </si>
  <si>
    <t>DRZ</t>
  </si>
  <si>
    <t>DKH</t>
  </si>
  <si>
    <t>OM</t>
  </si>
  <si>
    <t xml:space="preserve">Stationsstraat 5 </t>
  </si>
  <si>
    <t xml:space="preserve">W. Dreesweg 24 </t>
  </si>
  <si>
    <t>ALMERE</t>
  </si>
  <si>
    <t xml:space="preserve">Kingsfordweg 1 </t>
  </si>
  <si>
    <t xml:space="preserve">John F. Kennedylaan 8 </t>
  </si>
  <si>
    <t xml:space="preserve">Stadhoudersmolenweg 53 </t>
  </si>
  <si>
    <t xml:space="preserve">Tweelingenlaan 62 </t>
  </si>
  <si>
    <t xml:space="preserve">Marowijne 40 </t>
  </si>
  <si>
    <t xml:space="preserve">Laan van Westenenk 492 </t>
  </si>
  <si>
    <t xml:space="preserve">Stationsplein-West 30 </t>
  </si>
  <si>
    <t xml:space="preserve">Pels Rijckenstraat 1 </t>
  </si>
  <si>
    <t xml:space="preserve">Groningensingel 21 </t>
  </si>
  <si>
    <t xml:space="preserve">Oliphantweg 30 </t>
  </si>
  <si>
    <t xml:space="preserve">Meerten Verhoffstraat 18 </t>
  </si>
  <si>
    <t xml:space="preserve">Gravinnen van Nassaublvd 75 </t>
  </si>
  <si>
    <t xml:space="preserve">De Poppe 8 </t>
  </si>
  <si>
    <t>DE LUTTE</t>
  </si>
  <si>
    <t xml:space="preserve">Prinses Beatrixlaan 512 </t>
  </si>
  <si>
    <t>Nieuweweg 3 A</t>
  </si>
  <si>
    <t xml:space="preserve">Impact 5 </t>
  </si>
  <si>
    <t>DUIVEN</t>
  </si>
  <si>
    <t xml:space="preserve">Keizersgracht 5 </t>
  </si>
  <si>
    <t xml:space="preserve">Karel de Grotelaan 4 </t>
  </si>
  <si>
    <t xml:space="preserve">Bendienplein 5 </t>
  </si>
  <si>
    <t>EMMEN</t>
  </si>
  <si>
    <t xml:space="preserve">Hengelosestraat 75 </t>
  </si>
  <si>
    <t xml:space="preserve">Cascadeplein 10 </t>
  </si>
  <si>
    <t xml:space="preserve">Oude Roderweg 29 </t>
  </si>
  <si>
    <t xml:space="preserve">Kloosterweg 22 </t>
  </si>
  <si>
    <t xml:space="preserve">Kloosterweg 1 </t>
  </si>
  <si>
    <t xml:space="preserve">Enschedesestraat 120 </t>
  </si>
  <si>
    <t>Capellalaan 1 -17</t>
  </si>
  <si>
    <t>HOOFDDORP</t>
  </si>
  <si>
    <t xml:space="preserve">Techniekweg 1 </t>
  </si>
  <si>
    <t>HOOGEZAND</t>
  </si>
  <si>
    <t xml:space="preserve">Nieuwe Steen 4 </t>
  </si>
  <si>
    <t>HOORN NH</t>
  </si>
  <si>
    <t xml:space="preserve">Tesselschadestraat 140 </t>
  </si>
  <si>
    <t xml:space="preserve">Terra Nigrastraat 10 </t>
  </si>
  <si>
    <t xml:space="preserve">Bosporusstraat 5 </t>
  </si>
  <si>
    <t>MAASVLAKTE ROTTERDAM</t>
  </si>
  <si>
    <t xml:space="preserve">Plaza 5 </t>
  </si>
  <si>
    <t xml:space="preserve">Duitslandweg 1 </t>
  </si>
  <si>
    <t>RITTHEM</t>
  </si>
  <si>
    <t>Parklaan 14 -16</t>
  </si>
  <si>
    <t xml:space="preserve">Laan op Zuid 45 </t>
  </si>
  <si>
    <t xml:space="preserve">Laan op Zuid 391 </t>
  </si>
  <si>
    <t xml:space="preserve">Reeweg 16 </t>
  </si>
  <si>
    <t xml:space="preserve">Reeweg 25 </t>
  </si>
  <si>
    <t xml:space="preserve">Evert van de Beekstraat 384 </t>
  </si>
  <si>
    <t xml:space="preserve">Spoorlaan 175 </t>
  </si>
  <si>
    <t xml:space="preserve">Spoorlaan 420 </t>
  </si>
  <si>
    <t xml:space="preserve">Herman Gorterstraat 5 </t>
  </si>
  <si>
    <t xml:space="preserve">St.-Jacobsstraat 16 </t>
  </si>
  <si>
    <t xml:space="preserve">Orteliuslaan 1000 </t>
  </si>
  <si>
    <t xml:space="preserve">Graadt van Roggenweg 500 </t>
  </si>
  <si>
    <t xml:space="preserve">Kanaalweg 84 </t>
  </si>
  <si>
    <t>Park Voorn 4 -6</t>
  </si>
  <si>
    <t xml:space="preserve">Burgemeester Verderlaan 9 </t>
  </si>
  <si>
    <t>Tiberdreef 12 -24</t>
  </si>
  <si>
    <t xml:space="preserve">Hogeweg 85 </t>
  </si>
  <si>
    <t xml:space="preserve">Coenecoop 133 </t>
  </si>
  <si>
    <t>WADDINXVEEN</t>
  </si>
  <si>
    <t xml:space="preserve">Hanzelaan 310 </t>
  </si>
  <si>
    <t>Noordzeelaan 40 -42</t>
  </si>
  <si>
    <t xml:space="preserve">Burg Drijbersingel 27 </t>
  </si>
  <si>
    <t xml:space="preserve">Van Wevelinkhovenstraat 1 </t>
  </si>
  <si>
    <t xml:space="preserve">Transportbaan 12 </t>
  </si>
  <si>
    <t>WINSCHOTEN</t>
  </si>
  <si>
    <t>Noordzeelaan 40 42</t>
  </si>
  <si>
    <t xml:space="preserve">Delpratsingel 22 </t>
  </si>
  <si>
    <t xml:space="preserve">Delta 51 </t>
  </si>
  <si>
    <t xml:space="preserve">Laan van Westenenk  </t>
  </si>
  <si>
    <t xml:space="preserve">Mercuriusplein 1 </t>
  </si>
  <si>
    <t xml:space="preserve">Nijenoord 6 </t>
  </si>
  <si>
    <t>DEN HAAG</t>
  </si>
  <si>
    <t xml:space="preserve">Raadhuisplein 28 </t>
  </si>
  <si>
    <t xml:space="preserve">St.-Jacobsstraat 200 </t>
  </si>
  <si>
    <t xml:space="preserve">Surinameweg 4 </t>
  </si>
  <si>
    <t xml:space="preserve">Tweedweg 20 </t>
  </si>
  <si>
    <t xml:space="preserve">Zuidelijke Randweg 4 </t>
  </si>
  <si>
    <t>Diepenhorstlaan 22</t>
  </si>
  <si>
    <t>Diepenhorstlaan 26 -SSCICTLS</t>
  </si>
  <si>
    <t>Diephorstlaan 20-30, Visseringlaan</t>
  </si>
  <si>
    <t>Neuhuyskade 32-40</t>
  </si>
  <si>
    <t>Schedeldoekshaven 552</t>
  </si>
  <si>
    <t/>
  </si>
  <si>
    <t>De Valkenberg 8</t>
  </si>
  <si>
    <t>Valkenburg Lb</t>
  </si>
  <si>
    <t>Het Zeisterspoor 8</t>
  </si>
  <si>
    <t>Keizer Hendrik VI-singel 4</t>
  </si>
  <si>
    <t>Nijmegen</t>
  </si>
  <si>
    <t>Schaverijstraat 3</t>
  </si>
  <si>
    <t>Zichtenburglaan 240</t>
  </si>
  <si>
    <t>Zuiderweg</t>
  </si>
  <si>
    <t xml:space="preserve">Prins Clauslaan 16 </t>
  </si>
  <si>
    <t>DKH - Jachtslot het Oude Loo</t>
  </si>
  <si>
    <t>DKH - Koninklijk Staldepartement</t>
  </si>
  <si>
    <t>DKH - Paleis Amsterdam</t>
  </si>
  <si>
    <t>DKH - Paleis Huis ten Bosch</t>
  </si>
  <si>
    <t>DKH - Paleis Noordeinde</t>
  </si>
  <si>
    <t>EDE GLD</t>
  </si>
  <si>
    <t xml:space="preserve">Celsiusstraat 47 </t>
  </si>
  <si>
    <t xml:space="preserve">Luxemburgweg 2 </t>
  </si>
  <si>
    <t xml:space="preserve">Sluisplein 33 </t>
  </si>
  <si>
    <t xml:space="preserve">Stationsweg 10 </t>
  </si>
  <si>
    <t xml:space="preserve">Potgietersingel 2 </t>
  </si>
  <si>
    <t>Jansstraat 81</t>
  </si>
  <si>
    <t xml:space="preserve">Jansstraat 81 </t>
  </si>
  <si>
    <t>Joan Muyskenweg 25</t>
  </si>
  <si>
    <t xml:space="preserve">Joan Muyskenweg 25 </t>
  </si>
  <si>
    <t>Joan Muyskenweg 25A</t>
  </si>
  <si>
    <t>Korenbloemweg 10</t>
  </si>
  <si>
    <t>Oosthaven 25</t>
  </si>
  <si>
    <t>Oranjesingel 56</t>
  </si>
  <si>
    <t>Parnassusweg 103106</t>
  </si>
  <si>
    <t>Parnassusweg 126-128</t>
  </si>
  <si>
    <t>Piusplein 50</t>
  </si>
  <si>
    <t>Rembrandtstraat 23</t>
  </si>
  <si>
    <t>Stationsstraat 104</t>
  </si>
  <si>
    <t>Vrouwe Justitiaplein 3</t>
  </si>
  <si>
    <t>Wattstraat 16</t>
  </si>
  <si>
    <t>Wijersstraat 1</t>
  </si>
  <si>
    <t>Willemskade 8</t>
  </si>
  <si>
    <t>Witte Singel 1</t>
  </si>
  <si>
    <t>Zuidermolenweg 1 A</t>
  </si>
  <si>
    <t>Zuid-Oostsingel 41</t>
  </si>
  <si>
    <t>Afsluitdijk 1 A</t>
  </si>
  <si>
    <t>KORNWERDERZAND</t>
  </si>
  <si>
    <t xml:space="preserve">Eperweg 100 </t>
  </si>
  <si>
    <t>'T HARDE</t>
  </si>
  <si>
    <t>Het Nieuwe Diep 27 D1</t>
  </si>
  <si>
    <t xml:space="preserve">Maasstraat 8 </t>
  </si>
  <si>
    <t>SAMBEEK</t>
  </si>
  <si>
    <t xml:space="preserve">Nieuwe Vissershaven 17 </t>
  </si>
  <si>
    <t xml:space="preserve">Noorderend 15 </t>
  </si>
  <si>
    <t xml:space="preserve">Nye Dijk 1 </t>
  </si>
  <si>
    <t xml:space="preserve">Oud Kamperweg 1 </t>
  </si>
  <si>
    <t>ELLEMEET</t>
  </si>
  <si>
    <t>Rijksparallelweg 37 A</t>
  </si>
  <si>
    <t xml:space="preserve">Rijksweg A12 8 </t>
  </si>
  <si>
    <t>BABBERICH</t>
  </si>
  <si>
    <t xml:space="preserve">Sluismeester 1 </t>
  </si>
  <si>
    <t>LITH</t>
  </si>
  <si>
    <t xml:space="preserve">Sluisweg 1 </t>
  </si>
  <si>
    <t>HEEL</t>
  </si>
  <si>
    <t xml:space="preserve">Sluisweg 2 </t>
  </si>
  <si>
    <t>NEDERASSELT</t>
  </si>
  <si>
    <t xml:space="preserve">Viaductweg 1 </t>
  </si>
  <si>
    <t xml:space="preserve">Vossemeer 56 </t>
  </si>
  <si>
    <t xml:space="preserve">Emmastraat 33 </t>
  </si>
  <si>
    <t>volgt</t>
  </si>
  <si>
    <t>2021 afval in kg</t>
  </si>
  <si>
    <t>2020 afval in kg</t>
  </si>
  <si>
    <t>2019 afval in kg</t>
  </si>
  <si>
    <t>Bijlage 6 - Detailoverzicht locaties</t>
  </si>
  <si>
    <t>SVB</t>
  </si>
  <si>
    <t>FMH</t>
  </si>
  <si>
    <t>Dienst</t>
  </si>
  <si>
    <t>Afvalstroom</t>
  </si>
  <si>
    <t>Aantal kg 2019</t>
  </si>
  <si>
    <t>Aantal kg 2020</t>
  </si>
  <si>
    <t>Aantal kg 2021</t>
  </si>
  <si>
    <t>Deelnemende dienst</t>
  </si>
  <si>
    <t>Totaal overzicht kg per Afvalstroom 2019, 2020 en 2021</t>
  </si>
  <si>
    <t>Totaal overzicht kg afval per Deelnemende dienst 2019, 2020 en 2021</t>
  </si>
  <si>
    <t>RWS scheepslocaties</t>
  </si>
  <si>
    <t>Ophaal frequentie</t>
  </si>
  <si>
    <t>Op afroep</t>
  </si>
  <si>
    <t>Deze locaties betreffen 'nieuwe' locaties waar geen exacte omvanggegevens bekend zijn</t>
  </si>
  <si>
    <t>Aanbod per locatie 2019</t>
  </si>
  <si>
    <t>Aanbod per locatie 2020</t>
  </si>
  <si>
    <t>Aanbod per locatie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</si>
</sst>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1F497D"/>
      <name val="Verdana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0" borderId="1" xfId="0" applyFont="1" applyBorder="1"/>
    <xf numFmtId="0" fontId="6" fillId="0" borderId="0" xfId="0" applyFont="1" applyFill="1" applyAlignment="1">
      <alignment horizontal="center" vertical="center"/>
    </xf>
    <xf numFmtId="9" fontId="6" fillId="0" borderId="1" xfId="1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Fill="1" applyBorder="1"/>
    <xf numFmtId="0" fontId="6" fillId="0" borderId="1" xfId="0" applyFont="1" applyBorder="1" applyAlignment="1">
      <alignment vertical="center"/>
    </xf>
    <xf numFmtId="0" fontId="6" fillId="0" borderId="3" xfId="0" applyFont="1" applyFill="1" applyBorder="1"/>
    <xf numFmtId="0" fontId="7" fillId="2" borderId="1" xfId="0" applyFont="1" applyFill="1" applyBorder="1"/>
    <xf numFmtId="0" fontId="7" fillId="0" borderId="0" xfId="0" applyFont="1"/>
    <xf numFmtId="4" fontId="6" fillId="0" borderId="1" xfId="0" applyNumberFormat="1" applyFont="1" applyBorder="1"/>
    <xf numFmtId="4" fontId="6" fillId="0" borderId="3" xfId="0" applyNumberFormat="1" applyFont="1" applyFill="1" applyBorder="1"/>
    <xf numFmtId="4" fontId="7" fillId="2" borderId="1" xfId="0" applyNumberFormat="1" applyFont="1" applyFill="1" applyBorder="1"/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4" fontId="6" fillId="0" borderId="1" xfId="0" applyNumberFormat="1" applyFont="1" applyFill="1" applyBorder="1" applyAlignment="1">
      <alignment horizontal="right"/>
    </xf>
    <xf numFmtId="4" fontId="6" fillId="0" borderId="1" xfId="1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4" fontId="6" fillId="0" borderId="2" xfId="0" applyNumberFormat="1" applyFont="1" applyBorder="1"/>
    <xf numFmtId="4" fontId="6" fillId="2" borderId="1" xfId="0" applyNumberFormat="1" applyFont="1" applyFill="1" applyBorder="1"/>
    <xf numFmtId="4" fontId="9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6" fillId="3" borderId="2" xfId="0" applyFont="1" applyFill="1" applyBorder="1"/>
    <xf numFmtId="4" fontId="6" fillId="0" borderId="1" xfId="0" applyNumberFormat="1" applyFont="1" applyFill="1" applyBorder="1"/>
    <xf numFmtId="4" fontId="6" fillId="0" borderId="0" xfId="0" applyNumberFormat="1" applyFont="1" applyBorder="1"/>
    <xf numFmtId="0" fontId="10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6643-63B2-42FB-B306-18175C9A8BF1}">
  <sheetPr codeName="Blad1"/>
  <dimension ref="A1:Q33"/>
  <sheetViews>
    <sheetView tabSelected="1" workbookViewId="0"/>
  </sheetViews>
  <sheetFormatPr defaultRowHeight="11.25" x14ac:dyDescent="0.15"/>
  <cols>
    <col min="1" max="1" width="32.5703125" style="1" customWidth="1"/>
    <col min="2" max="2" width="17.28515625" style="1" bestFit="1" customWidth="1"/>
    <col min="3" max="3" width="19.85546875" style="1" bestFit="1" customWidth="1"/>
    <col min="4" max="4" width="17.42578125" style="1" bestFit="1" customWidth="1"/>
    <col min="5" max="5" width="13.140625" style="1" bestFit="1" customWidth="1"/>
    <col min="6" max="6" width="10.140625" style="1" bestFit="1" customWidth="1"/>
    <col min="7" max="7" width="11.28515625" style="1" bestFit="1" customWidth="1"/>
    <col min="8" max="8" width="12.85546875" style="1" customWidth="1"/>
    <col min="9" max="9" width="11.28515625" style="1" bestFit="1" customWidth="1"/>
    <col min="10" max="10" width="13.140625" style="1" bestFit="1" customWidth="1"/>
    <col min="11" max="11" width="9.140625" style="1" bestFit="1" customWidth="1"/>
    <col min="12" max="12" width="12.85546875" style="1" bestFit="1" customWidth="1"/>
    <col min="13" max="13" width="11.5703125" style="1" bestFit="1" customWidth="1"/>
    <col min="14" max="14" width="9" style="1" bestFit="1" customWidth="1"/>
    <col min="15" max="15" width="10.140625" style="1" bestFit="1" customWidth="1"/>
    <col min="16" max="16" width="13.28515625" style="1" bestFit="1" customWidth="1"/>
    <col min="17" max="17" width="10.5703125" style="1" bestFit="1" customWidth="1"/>
    <col min="18" max="16384" width="9.140625" style="1"/>
  </cols>
  <sheetData>
    <row r="1" spans="1:17" ht="14.25" x14ac:dyDescent="0.2">
      <c r="A1" s="23" t="s">
        <v>952</v>
      </c>
    </row>
    <row r="3" spans="1:17" x14ac:dyDescent="0.15">
      <c r="A3" s="12" t="s">
        <v>961</v>
      </c>
    </row>
    <row r="4" spans="1:17" x14ac:dyDescent="0.15">
      <c r="A4" s="18" t="s">
        <v>956</v>
      </c>
      <c r="B4" s="17" t="s">
        <v>2</v>
      </c>
      <c r="C4" s="17" t="s">
        <v>3</v>
      </c>
      <c r="D4" s="17" t="s">
        <v>4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12</v>
      </c>
      <c r="K4" s="17" t="s">
        <v>369</v>
      </c>
      <c r="L4" s="17" t="s">
        <v>5</v>
      </c>
      <c r="M4" s="17" t="s">
        <v>11</v>
      </c>
      <c r="N4" s="17" t="s">
        <v>608</v>
      </c>
      <c r="O4" s="17" t="s">
        <v>371</v>
      </c>
      <c r="P4" s="17" t="s">
        <v>13</v>
      </c>
      <c r="Q4" s="17"/>
    </row>
    <row r="5" spans="1:17" x14ac:dyDescent="0.15">
      <c r="A5" s="18" t="s">
        <v>957</v>
      </c>
      <c r="B5" s="13">
        <f>'2019'!D458</f>
        <v>4292945.3829736821</v>
      </c>
      <c r="C5" s="13">
        <f>'2019'!E458</f>
        <v>16935</v>
      </c>
      <c r="D5" s="13">
        <f>'2019'!F458</f>
        <v>99034</v>
      </c>
      <c r="E5" s="13">
        <f>'2019'!G458</f>
        <v>2149.857</v>
      </c>
      <c r="F5" s="13">
        <f>'2019'!H458</f>
        <v>40802.343000000001</v>
      </c>
      <c r="G5" s="13">
        <f>'2019'!I458</f>
        <v>160383.19999999998</v>
      </c>
      <c r="H5" s="13">
        <f>'2019'!J458</f>
        <v>5580</v>
      </c>
      <c r="I5" s="13">
        <f>'2019'!K458</f>
        <v>124049</v>
      </c>
      <c r="J5" s="13">
        <f>'2019'!L458</f>
        <v>1062497.3999999999</v>
      </c>
      <c r="K5" s="13">
        <f>'2019'!M458</f>
        <v>1680</v>
      </c>
      <c r="L5" s="13">
        <f>'2019'!N458</f>
        <v>594942.98815789481</v>
      </c>
      <c r="M5" s="13">
        <f>'2019'!O458</f>
        <v>383450</v>
      </c>
      <c r="N5" s="13">
        <f>'2019'!P458</f>
        <v>3880</v>
      </c>
      <c r="O5" s="13">
        <f>'2019'!Q458</f>
        <v>25555</v>
      </c>
      <c r="P5" s="13">
        <f>'2019'!R458</f>
        <v>6813884.171131582</v>
      </c>
      <c r="Q5" s="3"/>
    </row>
    <row r="6" spans="1:17" x14ac:dyDescent="0.15">
      <c r="A6" s="4"/>
    </row>
    <row r="7" spans="1:17" x14ac:dyDescent="0.15">
      <c r="A7" s="18" t="s">
        <v>956</v>
      </c>
      <c r="B7" s="17" t="s">
        <v>2</v>
      </c>
      <c r="C7" s="17" t="s">
        <v>3</v>
      </c>
      <c r="D7" s="17" t="s">
        <v>4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12</v>
      </c>
      <c r="K7" s="17" t="s">
        <v>369</v>
      </c>
      <c r="L7" s="17" t="s">
        <v>5</v>
      </c>
      <c r="M7" s="17" t="s">
        <v>11</v>
      </c>
      <c r="N7" s="17" t="s">
        <v>608</v>
      </c>
      <c r="O7" s="17" t="s">
        <v>371</v>
      </c>
      <c r="P7" s="17" t="s">
        <v>372</v>
      </c>
      <c r="Q7" s="17" t="s">
        <v>633</v>
      </c>
    </row>
    <row r="8" spans="1:17" x14ac:dyDescent="0.15">
      <c r="A8" s="18" t="s">
        <v>958</v>
      </c>
      <c r="B8" s="13">
        <f>'2020'!D456</f>
        <v>2315176.2369999997</v>
      </c>
      <c r="C8" s="13">
        <f>'2020'!E456</f>
        <v>52370</v>
      </c>
      <c r="D8" s="13">
        <f>'2020'!F456</f>
        <v>8519</v>
      </c>
      <c r="E8" s="13"/>
      <c r="F8" s="13"/>
      <c r="G8" s="13">
        <f>'2020'!I456</f>
        <v>14614.800000000001</v>
      </c>
      <c r="H8" s="13"/>
      <c r="I8" s="13">
        <f>'2020'!J456</f>
        <v>17740</v>
      </c>
      <c r="J8" s="13">
        <f>'2020'!L456</f>
        <v>146990.59999999998</v>
      </c>
      <c r="K8" s="13">
        <f>'2020'!H456</f>
        <v>3960</v>
      </c>
      <c r="L8" s="13">
        <f>'2020'!G456</f>
        <v>144849.44966666662</v>
      </c>
      <c r="M8" s="13">
        <f>'2020'!K456</f>
        <v>4126</v>
      </c>
      <c r="N8" s="13"/>
      <c r="O8" s="13">
        <f>'2020'!M456</f>
        <v>6240</v>
      </c>
      <c r="P8" s="13">
        <f>'2020'!N456</f>
        <v>2714586.0866666664</v>
      </c>
      <c r="Q8" s="5">
        <f>P8/P5</f>
        <v>0.39839040677673493</v>
      </c>
    </row>
    <row r="9" spans="1:17" x14ac:dyDescent="0.15">
      <c r="A9" s="4"/>
    </row>
    <row r="10" spans="1:17" x14ac:dyDescent="0.15">
      <c r="A10" s="18" t="s">
        <v>956</v>
      </c>
      <c r="B10" s="17" t="s">
        <v>2</v>
      </c>
      <c r="C10" s="17" t="s">
        <v>3</v>
      </c>
      <c r="D10" s="17" t="s">
        <v>4</v>
      </c>
      <c r="E10" s="17" t="s">
        <v>6</v>
      </c>
      <c r="F10" s="17" t="s">
        <v>7</v>
      </c>
      <c r="G10" s="17" t="s">
        <v>8</v>
      </c>
      <c r="H10" s="17" t="s">
        <v>9</v>
      </c>
      <c r="I10" s="17" t="s">
        <v>10</v>
      </c>
      <c r="J10" s="17" t="s">
        <v>12</v>
      </c>
      <c r="K10" s="17" t="s">
        <v>369</v>
      </c>
      <c r="L10" s="17" t="s">
        <v>5</v>
      </c>
      <c r="M10" s="17" t="s">
        <v>11</v>
      </c>
      <c r="N10" s="17" t="s">
        <v>608</v>
      </c>
      <c r="O10" s="17" t="s">
        <v>371</v>
      </c>
      <c r="P10" s="17" t="s">
        <v>13</v>
      </c>
      <c r="Q10" s="17" t="s">
        <v>633</v>
      </c>
    </row>
    <row r="11" spans="1:17" x14ac:dyDescent="0.15">
      <c r="A11" s="18" t="s">
        <v>959</v>
      </c>
      <c r="B11" s="20">
        <f>'2021'!D509</f>
        <v>2266414.5429999996</v>
      </c>
      <c r="C11" s="20">
        <f>'2021'!E509</f>
        <v>50940</v>
      </c>
      <c r="D11" s="20">
        <f>'2021'!F509</f>
        <v>71786</v>
      </c>
      <c r="E11" s="20">
        <f>'2021'!H509</f>
        <v>5479.5360000000001</v>
      </c>
      <c r="F11" s="20">
        <f>'2021'!I509</f>
        <v>9757.4189999999999</v>
      </c>
      <c r="G11" s="20">
        <f>'2021'!J509</f>
        <v>20842.12</v>
      </c>
      <c r="H11" s="20">
        <f>'2021'!K509</f>
        <v>7976</v>
      </c>
      <c r="I11" s="20">
        <f>'2021'!L509</f>
        <v>97002</v>
      </c>
      <c r="J11" s="20">
        <f>'2021'!N509</f>
        <v>205958.37</v>
      </c>
      <c r="K11" s="20"/>
      <c r="L11" s="20">
        <f>'2021'!G509</f>
        <v>128998.05666666667</v>
      </c>
      <c r="M11" s="20">
        <f>'2021'!M509</f>
        <v>333994</v>
      </c>
      <c r="N11" s="20"/>
      <c r="O11" s="20">
        <f>'2021'!O509</f>
        <v>7280</v>
      </c>
      <c r="P11" s="20">
        <f>'2021'!P509</f>
        <v>3206428.0446666675</v>
      </c>
      <c r="Q11" s="21">
        <f>P11/P5</f>
        <v>0.47057272535558464</v>
      </c>
    </row>
    <row r="12" spans="1:17" x14ac:dyDescent="0.1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7" x14ac:dyDescent="0.15">
      <c r="A13" s="22" t="s">
        <v>962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7" x14ac:dyDescent="0.15">
      <c r="A14" s="16" t="s">
        <v>960</v>
      </c>
      <c r="B14" s="17" t="s">
        <v>951</v>
      </c>
      <c r="C14" s="17" t="s">
        <v>950</v>
      </c>
      <c r="D14" s="17" t="s">
        <v>949</v>
      </c>
    </row>
    <row r="15" spans="1:17" x14ac:dyDescent="0.15">
      <c r="A15" s="3" t="s">
        <v>154</v>
      </c>
      <c r="B15" s="13">
        <v>43734</v>
      </c>
      <c r="C15" s="13">
        <v>17347.5</v>
      </c>
      <c r="D15" s="13">
        <v>14080.400000000001</v>
      </c>
    </row>
    <row r="16" spans="1:17" x14ac:dyDescent="0.15">
      <c r="A16" s="3" t="s">
        <v>14</v>
      </c>
      <c r="B16" s="13">
        <v>49441.180000000022</v>
      </c>
      <c r="C16" s="13">
        <v>39127.302000000003</v>
      </c>
      <c r="D16" s="13">
        <v>47247.119999999981</v>
      </c>
    </row>
    <row r="17" spans="1:4" x14ac:dyDescent="0.15">
      <c r="A17" s="3" t="s">
        <v>20</v>
      </c>
      <c r="B17" s="13">
        <v>1950668.311</v>
      </c>
      <c r="C17" s="13">
        <v>470277.26300000015</v>
      </c>
      <c r="D17" s="13">
        <v>620292.19300000055</v>
      </c>
    </row>
    <row r="18" spans="1:4" x14ac:dyDescent="0.15">
      <c r="A18" s="8" t="s">
        <v>794</v>
      </c>
      <c r="B18" s="13">
        <v>503600.80900000001</v>
      </c>
      <c r="C18" s="13">
        <v>164875.337</v>
      </c>
      <c r="D18" s="13">
        <v>804348.49199999997</v>
      </c>
    </row>
    <row r="19" spans="1:4" x14ac:dyDescent="0.15">
      <c r="A19" s="3" t="s">
        <v>954</v>
      </c>
      <c r="B19" s="13">
        <v>647801.72700000007</v>
      </c>
      <c r="C19" s="13">
        <v>230210.62199999992</v>
      </c>
      <c r="D19" s="13">
        <v>234973.41299999988</v>
      </c>
    </row>
    <row r="20" spans="1:4" x14ac:dyDescent="0.15">
      <c r="A20" s="9" t="s">
        <v>658</v>
      </c>
      <c r="B20" s="13">
        <v>1382000</v>
      </c>
      <c r="C20" s="13">
        <v>252908.06666666668</v>
      </c>
      <c r="D20" s="13">
        <v>260812.06666666668</v>
      </c>
    </row>
    <row r="21" spans="1:4" x14ac:dyDescent="0.15">
      <c r="A21" s="8" t="s">
        <v>163</v>
      </c>
      <c r="B21" s="13">
        <v>71526.5</v>
      </c>
      <c r="C21" s="13">
        <v>50927.6</v>
      </c>
      <c r="D21" s="13">
        <v>39372.1</v>
      </c>
    </row>
    <row r="22" spans="1:4" x14ac:dyDescent="0.15">
      <c r="A22" s="8" t="s">
        <v>795</v>
      </c>
      <c r="B22" s="13">
        <v>26706.399999999998</v>
      </c>
      <c r="C22" s="13">
        <v>28440</v>
      </c>
      <c r="D22" s="13">
        <v>51488</v>
      </c>
    </row>
    <row r="23" spans="1:4" x14ac:dyDescent="0.15">
      <c r="A23" s="8" t="s">
        <v>169</v>
      </c>
      <c r="B23" s="13">
        <v>44605</v>
      </c>
      <c r="C23" s="13">
        <v>34282</v>
      </c>
      <c r="D23" s="13">
        <v>34566</v>
      </c>
    </row>
    <row r="24" spans="1:4" x14ac:dyDescent="0.15">
      <c r="A24" s="3" t="s">
        <v>171</v>
      </c>
      <c r="B24" s="13">
        <v>125196</v>
      </c>
      <c r="C24" s="13">
        <v>54454.5</v>
      </c>
      <c r="D24" s="13">
        <v>45765.420000000006</v>
      </c>
    </row>
    <row r="25" spans="1:4" x14ac:dyDescent="0.15">
      <c r="A25" s="3" t="s">
        <v>796</v>
      </c>
      <c r="B25" s="13">
        <v>67280.383000000002</v>
      </c>
      <c r="C25" s="13">
        <v>111966.59999999999</v>
      </c>
      <c r="D25" s="13">
        <v>14299.5</v>
      </c>
    </row>
    <row r="26" spans="1:4" x14ac:dyDescent="0.15">
      <c r="A26" s="3" t="s">
        <v>604</v>
      </c>
      <c r="B26" s="13">
        <v>24137.496000000003</v>
      </c>
      <c r="C26" s="14">
        <v>24511.896000000001</v>
      </c>
      <c r="D26" s="13">
        <v>0</v>
      </c>
    </row>
    <row r="27" spans="1:4" x14ac:dyDescent="0.15">
      <c r="A27" s="3" t="s">
        <v>187</v>
      </c>
      <c r="B27" s="13">
        <v>646479.78815789486</v>
      </c>
      <c r="C27" s="13">
        <v>509578.30000000005</v>
      </c>
      <c r="D27" s="13">
        <v>483679.63</v>
      </c>
    </row>
    <row r="28" spans="1:4" x14ac:dyDescent="0.15">
      <c r="A28" s="3" t="s">
        <v>255</v>
      </c>
      <c r="B28" s="13">
        <v>8415</v>
      </c>
      <c r="C28" s="13">
        <v>6173</v>
      </c>
      <c r="D28" s="13">
        <v>3994.5</v>
      </c>
    </row>
    <row r="29" spans="1:4" x14ac:dyDescent="0.15">
      <c r="A29" s="3" t="s">
        <v>257</v>
      </c>
      <c r="B29" s="13">
        <v>596373.07697368425</v>
      </c>
      <c r="C29" s="13">
        <v>480883.60000000003</v>
      </c>
      <c r="D29" s="13">
        <v>344330.35000000003</v>
      </c>
    </row>
    <row r="30" spans="1:4" x14ac:dyDescent="0.15">
      <c r="A30" s="10" t="s">
        <v>591</v>
      </c>
      <c r="B30" s="13">
        <v>80643.5</v>
      </c>
      <c r="C30" s="13">
        <v>39897.5</v>
      </c>
      <c r="D30" s="14">
        <v>0</v>
      </c>
    </row>
    <row r="31" spans="1:4" x14ac:dyDescent="0.15">
      <c r="A31" s="3" t="s">
        <v>953</v>
      </c>
      <c r="B31" s="13">
        <v>454195</v>
      </c>
      <c r="C31" s="13">
        <v>140004</v>
      </c>
      <c r="D31" s="13">
        <v>123724</v>
      </c>
    </row>
    <row r="32" spans="1:4" x14ac:dyDescent="0.15">
      <c r="A32" s="3" t="s">
        <v>363</v>
      </c>
      <c r="B32" s="13">
        <v>91080</v>
      </c>
      <c r="C32" s="13">
        <v>58721</v>
      </c>
      <c r="D32" s="13">
        <v>83454.86</v>
      </c>
    </row>
    <row r="33" spans="1:4" x14ac:dyDescent="0.15">
      <c r="A33" s="11" t="s">
        <v>13</v>
      </c>
      <c r="B33" s="15">
        <f>SUM(B15:B32)</f>
        <v>6813884.1711315801</v>
      </c>
      <c r="C33" s="15">
        <f>SUM(C15:C32)</f>
        <v>2714586.0866666669</v>
      </c>
      <c r="D33" s="15">
        <f>SUM(D15:D32)</f>
        <v>3206428.044666667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ED15-262C-4440-A527-D5E645A52FFE}">
  <sheetPr codeName="Blad5"/>
  <dimension ref="A1:R458"/>
  <sheetViews>
    <sheetView workbookViewId="0">
      <pane ySplit="4" topLeftCell="A5" activePane="bottomLeft" state="frozen"/>
      <selection pane="bottomLeft"/>
    </sheetView>
  </sheetViews>
  <sheetFormatPr defaultColWidth="9.28515625" defaultRowHeight="11.25" x14ac:dyDescent="0.15"/>
  <cols>
    <col min="1" max="1" width="36.85546875" style="1" bestFit="1" customWidth="1"/>
    <col min="2" max="2" width="52.42578125" style="1" customWidth="1"/>
    <col min="3" max="3" width="23.85546875" style="1" customWidth="1"/>
    <col min="4" max="4" width="13.140625" style="1" bestFit="1" customWidth="1"/>
    <col min="5" max="5" width="19.42578125" style="1" customWidth="1"/>
    <col min="6" max="6" width="10.85546875" style="1" customWidth="1"/>
    <col min="7" max="7" width="9" style="1" bestFit="1" customWidth="1"/>
    <col min="8" max="8" width="10.140625" style="1" bestFit="1" customWidth="1"/>
    <col min="9" max="9" width="11.28515625" style="1" bestFit="1" customWidth="1"/>
    <col min="10" max="10" width="9.28515625" style="1" bestFit="1" customWidth="1"/>
    <col min="11" max="11" width="11.28515625" style="1" bestFit="1" customWidth="1"/>
    <col min="12" max="12" width="13.140625" style="1" bestFit="1" customWidth="1"/>
    <col min="13" max="13" width="9" style="1" bestFit="1" customWidth="1"/>
    <col min="14" max="15" width="11.28515625" style="1" bestFit="1" customWidth="1"/>
    <col min="16" max="16" width="8.7109375" style="1" customWidth="1"/>
    <col min="17" max="17" width="10.140625" style="1" bestFit="1" customWidth="1"/>
    <col min="18" max="18" width="13.140625" style="1" bestFit="1" customWidth="1"/>
    <col min="19" max="16384" width="9.28515625" style="1"/>
  </cols>
  <sheetData>
    <row r="1" spans="1:18" ht="14.25" x14ac:dyDescent="0.2">
      <c r="A1" s="23" t="s">
        <v>952</v>
      </c>
    </row>
    <row r="3" spans="1:18" x14ac:dyDescent="0.15">
      <c r="A3" s="12" t="s">
        <v>967</v>
      </c>
    </row>
    <row r="4" spans="1:18" x14ac:dyDescent="0.15">
      <c r="A4" s="19" t="s">
        <v>955</v>
      </c>
      <c r="B4" s="19" t="s">
        <v>0</v>
      </c>
      <c r="C4" s="19" t="s">
        <v>1</v>
      </c>
      <c r="D4" s="19" t="s">
        <v>2</v>
      </c>
      <c r="E4" s="19" t="s">
        <v>3</v>
      </c>
      <c r="F4" s="19" t="s">
        <v>4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609</v>
      </c>
      <c r="M4" s="19" t="s">
        <v>369</v>
      </c>
      <c r="N4" s="19" t="s">
        <v>5</v>
      </c>
      <c r="O4" s="19" t="s">
        <v>11</v>
      </c>
      <c r="P4" s="19" t="s">
        <v>608</v>
      </c>
      <c r="Q4" s="34" t="s">
        <v>371</v>
      </c>
      <c r="R4" s="19" t="s">
        <v>13</v>
      </c>
    </row>
    <row r="5" spans="1:18" x14ac:dyDescent="0.15">
      <c r="A5" s="3" t="s">
        <v>154</v>
      </c>
      <c r="B5" s="3" t="s">
        <v>157</v>
      </c>
      <c r="C5" s="3" t="s">
        <v>158</v>
      </c>
      <c r="D5" s="13">
        <v>41144</v>
      </c>
      <c r="E5" s="13"/>
      <c r="F5" s="13"/>
      <c r="G5" s="13"/>
      <c r="H5" s="13"/>
      <c r="I5" s="13">
        <v>990</v>
      </c>
      <c r="J5" s="13"/>
      <c r="K5" s="13"/>
      <c r="L5" s="13"/>
      <c r="M5" s="13"/>
      <c r="N5" s="13">
        <v>1600</v>
      </c>
      <c r="O5" s="13"/>
      <c r="P5" s="13"/>
      <c r="Q5" s="28"/>
      <c r="R5" s="29">
        <f>SUM(D5:Q5)</f>
        <v>43734</v>
      </c>
    </row>
    <row r="6" spans="1:18" x14ac:dyDescent="0.15">
      <c r="A6" s="3" t="s">
        <v>14</v>
      </c>
      <c r="B6" s="3" t="s">
        <v>15</v>
      </c>
      <c r="C6" s="3" t="s">
        <v>16</v>
      </c>
      <c r="D6" s="13">
        <v>7757.4079999999994</v>
      </c>
      <c r="E6" s="13"/>
      <c r="F6" s="13"/>
      <c r="G6" s="13"/>
      <c r="H6" s="13"/>
      <c r="I6" s="13">
        <v>548.20000000000005</v>
      </c>
      <c r="J6" s="13"/>
      <c r="K6" s="13"/>
      <c r="L6" s="13">
        <v>0</v>
      </c>
      <c r="M6" s="13"/>
      <c r="N6" s="13">
        <v>0</v>
      </c>
      <c r="O6" s="13"/>
      <c r="P6" s="13"/>
      <c r="Q6" s="28"/>
      <c r="R6" s="29">
        <f t="shared" ref="R6:R69" si="0">SUM(D6:Q6)</f>
        <v>8305.6080000000002</v>
      </c>
    </row>
    <row r="7" spans="1:18" x14ac:dyDescent="0.15">
      <c r="A7" s="3" t="s">
        <v>14</v>
      </c>
      <c r="B7" s="3" t="s">
        <v>17</v>
      </c>
      <c r="C7" s="3" t="s">
        <v>16</v>
      </c>
      <c r="D7" s="13">
        <v>24902.582000000017</v>
      </c>
      <c r="E7" s="13"/>
      <c r="F7" s="13"/>
      <c r="G7" s="13"/>
      <c r="H7" s="13"/>
      <c r="I7" s="13">
        <v>314.7</v>
      </c>
      <c r="J7" s="13"/>
      <c r="K7" s="13"/>
      <c r="L7" s="13">
        <v>0</v>
      </c>
      <c r="M7" s="13"/>
      <c r="N7" s="13">
        <v>0</v>
      </c>
      <c r="O7" s="13"/>
      <c r="P7" s="13"/>
      <c r="Q7" s="28"/>
      <c r="R7" s="29">
        <f t="shared" si="0"/>
        <v>25217.282000000017</v>
      </c>
    </row>
    <row r="8" spans="1:18" x14ac:dyDescent="0.15">
      <c r="A8" s="3" t="s">
        <v>14</v>
      </c>
      <c r="B8" s="3" t="s">
        <v>18</v>
      </c>
      <c r="C8" s="3" t="s">
        <v>16</v>
      </c>
      <c r="D8" s="13">
        <v>12853.789000000004</v>
      </c>
      <c r="E8" s="13"/>
      <c r="F8" s="13"/>
      <c r="G8" s="13"/>
      <c r="H8" s="13"/>
      <c r="I8" s="13"/>
      <c r="J8" s="13"/>
      <c r="K8" s="13"/>
      <c r="L8" s="13">
        <v>0</v>
      </c>
      <c r="M8" s="13"/>
      <c r="N8" s="13">
        <v>0</v>
      </c>
      <c r="O8" s="13"/>
      <c r="P8" s="13"/>
      <c r="Q8" s="28"/>
      <c r="R8" s="29">
        <f t="shared" si="0"/>
        <v>12853.789000000004</v>
      </c>
    </row>
    <row r="9" spans="1:18" x14ac:dyDescent="0.15">
      <c r="A9" s="3" t="s">
        <v>14</v>
      </c>
      <c r="B9" s="3" t="s">
        <v>19</v>
      </c>
      <c r="C9" s="3" t="s">
        <v>16</v>
      </c>
      <c r="D9" s="13">
        <v>3064.5010000000002</v>
      </c>
      <c r="E9" s="13"/>
      <c r="F9" s="13"/>
      <c r="G9" s="13"/>
      <c r="H9" s="13"/>
      <c r="I9" s="13"/>
      <c r="J9" s="13"/>
      <c r="K9" s="13"/>
      <c r="L9" s="13">
        <v>0</v>
      </c>
      <c r="M9" s="13"/>
      <c r="N9" s="13">
        <v>0</v>
      </c>
      <c r="O9" s="13"/>
      <c r="P9" s="13"/>
      <c r="Q9" s="28"/>
      <c r="R9" s="29">
        <f t="shared" si="0"/>
        <v>3064.5010000000002</v>
      </c>
    </row>
    <row r="10" spans="1:18" x14ac:dyDescent="0.15">
      <c r="A10" s="3" t="s">
        <v>20</v>
      </c>
      <c r="B10" s="3" t="s">
        <v>820</v>
      </c>
      <c r="C10" s="3" t="s">
        <v>821</v>
      </c>
      <c r="D10" s="13">
        <v>3351.3850000000002</v>
      </c>
      <c r="E10" s="13"/>
      <c r="F10" s="13"/>
      <c r="G10" s="13"/>
      <c r="H10" s="13"/>
      <c r="I10" s="13"/>
      <c r="J10" s="13"/>
      <c r="K10" s="13"/>
      <c r="L10" s="13">
        <v>1790.2</v>
      </c>
      <c r="M10" s="13"/>
      <c r="N10" s="13">
        <v>501.4</v>
      </c>
      <c r="O10" s="13"/>
      <c r="P10" s="13"/>
      <c r="Q10" s="13"/>
      <c r="R10" s="29">
        <f t="shared" si="0"/>
        <v>5642.9849999999997</v>
      </c>
    </row>
    <row r="11" spans="1:18" x14ac:dyDescent="0.15">
      <c r="A11" s="3" t="s">
        <v>20</v>
      </c>
      <c r="B11" s="3" t="s">
        <v>836</v>
      </c>
      <c r="C11" s="3" t="s">
        <v>837</v>
      </c>
      <c r="D11" s="13">
        <v>18058.599999999999</v>
      </c>
      <c r="E11" s="13"/>
      <c r="F11" s="13"/>
      <c r="G11" s="13"/>
      <c r="H11" s="13"/>
      <c r="I11" s="13">
        <v>44.8</v>
      </c>
      <c r="J11" s="13"/>
      <c r="K11" s="13">
        <v>1940</v>
      </c>
      <c r="L11" s="13"/>
      <c r="M11" s="13"/>
      <c r="N11" s="13">
        <v>1081.6000000000004</v>
      </c>
      <c r="O11" s="13"/>
      <c r="P11" s="13"/>
      <c r="Q11" s="13"/>
      <c r="R11" s="29">
        <f t="shared" si="0"/>
        <v>21125</v>
      </c>
    </row>
    <row r="12" spans="1:18" x14ac:dyDescent="0.15">
      <c r="A12" s="3" t="s">
        <v>20</v>
      </c>
      <c r="B12" s="3" t="s">
        <v>862</v>
      </c>
      <c r="C12" s="3" t="s">
        <v>26</v>
      </c>
      <c r="D12" s="13">
        <v>12305.900000000001</v>
      </c>
      <c r="E12" s="13"/>
      <c r="F12" s="13"/>
      <c r="G12" s="13"/>
      <c r="H12" s="13"/>
      <c r="I12" s="13">
        <v>49</v>
      </c>
      <c r="J12" s="13"/>
      <c r="K12" s="13"/>
      <c r="L12" s="13">
        <v>4392</v>
      </c>
      <c r="M12" s="13"/>
      <c r="N12" s="13">
        <v>845.40000000000009</v>
      </c>
      <c r="O12" s="13"/>
      <c r="P12" s="13"/>
      <c r="Q12" s="13"/>
      <c r="R12" s="29">
        <f t="shared" si="0"/>
        <v>17592.300000000003</v>
      </c>
    </row>
    <row r="13" spans="1:18" x14ac:dyDescent="0.15">
      <c r="A13" s="3" t="s">
        <v>20</v>
      </c>
      <c r="B13" s="3" t="s">
        <v>855</v>
      </c>
      <c r="C13" s="3" t="s">
        <v>36</v>
      </c>
      <c r="D13" s="13">
        <v>4753.5990000000002</v>
      </c>
      <c r="E13" s="13"/>
      <c r="F13" s="13"/>
      <c r="G13" s="13"/>
      <c r="H13" s="13"/>
      <c r="I13" s="13"/>
      <c r="J13" s="13"/>
      <c r="K13" s="13"/>
      <c r="L13" s="13"/>
      <c r="M13" s="13"/>
      <c r="N13" s="13">
        <v>197.4</v>
      </c>
      <c r="O13" s="13"/>
      <c r="P13" s="13"/>
      <c r="Q13" s="13"/>
      <c r="R13" s="29">
        <f t="shared" si="0"/>
        <v>4950.9989999999998</v>
      </c>
    </row>
    <row r="14" spans="1:18" x14ac:dyDescent="0.15">
      <c r="A14" s="3" t="s">
        <v>20</v>
      </c>
      <c r="B14" s="3" t="s">
        <v>828</v>
      </c>
      <c r="C14" s="3" t="s">
        <v>829</v>
      </c>
      <c r="D14" s="13">
        <v>10992.722000000002</v>
      </c>
      <c r="E14" s="13"/>
      <c r="F14" s="13"/>
      <c r="G14" s="13"/>
      <c r="H14" s="13"/>
      <c r="I14" s="13">
        <v>113</v>
      </c>
      <c r="J14" s="13"/>
      <c r="K14" s="13"/>
      <c r="L14" s="13">
        <v>4368</v>
      </c>
      <c r="M14" s="13"/>
      <c r="N14" s="13">
        <v>913.40000000000009</v>
      </c>
      <c r="O14" s="13"/>
      <c r="P14" s="13"/>
      <c r="Q14" s="13"/>
      <c r="R14" s="29">
        <f t="shared" si="0"/>
        <v>16387.122000000003</v>
      </c>
    </row>
    <row r="15" spans="1:18" x14ac:dyDescent="0.15">
      <c r="A15" s="3" t="s">
        <v>20</v>
      </c>
      <c r="B15" s="3" t="s">
        <v>823</v>
      </c>
      <c r="C15" s="3" t="s">
        <v>32</v>
      </c>
      <c r="D15" s="13">
        <v>33663.9</v>
      </c>
      <c r="E15" s="13"/>
      <c r="F15" s="13"/>
      <c r="G15" s="13"/>
      <c r="H15" s="13"/>
      <c r="I15" s="13">
        <v>311</v>
      </c>
      <c r="J15" s="13"/>
      <c r="K15" s="13"/>
      <c r="L15" s="13">
        <v>15871.799999999997</v>
      </c>
      <c r="M15" s="13"/>
      <c r="N15" s="13">
        <v>3525.1</v>
      </c>
      <c r="O15" s="13"/>
      <c r="P15" s="13"/>
      <c r="Q15" s="13"/>
      <c r="R15" s="29">
        <f t="shared" si="0"/>
        <v>53371.799999999996</v>
      </c>
    </row>
    <row r="16" spans="1:18" x14ac:dyDescent="0.15">
      <c r="A16" s="3" t="s">
        <v>20</v>
      </c>
      <c r="B16" s="3" t="s">
        <v>858</v>
      </c>
      <c r="C16" s="3" t="s">
        <v>859</v>
      </c>
      <c r="D16" s="13">
        <v>2301.9589999999998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29">
        <f t="shared" si="0"/>
        <v>2301.9589999999998</v>
      </c>
    </row>
    <row r="17" spans="1:18" x14ac:dyDescent="0.15">
      <c r="A17" s="3" t="s">
        <v>20</v>
      </c>
      <c r="B17" s="3" t="s">
        <v>592</v>
      </c>
      <c r="C17" s="3" t="s">
        <v>36</v>
      </c>
      <c r="D17" s="13">
        <v>1380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29">
        <f t="shared" si="0"/>
        <v>1380</v>
      </c>
    </row>
    <row r="18" spans="1:18" x14ac:dyDescent="0.15">
      <c r="A18" s="3" t="s">
        <v>20</v>
      </c>
      <c r="B18" s="3" t="s">
        <v>812</v>
      </c>
      <c r="C18" s="3" t="s">
        <v>813</v>
      </c>
      <c r="D18" s="13">
        <v>3559.4349999999999</v>
      </c>
      <c r="E18" s="13"/>
      <c r="F18" s="13"/>
      <c r="G18" s="13"/>
      <c r="H18" s="13"/>
      <c r="I18" s="13"/>
      <c r="J18" s="13"/>
      <c r="K18" s="13"/>
      <c r="L18" s="13">
        <v>0</v>
      </c>
      <c r="M18" s="13"/>
      <c r="N18" s="13"/>
      <c r="O18" s="13"/>
      <c r="P18" s="13"/>
      <c r="Q18" s="13"/>
      <c r="R18" s="29">
        <f t="shared" si="0"/>
        <v>3559.4349999999999</v>
      </c>
    </row>
    <row r="19" spans="1:18" x14ac:dyDescent="0.15">
      <c r="A19" s="3" t="s">
        <v>20</v>
      </c>
      <c r="B19" s="3" t="s">
        <v>867</v>
      </c>
      <c r="C19" s="3" t="s">
        <v>399</v>
      </c>
      <c r="D19" s="13">
        <v>225</v>
      </c>
      <c r="E19" s="13"/>
      <c r="F19" s="13"/>
      <c r="G19" s="13"/>
      <c r="H19" s="13"/>
      <c r="I19" s="13">
        <v>95</v>
      </c>
      <c r="J19" s="13"/>
      <c r="K19" s="13"/>
      <c r="L19" s="13">
        <v>0</v>
      </c>
      <c r="M19" s="13"/>
      <c r="N19" s="13"/>
      <c r="O19" s="13"/>
      <c r="P19" s="13"/>
      <c r="Q19" s="13"/>
      <c r="R19" s="29">
        <f t="shared" si="0"/>
        <v>320</v>
      </c>
    </row>
    <row r="20" spans="1:18" x14ac:dyDescent="0.15">
      <c r="A20" s="3" t="s">
        <v>20</v>
      </c>
      <c r="B20" s="3" t="s">
        <v>868</v>
      </c>
      <c r="C20" s="3" t="s">
        <v>50</v>
      </c>
      <c r="D20" s="13">
        <v>0</v>
      </c>
      <c r="E20" s="13"/>
      <c r="F20" s="13"/>
      <c r="G20" s="13"/>
      <c r="H20" s="13"/>
      <c r="I20" s="13"/>
      <c r="J20" s="13"/>
      <c r="K20" s="13"/>
      <c r="L20" s="13">
        <v>311</v>
      </c>
      <c r="M20" s="13"/>
      <c r="N20" s="13"/>
      <c r="O20" s="13"/>
      <c r="P20" s="13"/>
      <c r="Q20" s="13"/>
      <c r="R20" s="29">
        <f t="shared" si="0"/>
        <v>311</v>
      </c>
    </row>
    <row r="21" spans="1:18" x14ac:dyDescent="0.15">
      <c r="A21" s="3" t="s">
        <v>20</v>
      </c>
      <c r="B21" s="3" t="s">
        <v>839</v>
      </c>
      <c r="C21" s="3" t="s">
        <v>840</v>
      </c>
      <c r="D21" s="13">
        <v>5452.5560000000005</v>
      </c>
      <c r="E21" s="13"/>
      <c r="F21" s="13"/>
      <c r="G21" s="13"/>
      <c r="H21" s="13"/>
      <c r="I21" s="13"/>
      <c r="J21" s="13"/>
      <c r="K21" s="13"/>
      <c r="L21" s="13">
        <v>3843.5</v>
      </c>
      <c r="M21" s="13"/>
      <c r="N21" s="13">
        <v>487</v>
      </c>
      <c r="O21" s="13"/>
      <c r="P21" s="13"/>
      <c r="Q21" s="13"/>
      <c r="R21" s="29">
        <f t="shared" si="0"/>
        <v>9783.0560000000005</v>
      </c>
    </row>
    <row r="22" spans="1:18" x14ac:dyDescent="0.15">
      <c r="A22" s="3" t="s">
        <v>20</v>
      </c>
      <c r="B22" s="3" t="s">
        <v>827</v>
      </c>
      <c r="C22" s="3" t="s">
        <v>272</v>
      </c>
      <c r="D22" s="13">
        <v>13213.405000000001</v>
      </c>
      <c r="E22" s="13"/>
      <c r="F22" s="13"/>
      <c r="G22" s="13"/>
      <c r="H22" s="13"/>
      <c r="I22" s="13">
        <v>162</v>
      </c>
      <c r="J22" s="13"/>
      <c r="K22" s="13"/>
      <c r="L22" s="13">
        <v>4959</v>
      </c>
      <c r="M22" s="13"/>
      <c r="N22" s="13">
        <v>2062.4000000000005</v>
      </c>
      <c r="O22" s="13"/>
      <c r="P22" s="13"/>
      <c r="Q22" s="13"/>
      <c r="R22" s="29">
        <f t="shared" si="0"/>
        <v>20396.805</v>
      </c>
    </row>
    <row r="23" spans="1:18" x14ac:dyDescent="0.15">
      <c r="A23" s="3" t="s">
        <v>20</v>
      </c>
      <c r="B23" s="3" t="s">
        <v>846</v>
      </c>
      <c r="C23" s="3" t="s">
        <v>174</v>
      </c>
      <c r="D23" s="13">
        <v>26093.414000000001</v>
      </c>
      <c r="E23" s="13"/>
      <c r="F23" s="13"/>
      <c r="G23" s="13"/>
      <c r="H23" s="13"/>
      <c r="I23" s="13"/>
      <c r="J23" s="13"/>
      <c r="K23" s="13"/>
      <c r="L23" s="13">
        <v>6781.6</v>
      </c>
      <c r="M23" s="13"/>
      <c r="N23" s="13">
        <v>1811.0000000000002</v>
      </c>
      <c r="O23" s="13"/>
      <c r="P23" s="13"/>
      <c r="Q23" s="13"/>
      <c r="R23" s="29">
        <f t="shared" si="0"/>
        <v>34686.014000000003</v>
      </c>
    </row>
    <row r="24" spans="1:18" x14ac:dyDescent="0.15">
      <c r="A24" s="3" t="s">
        <v>20</v>
      </c>
      <c r="B24" s="3" t="s">
        <v>173</v>
      </c>
      <c r="C24" s="3" t="s">
        <v>174</v>
      </c>
      <c r="D24" s="13">
        <v>20260.616000000002</v>
      </c>
      <c r="E24" s="13"/>
      <c r="F24" s="13"/>
      <c r="G24" s="13"/>
      <c r="H24" s="13"/>
      <c r="I24" s="13"/>
      <c r="J24" s="13"/>
      <c r="K24" s="13"/>
      <c r="L24" s="13">
        <v>473.2</v>
      </c>
      <c r="M24" s="13"/>
      <c r="N24" s="13">
        <v>419.6</v>
      </c>
      <c r="O24" s="13"/>
      <c r="P24" s="13"/>
      <c r="Q24" s="13"/>
      <c r="R24" s="29">
        <f t="shared" si="0"/>
        <v>21153.416000000001</v>
      </c>
    </row>
    <row r="25" spans="1:18" x14ac:dyDescent="0.15">
      <c r="A25" s="3" t="s">
        <v>20</v>
      </c>
      <c r="B25" s="3" t="s">
        <v>852</v>
      </c>
      <c r="C25" s="3" t="s">
        <v>36</v>
      </c>
      <c r="D25" s="13">
        <v>54051.792000000001</v>
      </c>
      <c r="E25" s="13"/>
      <c r="F25" s="13"/>
      <c r="G25" s="13"/>
      <c r="H25" s="13"/>
      <c r="I25" s="13">
        <v>743.2</v>
      </c>
      <c r="J25" s="13"/>
      <c r="K25" s="13"/>
      <c r="L25" s="13"/>
      <c r="M25" s="13"/>
      <c r="N25" s="13">
        <v>3712.2</v>
      </c>
      <c r="O25" s="13"/>
      <c r="P25" s="13"/>
      <c r="Q25" s="13"/>
      <c r="R25" s="29">
        <f t="shared" si="0"/>
        <v>58507.191999999995</v>
      </c>
    </row>
    <row r="26" spans="1:18" x14ac:dyDescent="0.15">
      <c r="A26" s="3" t="s">
        <v>20</v>
      </c>
      <c r="B26" s="3" t="s">
        <v>811</v>
      </c>
      <c r="C26" s="3" t="s">
        <v>399</v>
      </c>
      <c r="D26" s="13">
        <v>16141.691999999999</v>
      </c>
      <c r="E26" s="13"/>
      <c r="F26" s="13"/>
      <c r="G26" s="13"/>
      <c r="H26" s="13"/>
      <c r="I26" s="13"/>
      <c r="J26" s="13"/>
      <c r="K26" s="13"/>
      <c r="L26" s="13">
        <v>14765.8</v>
      </c>
      <c r="M26" s="13"/>
      <c r="N26" s="13">
        <v>2474.3000000000002</v>
      </c>
      <c r="O26" s="13"/>
      <c r="P26" s="13"/>
      <c r="Q26" s="13"/>
      <c r="R26" s="29">
        <f t="shared" si="0"/>
        <v>33381.792000000001</v>
      </c>
    </row>
    <row r="27" spans="1:18" x14ac:dyDescent="0.15">
      <c r="A27" s="3" t="s">
        <v>20</v>
      </c>
      <c r="B27" s="3" t="s">
        <v>808</v>
      </c>
      <c r="C27" s="3" t="s">
        <v>50</v>
      </c>
      <c r="D27" s="13">
        <v>17753.056</v>
      </c>
      <c r="E27" s="13"/>
      <c r="F27" s="13"/>
      <c r="G27" s="13"/>
      <c r="H27" s="13"/>
      <c r="I27" s="13">
        <v>152.80000000000001</v>
      </c>
      <c r="J27" s="13"/>
      <c r="K27" s="13"/>
      <c r="L27" s="13">
        <v>8665.5999999999985</v>
      </c>
      <c r="M27" s="13"/>
      <c r="N27" s="13">
        <v>1204.8</v>
      </c>
      <c r="O27" s="13"/>
      <c r="P27" s="13"/>
      <c r="Q27" s="13"/>
      <c r="R27" s="29">
        <f t="shared" si="0"/>
        <v>27776.255999999998</v>
      </c>
    </row>
    <row r="28" spans="1:18" x14ac:dyDescent="0.15">
      <c r="A28" s="3" t="s">
        <v>20</v>
      </c>
      <c r="B28" s="3" t="s">
        <v>860</v>
      </c>
      <c r="C28" s="3" t="s">
        <v>26</v>
      </c>
      <c r="D28" s="13">
        <v>20687.3</v>
      </c>
      <c r="E28" s="13"/>
      <c r="F28" s="13"/>
      <c r="G28" s="13"/>
      <c r="H28" s="13"/>
      <c r="I28" s="13">
        <v>479.4</v>
      </c>
      <c r="J28" s="13"/>
      <c r="K28" s="13"/>
      <c r="L28" s="13">
        <v>9634</v>
      </c>
      <c r="M28" s="13"/>
      <c r="N28" s="13">
        <v>2440.6000000000004</v>
      </c>
      <c r="O28" s="13"/>
      <c r="P28" s="13"/>
      <c r="Q28" s="13"/>
      <c r="R28" s="29">
        <f t="shared" si="0"/>
        <v>33241.300000000003</v>
      </c>
    </row>
    <row r="29" spans="1:18" x14ac:dyDescent="0.15">
      <c r="A29" s="3" t="s">
        <v>20</v>
      </c>
      <c r="B29" s="3" t="s">
        <v>822</v>
      </c>
      <c r="C29" s="3" t="s">
        <v>218</v>
      </c>
      <c r="D29" s="13">
        <v>9709.4</v>
      </c>
      <c r="E29" s="13"/>
      <c r="F29" s="13"/>
      <c r="G29" s="13"/>
      <c r="H29" s="13"/>
      <c r="I29" s="13">
        <v>55.8</v>
      </c>
      <c r="J29" s="13"/>
      <c r="K29" s="13"/>
      <c r="L29" s="13">
        <v>5133</v>
      </c>
      <c r="M29" s="13"/>
      <c r="N29" s="13">
        <v>1098.4000000000001</v>
      </c>
      <c r="O29" s="13"/>
      <c r="P29" s="13"/>
      <c r="Q29" s="13"/>
      <c r="R29" s="29">
        <f t="shared" si="0"/>
        <v>15996.599999999999</v>
      </c>
    </row>
    <row r="30" spans="1:18" x14ac:dyDescent="0.15">
      <c r="A30" s="3" t="s">
        <v>20</v>
      </c>
      <c r="B30" s="3" t="s">
        <v>849</v>
      </c>
      <c r="C30" s="3" t="s">
        <v>36</v>
      </c>
      <c r="D30" s="13">
        <v>28890.471000000001</v>
      </c>
      <c r="E30" s="13"/>
      <c r="F30" s="13"/>
      <c r="G30" s="13"/>
      <c r="H30" s="13"/>
      <c r="I30" s="13">
        <v>316.2</v>
      </c>
      <c r="J30" s="13"/>
      <c r="K30" s="13"/>
      <c r="L30" s="13"/>
      <c r="M30" s="13"/>
      <c r="N30" s="13">
        <v>2334.5999999999995</v>
      </c>
      <c r="O30" s="13"/>
      <c r="P30" s="13"/>
      <c r="Q30" s="13"/>
      <c r="R30" s="29">
        <f t="shared" si="0"/>
        <v>31541.271000000001</v>
      </c>
    </row>
    <row r="31" spans="1:18" x14ac:dyDescent="0.15">
      <c r="A31" s="3" t="s">
        <v>20</v>
      </c>
      <c r="B31" s="3" t="s">
        <v>857</v>
      </c>
      <c r="C31" s="3" t="s">
        <v>489</v>
      </c>
      <c r="D31" s="13">
        <v>6881.2</v>
      </c>
      <c r="E31" s="13"/>
      <c r="F31" s="13"/>
      <c r="G31" s="13"/>
      <c r="H31" s="13"/>
      <c r="I31" s="13">
        <v>56</v>
      </c>
      <c r="J31" s="13"/>
      <c r="K31" s="13"/>
      <c r="L31" s="13">
        <v>3802.2</v>
      </c>
      <c r="M31" s="13"/>
      <c r="N31" s="13">
        <v>577.79999999999995</v>
      </c>
      <c r="O31" s="13"/>
      <c r="P31" s="13"/>
      <c r="Q31" s="13"/>
      <c r="R31" s="29">
        <f t="shared" si="0"/>
        <v>11317.199999999999</v>
      </c>
    </row>
    <row r="32" spans="1:18" x14ac:dyDescent="0.15">
      <c r="A32" s="3" t="s">
        <v>20</v>
      </c>
      <c r="B32" s="3" t="s">
        <v>816</v>
      </c>
      <c r="C32" s="3" t="s">
        <v>817</v>
      </c>
      <c r="D32" s="13">
        <v>1715.9690000000001</v>
      </c>
      <c r="E32" s="13"/>
      <c r="F32" s="13"/>
      <c r="G32" s="13"/>
      <c r="H32" s="13"/>
      <c r="I32" s="13"/>
      <c r="J32" s="13"/>
      <c r="K32" s="13"/>
      <c r="L32" s="13">
        <v>0</v>
      </c>
      <c r="M32" s="13"/>
      <c r="N32" s="13"/>
      <c r="O32" s="13"/>
      <c r="P32" s="13"/>
      <c r="Q32" s="13"/>
      <c r="R32" s="29">
        <f t="shared" si="0"/>
        <v>1715.9690000000001</v>
      </c>
    </row>
    <row r="33" spans="1:18" x14ac:dyDescent="0.15">
      <c r="A33" s="3" t="s">
        <v>20</v>
      </c>
      <c r="B33" s="3" t="s">
        <v>801</v>
      </c>
      <c r="C33" s="3" t="s">
        <v>362</v>
      </c>
      <c r="D33" s="13">
        <v>89860</v>
      </c>
      <c r="E33" s="13"/>
      <c r="F33" s="13"/>
      <c r="G33" s="13"/>
      <c r="H33" s="13"/>
      <c r="I33" s="13"/>
      <c r="J33" s="13"/>
      <c r="K33" s="13"/>
      <c r="L33" s="13">
        <v>45836.999999999993</v>
      </c>
      <c r="M33" s="13"/>
      <c r="N33" s="13">
        <v>6160</v>
      </c>
      <c r="O33" s="13"/>
      <c r="P33" s="13"/>
      <c r="Q33" s="13"/>
      <c r="R33" s="29">
        <f t="shared" si="0"/>
        <v>141857</v>
      </c>
    </row>
    <row r="34" spans="1:18" x14ac:dyDescent="0.15">
      <c r="A34" s="3" t="s">
        <v>20</v>
      </c>
      <c r="B34" s="3" t="s">
        <v>853</v>
      </c>
      <c r="C34" s="3" t="s">
        <v>36</v>
      </c>
      <c r="D34" s="13">
        <v>20264.36</v>
      </c>
      <c r="E34" s="13"/>
      <c r="F34" s="13"/>
      <c r="G34" s="13"/>
      <c r="H34" s="13"/>
      <c r="I34" s="13"/>
      <c r="J34" s="13"/>
      <c r="K34" s="13"/>
      <c r="L34" s="13"/>
      <c r="M34" s="13"/>
      <c r="N34" s="13">
        <v>838.8</v>
      </c>
      <c r="O34" s="13"/>
      <c r="P34" s="13"/>
      <c r="Q34" s="13"/>
      <c r="R34" s="29">
        <f t="shared" si="0"/>
        <v>21103.16</v>
      </c>
    </row>
    <row r="35" spans="1:18" x14ac:dyDescent="0.15">
      <c r="A35" s="3" t="s">
        <v>20</v>
      </c>
      <c r="B35" s="3" t="s">
        <v>819</v>
      </c>
      <c r="C35" s="3" t="s">
        <v>233</v>
      </c>
      <c r="D35" s="13">
        <v>36827.43</v>
      </c>
      <c r="E35" s="13"/>
      <c r="F35" s="13"/>
      <c r="G35" s="13"/>
      <c r="H35" s="13"/>
      <c r="I35" s="13">
        <v>805.4</v>
      </c>
      <c r="J35" s="13"/>
      <c r="K35" s="13"/>
      <c r="L35" s="13">
        <v>20389</v>
      </c>
      <c r="M35" s="13"/>
      <c r="N35" s="13">
        <v>3906.5999999999995</v>
      </c>
      <c r="O35" s="13"/>
      <c r="P35" s="13"/>
      <c r="Q35" s="13"/>
      <c r="R35" s="29">
        <f t="shared" si="0"/>
        <v>61928.43</v>
      </c>
    </row>
    <row r="36" spans="1:18" x14ac:dyDescent="0.15">
      <c r="A36" s="3" t="s">
        <v>20</v>
      </c>
      <c r="B36" s="3" t="s">
        <v>818</v>
      </c>
      <c r="C36" s="3" t="s">
        <v>233</v>
      </c>
      <c r="D36" s="13">
        <v>5854.6</v>
      </c>
      <c r="E36" s="13"/>
      <c r="F36" s="13"/>
      <c r="G36" s="13"/>
      <c r="H36" s="13"/>
      <c r="I36" s="13">
        <v>67</v>
      </c>
      <c r="J36" s="13"/>
      <c r="K36" s="13"/>
      <c r="L36" s="13">
        <v>1978</v>
      </c>
      <c r="M36" s="13"/>
      <c r="N36" s="13">
        <v>722.2</v>
      </c>
      <c r="O36" s="13"/>
      <c r="P36" s="13"/>
      <c r="Q36" s="13"/>
      <c r="R36" s="29">
        <f t="shared" si="0"/>
        <v>8621.8000000000011</v>
      </c>
    </row>
    <row r="37" spans="1:18" x14ac:dyDescent="0.15">
      <c r="A37" s="3" t="s">
        <v>20</v>
      </c>
      <c r="B37" s="3" t="s">
        <v>800</v>
      </c>
      <c r="C37" s="3" t="s">
        <v>201</v>
      </c>
      <c r="D37" s="13">
        <v>78180</v>
      </c>
      <c r="E37" s="13"/>
      <c r="F37" s="13"/>
      <c r="G37" s="13"/>
      <c r="H37" s="13"/>
      <c r="I37" s="13">
        <v>1184.2</v>
      </c>
      <c r="J37" s="13"/>
      <c r="K37" s="13"/>
      <c r="L37" s="13">
        <v>31950.000000000004</v>
      </c>
      <c r="M37" s="13"/>
      <c r="N37" s="13">
        <v>3745</v>
      </c>
      <c r="O37" s="13">
        <v>0</v>
      </c>
      <c r="P37" s="13"/>
      <c r="Q37" s="13"/>
      <c r="R37" s="29">
        <f t="shared" si="0"/>
        <v>115059.2</v>
      </c>
    </row>
    <row r="38" spans="1:18" x14ac:dyDescent="0.15">
      <c r="A38" s="3" t="s">
        <v>20</v>
      </c>
      <c r="B38" s="3" t="s">
        <v>826</v>
      </c>
      <c r="C38" s="3" t="s">
        <v>564</v>
      </c>
      <c r="D38" s="13">
        <v>8070.7999999999993</v>
      </c>
      <c r="E38" s="13"/>
      <c r="F38" s="13"/>
      <c r="G38" s="13"/>
      <c r="H38" s="13"/>
      <c r="I38" s="13">
        <v>5.8</v>
      </c>
      <c r="J38" s="13"/>
      <c r="K38" s="13"/>
      <c r="L38" s="13">
        <v>2730.6000000000004</v>
      </c>
      <c r="M38" s="13"/>
      <c r="N38" s="13">
        <v>1508.3999999999996</v>
      </c>
      <c r="O38" s="13"/>
      <c r="P38" s="13"/>
      <c r="Q38" s="13"/>
      <c r="R38" s="29">
        <f t="shared" si="0"/>
        <v>12315.6</v>
      </c>
    </row>
    <row r="39" spans="1:18" x14ac:dyDescent="0.15">
      <c r="A39" s="3" t="s">
        <v>20</v>
      </c>
      <c r="B39" s="3" t="s">
        <v>825</v>
      </c>
      <c r="C39" s="3" t="s">
        <v>564</v>
      </c>
      <c r="D39" s="13">
        <v>27649.667000000001</v>
      </c>
      <c r="E39" s="13"/>
      <c r="F39" s="13"/>
      <c r="G39" s="13"/>
      <c r="H39" s="13"/>
      <c r="I39" s="13">
        <v>61</v>
      </c>
      <c r="J39" s="13"/>
      <c r="K39" s="13"/>
      <c r="L39" s="13">
        <v>7758.4</v>
      </c>
      <c r="M39" s="13"/>
      <c r="N39" s="13">
        <v>2446.1999999999998</v>
      </c>
      <c r="O39" s="13"/>
      <c r="P39" s="13"/>
      <c r="Q39" s="13"/>
      <c r="R39" s="29">
        <f t="shared" si="0"/>
        <v>37915.267</v>
      </c>
    </row>
    <row r="40" spans="1:18" x14ac:dyDescent="0.15">
      <c r="A40" s="3" t="s">
        <v>20</v>
      </c>
      <c r="B40" s="3" t="s">
        <v>843</v>
      </c>
      <c r="C40" s="3" t="s">
        <v>225</v>
      </c>
      <c r="D40" s="13">
        <v>10941.4</v>
      </c>
      <c r="E40" s="13"/>
      <c r="F40" s="13"/>
      <c r="G40" s="13"/>
      <c r="H40" s="13"/>
      <c r="I40" s="13">
        <v>173.8</v>
      </c>
      <c r="J40" s="13"/>
      <c r="K40" s="13"/>
      <c r="L40" s="13"/>
      <c r="M40" s="13"/>
      <c r="N40" s="13">
        <v>2551.8000000000002</v>
      </c>
      <c r="O40" s="13"/>
      <c r="P40" s="13"/>
      <c r="Q40" s="13"/>
      <c r="R40" s="29">
        <f t="shared" si="0"/>
        <v>13667</v>
      </c>
    </row>
    <row r="41" spans="1:18" x14ac:dyDescent="0.15">
      <c r="A41" s="3" t="s">
        <v>20</v>
      </c>
      <c r="B41" s="3" t="s">
        <v>842</v>
      </c>
      <c r="C41" s="3" t="s">
        <v>225</v>
      </c>
      <c r="D41" s="13">
        <v>45863.8</v>
      </c>
      <c r="E41" s="13"/>
      <c r="F41" s="13"/>
      <c r="G41" s="13"/>
      <c r="H41" s="13"/>
      <c r="I41" s="13">
        <v>182.4</v>
      </c>
      <c r="J41" s="13"/>
      <c r="K41" s="13"/>
      <c r="L41" s="13"/>
      <c r="M41" s="13"/>
      <c r="N41" s="13">
        <v>3553.6</v>
      </c>
      <c r="O41" s="13"/>
      <c r="P41" s="13"/>
      <c r="Q41" s="13"/>
      <c r="R41" s="29">
        <f t="shared" si="0"/>
        <v>49599.8</v>
      </c>
    </row>
    <row r="42" spans="1:18" x14ac:dyDescent="0.15">
      <c r="A42" s="3" t="s">
        <v>20</v>
      </c>
      <c r="B42" s="3" t="s">
        <v>869</v>
      </c>
      <c r="C42" s="3" t="s">
        <v>362</v>
      </c>
      <c r="D42" s="13">
        <v>0</v>
      </c>
      <c r="E42" s="13"/>
      <c r="F42" s="13"/>
      <c r="G42" s="13"/>
      <c r="H42" s="13"/>
      <c r="I42" s="13"/>
      <c r="J42" s="13"/>
      <c r="K42" s="13"/>
      <c r="L42" s="13">
        <v>0</v>
      </c>
      <c r="M42" s="13"/>
      <c r="N42" s="13"/>
      <c r="O42" s="13"/>
      <c r="P42" s="13"/>
      <c r="Q42" s="13"/>
      <c r="R42" s="29">
        <f t="shared" si="0"/>
        <v>0</v>
      </c>
    </row>
    <row r="43" spans="1:18" x14ac:dyDescent="0.15">
      <c r="A43" s="3" t="s">
        <v>20</v>
      </c>
      <c r="B43" s="3" t="s">
        <v>805</v>
      </c>
      <c r="C43" s="3" t="s">
        <v>362</v>
      </c>
      <c r="D43" s="13">
        <v>40405.864000000001</v>
      </c>
      <c r="E43" s="13">
        <v>595</v>
      </c>
      <c r="F43" s="13"/>
      <c r="G43" s="13"/>
      <c r="H43" s="13"/>
      <c r="I43" s="13">
        <v>781</v>
      </c>
      <c r="J43" s="13"/>
      <c r="K43" s="13"/>
      <c r="L43" s="13">
        <v>20385.600000000002</v>
      </c>
      <c r="M43" s="13"/>
      <c r="N43" s="13">
        <v>3176.0999999999995</v>
      </c>
      <c r="O43" s="13"/>
      <c r="P43" s="13"/>
      <c r="Q43" s="13"/>
      <c r="R43" s="29">
        <f t="shared" si="0"/>
        <v>65343.564000000006</v>
      </c>
    </row>
    <row r="44" spans="1:18" x14ac:dyDescent="0.15">
      <c r="A44" s="3" t="s">
        <v>20</v>
      </c>
      <c r="B44" s="3" t="s">
        <v>804</v>
      </c>
      <c r="C44" s="3" t="s">
        <v>362</v>
      </c>
      <c r="D44" s="13">
        <v>108440.56700000001</v>
      </c>
      <c r="E44" s="13">
        <v>2680</v>
      </c>
      <c r="F44" s="13"/>
      <c r="G44" s="13"/>
      <c r="H44" s="13"/>
      <c r="I44" s="13">
        <v>2001.8</v>
      </c>
      <c r="J44" s="13"/>
      <c r="K44" s="13">
        <v>91560</v>
      </c>
      <c r="L44" s="13">
        <v>450.6</v>
      </c>
      <c r="M44" s="13"/>
      <c r="N44" s="13">
        <v>7369.6</v>
      </c>
      <c r="O44" s="13">
        <v>158180</v>
      </c>
      <c r="P44" s="13"/>
      <c r="Q44" s="13"/>
      <c r="R44" s="29">
        <f t="shared" si="0"/>
        <v>370682.56700000004</v>
      </c>
    </row>
    <row r="45" spans="1:18" x14ac:dyDescent="0.15">
      <c r="A45" s="3" t="s">
        <v>20</v>
      </c>
      <c r="B45" s="3" t="s">
        <v>810</v>
      </c>
      <c r="C45" s="3" t="s">
        <v>399</v>
      </c>
      <c r="D45" s="13">
        <v>3918.59</v>
      </c>
      <c r="E45" s="13"/>
      <c r="F45" s="13"/>
      <c r="G45" s="13"/>
      <c r="H45" s="13"/>
      <c r="I45" s="13">
        <v>147</v>
      </c>
      <c r="J45" s="13"/>
      <c r="K45" s="13"/>
      <c r="L45" s="13">
        <v>2307.8000000000002</v>
      </c>
      <c r="M45" s="13"/>
      <c r="N45" s="13">
        <v>978</v>
      </c>
      <c r="O45" s="13"/>
      <c r="P45" s="13"/>
      <c r="Q45" s="13"/>
      <c r="R45" s="29">
        <f t="shared" si="0"/>
        <v>7351.39</v>
      </c>
    </row>
    <row r="46" spans="1:18" x14ac:dyDescent="0.15">
      <c r="A46" s="3" t="s">
        <v>20</v>
      </c>
      <c r="B46" s="3" t="s">
        <v>870</v>
      </c>
      <c r="C46" s="3" t="s">
        <v>829</v>
      </c>
      <c r="D46" s="13">
        <v>3465</v>
      </c>
      <c r="E46" s="13"/>
      <c r="F46" s="13"/>
      <c r="G46" s="13"/>
      <c r="H46" s="13"/>
      <c r="I46" s="13">
        <v>61</v>
      </c>
      <c r="J46" s="13"/>
      <c r="K46" s="13"/>
      <c r="L46" s="13">
        <v>0</v>
      </c>
      <c r="M46" s="13"/>
      <c r="N46" s="13"/>
      <c r="O46" s="13"/>
      <c r="P46" s="13"/>
      <c r="Q46" s="13"/>
      <c r="R46" s="29">
        <f t="shared" si="0"/>
        <v>3526</v>
      </c>
    </row>
    <row r="47" spans="1:18" x14ac:dyDescent="0.15">
      <c r="A47" s="3" t="s">
        <v>20</v>
      </c>
      <c r="B47" s="3" t="s">
        <v>832</v>
      </c>
      <c r="C47" s="3" t="s">
        <v>833</v>
      </c>
      <c r="D47" s="13">
        <v>4845.8440000000001</v>
      </c>
      <c r="E47" s="13"/>
      <c r="F47" s="13"/>
      <c r="G47" s="13"/>
      <c r="H47" s="13"/>
      <c r="I47" s="13"/>
      <c r="J47" s="13"/>
      <c r="K47" s="13"/>
      <c r="L47" s="13">
        <v>2098.1999999999998</v>
      </c>
      <c r="M47" s="13"/>
      <c r="N47" s="13">
        <v>282.40000000000003</v>
      </c>
      <c r="O47" s="13"/>
      <c r="P47" s="13"/>
      <c r="Q47" s="13"/>
      <c r="R47" s="29">
        <f t="shared" si="0"/>
        <v>7226.4439999999995</v>
      </c>
    </row>
    <row r="48" spans="1:18" x14ac:dyDescent="0.15">
      <c r="A48" s="3" t="s">
        <v>20</v>
      </c>
      <c r="B48" s="3" t="s">
        <v>815</v>
      </c>
      <c r="C48" s="3" t="s">
        <v>381</v>
      </c>
      <c r="D48" s="13">
        <v>2031.7260000000001</v>
      </c>
      <c r="E48" s="13"/>
      <c r="F48" s="13"/>
      <c r="G48" s="13"/>
      <c r="H48" s="13"/>
      <c r="I48" s="13"/>
      <c r="J48" s="13"/>
      <c r="K48" s="13"/>
      <c r="L48" s="13">
        <v>587</v>
      </c>
      <c r="M48" s="13"/>
      <c r="N48" s="13">
        <v>114.4</v>
      </c>
      <c r="O48" s="13"/>
      <c r="P48" s="13"/>
      <c r="Q48" s="13"/>
      <c r="R48" s="29">
        <f t="shared" si="0"/>
        <v>2733.1260000000002</v>
      </c>
    </row>
    <row r="49" spans="1:18" x14ac:dyDescent="0.15">
      <c r="A49" s="3" t="s">
        <v>20</v>
      </c>
      <c r="B49" s="3" t="s">
        <v>871</v>
      </c>
      <c r="C49" s="3" t="s">
        <v>36</v>
      </c>
      <c r="D49" s="13">
        <v>5461.9760000000006</v>
      </c>
      <c r="E49" s="13"/>
      <c r="F49" s="13"/>
      <c r="G49" s="13"/>
      <c r="H49" s="13"/>
      <c r="I49" s="13">
        <v>78</v>
      </c>
      <c r="J49" s="13"/>
      <c r="K49" s="13"/>
      <c r="L49" s="13"/>
      <c r="M49" s="13"/>
      <c r="N49" s="13">
        <v>289.8</v>
      </c>
      <c r="O49" s="13"/>
      <c r="P49" s="13"/>
      <c r="Q49" s="13"/>
      <c r="R49" s="29">
        <f t="shared" si="0"/>
        <v>5829.7760000000007</v>
      </c>
    </row>
    <row r="50" spans="1:18" x14ac:dyDescent="0.15">
      <c r="A50" s="3" t="s">
        <v>20</v>
      </c>
      <c r="B50" s="3" t="s">
        <v>866</v>
      </c>
      <c r="C50" s="3" t="s">
        <v>26</v>
      </c>
      <c r="D50" s="13">
        <v>2144.1999999999998</v>
      </c>
      <c r="E50" s="13"/>
      <c r="F50" s="13"/>
      <c r="G50" s="13"/>
      <c r="H50" s="13"/>
      <c r="I50" s="13"/>
      <c r="J50" s="13"/>
      <c r="K50" s="13"/>
      <c r="L50" s="13">
        <v>873.6</v>
      </c>
      <c r="M50" s="13"/>
      <c r="N50" s="13">
        <v>141</v>
      </c>
      <c r="O50" s="13"/>
      <c r="P50" s="13"/>
      <c r="Q50" s="13"/>
      <c r="R50" s="29">
        <f t="shared" si="0"/>
        <v>3158.7999999999997</v>
      </c>
    </row>
    <row r="51" spans="1:18" x14ac:dyDescent="0.15">
      <c r="A51" s="3" t="s">
        <v>20</v>
      </c>
      <c r="B51" s="3" t="s">
        <v>861</v>
      </c>
      <c r="C51" s="3" t="s">
        <v>26</v>
      </c>
      <c r="D51" s="13">
        <v>3035.3469999999998</v>
      </c>
      <c r="E51" s="13"/>
      <c r="F51" s="13"/>
      <c r="G51" s="13"/>
      <c r="H51" s="13"/>
      <c r="I51" s="13"/>
      <c r="J51" s="13"/>
      <c r="K51" s="13"/>
      <c r="L51" s="13">
        <v>1569.3000000000002</v>
      </c>
      <c r="M51" s="13"/>
      <c r="N51" s="13">
        <v>271.79999999999995</v>
      </c>
      <c r="O51" s="13"/>
      <c r="P51" s="13"/>
      <c r="Q51" s="13"/>
      <c r="R51" s="29">
        <f t="shared" si="0"/>
        <v>4876.4470000000001</v>
      </c>
    </row>
    <row r="52" spans="1:18" x14ac:dyDescent="0.15">
      <c r="A52" s="3" t="s">
        <v>20</v>
      </c>
      <c r="B52" s="3" t="s">
        <v>809</v>
      </c>
      <c r="C52" s="3" t="s">
        <v>512</v>
      </c>
      <c r="D52" s="13">
        <v>4980.2</v>
      </c>
      <c r="E52" s="13"/>
      <c r="F52" s="13"/>
      <c r="G52" s="13"/>
      <c r="H52" s="13"/>
      <c r="I52" s="13"/>
      <c r="J52" s="13"/>
      <c r="K52" s="13"/>
      <c r="L52" s="13"/>
      <c r="M52" s="13"/>
      <c r="N52" s="13">
        <v>534.20000000000005</v>
      </c>
      <c r="O52" s="13"/>
      <c r="P52" s="13"/>
      <c r="Q52" s="13"/>
      <c r="R52" s="29">
        <f t="shared" si="0"/>
        <v>5514.4</v>
      </c>
    </row>
    <row r="53" spans="1:18" x14ac:dyDescent="0.15">
      <c r="A53" s="3" t="s">
        <v>20</v>
      </c>
      <c r="B53" s="3" t="s">
        <v>851</v>
      </c>
      <c r="C53" s="3" t="s">
        <v>36</v>
      </c>
      <c r="D53" s="13">
        <v>31972.151000000002</v>
      </c>
      <c r="E53" s="13"/>
      <c r="F53" s="13"/>
      <c r="G53" s="13"/>
      <c r="H53" s="13"/>
      <c r="I53" s="13"/>
      <c r="J53" s="13"/>
      <c r="K53" s="13"/>
      <c r="L53" s="13"/>
      <c r="M53" s="13"/>
      <c r="N53" s="13">
        <v>1827.1000000000001</v>
      </c>
      <c r="O53" s="13"/>
      <c r="P53" s="13"/>
      <c r="Q53" s="13"/>
      <c r="R53" s="29">
        <f t="shared" si="0"/>
        <v>33799.251000000004</v>
      </c>
    </row>
    <row r="54" spans="1:18" x14ac:dyDescent="0.15">
      <c r="A54" s="3" t="s">
        <v>20</v>
      </c>
      <c r="B54" s="3" t="s">
        <v>824</v>
      </c>
      <c r="C54" s="3" t="s">
        <v>564</v>
      </c>
      <c r="D54" s="13">
        <v>3534</v>
      </c>
      <c r="E54" s="13"/>
      <c r="F54" s="13"/>
      <c r="G54" s="13"/>
      <c r="H54" s="13"/>
      <c r="I54" s="13"/>
      <c r="J54" s="13"/>
      <c r="K54" s="13"/>
      <c r="L54" s="13">
        <v>1688.6</v>
      </c>
      <c r="M54" s="13"/>
      <c r="N54" s="13">
        <v>331.2</v>
      </c>
      <c r="O54" s="13"/>
      <c r="P54" s="13"/>
      <c r="Q54" s="13"/>
      <c r="R54" s="29">
        <f t="shared" si="0"/>
        <v>5553.8</v>
      </c>
    </row>
    <row r="55" spans="1:18" x14ac:dyDescent="0.15">
      <c r="A55" s="3" t="s">
        <v>20</v>
      </c>
      <c r="B55" s="3" t="s">
        <v>854</v>
      </c>
      <c r="C55" s="3" t="s">
        <v>36</v>
      </c>
      <c r="D55" s="13">
        <v>18448.031999999999</v>
      </c>
      <c r="E55" s="13"/>
      <c r="F55" s="13"/>
      <c r="G55" s="13"/>
      <c r="H55" s="13"/>
      <c r="I55" s="13">
        <v>326.2</v>
      </c>
      <c r="J55" s="13"/>
      <c r="K55" s="13"/>
      <c r="L55" s="13"/>
      <c r="M55" s="13"/>
      <c r="N55" s="13">
        <v>1130.4000000000001</v>
      </c>
      <c r="O55" s="13"/>
      <c r="P55" s="13"/>
      <c r="Q55" s="13"/>
      <c r="R55" s="29">
        <f t="shared" si="0"/>
        <v>19904.632000000001</v>
      </c>
    </row>
    <row r="56" spans="1:18" x14ac:dyDescent="0.15">
      <c r="A56" s="3" t="s">
        <v>20</v>
      </c>
      <c r="B56" s="3" t="s">
        <v>841</v>
      </c>
      <c r="C56" s="3" t="s">
        <v>225</v>
      </c>
      <c r="D56" s="13">
        <v>2192</v>
      </c>
      <c r="E56" s="13">
        <v>2840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29">
        <f t="shared" si="0"/>
        <v>5032</v>
      </c>
    </row>
    <row r="57" spans="1:18" x14ac:dyDescent="0.15">
      <c r="A57" s="3" t="s">
        <v>20</v>
      </c>
      <c r="B57" s="3" t="s">
        <v>807</v>
      </c>
      <c r="C57" s="3" t="s">
        <v>50</v>
      </c>
      <c r="D57" s="13">
        <v>5535.6</v>
      </c>
      <c r="E57" s="13"/>
      <c r="F57" s="13"/>
      <c r="G57" s="13"/>
      <c r="H57" s="13"/>
      <c r="I57" s="13">
        <v>66.400000000000006</v>
      </c>
      <c r="J57" s="13"/>
      <c r="K57" s="13"/>
      <c r="L57" s="13">
        <v>3518.4</v>
      </c>
      <c r="M57" s="13"/>
      <c r="N57" s="13">
        <v>1099.2</v>
      </c>
      <c r="O57" s="13"/>
      <c r="P57" s="13"/>
      <c r="Q57" s="13"/>
      <c r="R57" s="29">
        <f t="shared" si="0"/>
        <v>10219.6</v>
      </c>
    </row>
    <row r="58" spans="1:18" x14ac:dyDescent="0.15">
      <c r="A58" s="3" t="s">
        <v>20</v>
      </c>
      <c r="B58" s="3" t="s">
        <v>838</v>
      </c>
      <c r="C58" s="3" t="s">
        <v>562</v>
      </c>
      <c r="D58" s="13">
        <v>2979.7</v>
      </c>
      <c r="E58" s="13"/>
      <c r="F58" s="13"/>
      <c r="G58" s="13"/>
      <c r="H58" s="13"/>
      <c r="I58" s="13"/>
      <c r="J58" s="13"/>
      <c r="K58" s="13"/>
      <c r="L58" s="13"/>
      <c r="M58" s="13"/>
      <c r="N58" s="13">
        <v>221.59999999999997</v>
      </c>
      <c r="O58" s="13"/>
      <c r="P58" s="13"/>
      <c r="Q58" s="13"/>
      <c r="R58" s="29">
        <f t="shared" si="0"/>
        <v>3201.2999999999997</v>
      </c>
    </row>
    <row r="59" spans="1:18" x14ac:dyDescent="0.15">
      <c r="A59" s="3" t="s">
        <v>20</v>
      </c>
      <c r="B59" s="3" t="s">
        <v>814</v>
      </c>
      <c r="C59" s="3" t="s">
        <v>872</v>
      </c>
      <c r="D59" s="13">
        <v>14676.6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29">
        <f t="shared" si="0"/>
        <v>14676.6</v>
      </c>
    </row>
    <row r="60" spans="1:18" x14ac:dyDescent="0.15">
      <c r="A60" s="3" t="s">
        <v>20</v>
      </c>
      <c r="B60" s="3" t="s">
        <v>814</v>
      </c>
      <c r="C60" s="3" t="s">
        <v>16</v>
      </c>
      <c r="D60" s="13">
        <v>8952.2000000000007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29">
        <f t="shared" si="0"/>
        <v>8952.2000000000007</v>
      </c>
    </row>
    <row r="61" spans="1:18" x14ac:dyDescent="0.15">
      <c r="A61" s="3" t="s">
        <v>20</v>
      </c>
      <c r="B61" s="3" t="s">
        <v>873</v>
      </c>
      <c r="C61" s="3" t="s">
        <v>821</v>
      </c>
      <c r="D61" s="13">
        <v>4416.2</v>
      </c>
      <c r="E61" s="13"/>
      <c r="F61" s="13"/>
      <c r="G61" s="13"/>
      <c r="H61" s="13"/>
      <c r="I61" s="13">
        <v>75</v>
      </c>
      <c r="J61" s="13"/>
      <c r="K61" s="13"/>
      <c r="L61" s="13">
        <v>1335</v>
      </c>
      <c r="M61" s="13"/>
      <c r="N61" s="13">
        <v>169.2</v>
      </c>
      <c r="O61" s="13"/>
      <c r="P61" s="13"/>
      <c r="Q61" s="13"/>
      <c r="R61" s="29">
        <f t="shared" si="0"/>
        <v>5995.4</v>
      </c>
    </row>
    <row r="62" spans="1:18" x14ac:dyDescent="0.15">
      <c r="A62" s="3" t="s">
        <v>20</v>
      </c>
      <c r="B62" s="3" t="s">
        <v>844</v>
      </c>
      <c r="C62" s="3" t="s">
        <v>225</v>
      </c>
      <c r="D62" s="13">
        <v>10279.49</v>
      </c>
      <c r="E62" s="13"/>
      <c r="F62" s="13"/>
      <c r="G62" s="13"/>
      <c r="H62" s="13"/>
      <c r="I62" s="13"/>
      <c r="J62" s="13"/>
      <c r="K62" s="13"/>
      <c r="L62" s="13"/>
      <c r="M62" s="13"/>
      <c r="N62" s="13">
        <v>664.3</v>
      </c>
      <c r="O62" s="13"/>
      <c r="P62" s="13"/>
      <c r="Q62" s="13"/>
      <c r="R62" s="29">
        <f t="shared" si="0"/>
        <v>10943.789999999999</v>
      </c>
    </row>
    <row r="63" spans="1:18" x14ac:dyDescent="0.15">
      <c r="A63" s="3" t="s">
        <v>20</v>
      </c>
      <c r="B63" s="3" t="s">
        <v>845</v>
      </c>
      <c r="C63" s="3" t="s">
        <v>225</v>
      </c>
      <c r="D63" s="13">
        <v>3228.4720000000002</v>
      </c>
      <c r="E63" s="13"/>
      <c r="F63" s="13"/>
      <c r="G63" s="13"/>
      <c r="H63" s="13"/>
      <c r="I63" s="13"/>
      <c r="J63" s="13"/>
      <c r="K63" s="13"/>
      <c r="L63" s="13"/>
      <c r="M63" s="13"/>
      <c r="N63" s="13">
        <v>248.3</v>
      </c>
      <c r="O63" s="13"/>
      <c r="P63" s="13"/>
      <c r="Q63" s="13"/>
      <c r="R63" s="29">
        <f t="shared" si="0"/>
        <v>3476.7720000000004</v>
      </c>
    </row>
    <row r="64" spans="1:18" x14ac:dyDescent="0.15">
      <c r="A64" s="3" t="s">
        <v>20</v>
      </c>
      <c r="B64" s="3" t="s">
        <v>847</v>
      </c>
      <c r="C64" s="3" t="s">
        <v>302</v>
      </c>
      <c r="D64" s="13">
        <v>4395.1610000000001</v>
      </c>
      <c r="E64" s="13"/>
      <c r="F64" s="13"/>
      <c r="G64" s="13"/>
      <c r="H64" s="13"/>
      <c r="I64" s="13"/>
      <c r="J64" s="13"/>
      <c r="K64" s="13"/>
      <c r="L64" s="13">
        <v>2270.1999999999998</v>
      </c>
      <c r="M64" s="13"/>
      <c r="N64" s="13">
        <v>323.60000000000002</v>
      </c>
      <c r="O64" s="13"/>
      <c r="P64" s="13"/>
      <c r="Q64" s="13"/>
      <c r="R64" s="29">
        <f t="shared" si="0"/>
        <v>6988.9610000000002</v>
      </c>
    </row>
    <row r="65" spans="1:18" x14ac:dyDescent="0.15">
      <c r="A65" s="3" t="s">
        <v>20</v>
      </c>
      <c r="B65" s="3" t="s">
        <v>848</v>
      </c>
      <c r="C65" s="3" t="s">
        <v>302</v>
      </c>
      <c r="D65" s="13">
        <v>732.92099999999994</v>
      </c>
      <c r="E65" s="13"/>
      <c r="F65" s="13"/>
      <c r="G65" s="13"/>
      <c r="H65" s="13"/>
      <c r="I65" s="13"/>
      <c r="J65" s="13"/>
      <c r="K65" s="13"/>
      <c r="L65" s="13">
        <v>341.6</v>
      </c>
      <c r="M65" s="13"/>
      <c r="N65" s="13">
        <v>56.6</v>
      </c>
      <c r="O65" s="13"/>
      <c r="P65" s="13"/>
      <c r="Q65" s="13"/>
      <c r="R65" s="29">
        <f t="shared" si="0"/>
        <v>1131.1209999999999</v>
      </c>
    </row>
    <row r="66" spans="1:18" x14ac:dyDescent="0.15">
      <c r="A66" s="3" t="s">
        <v>20</v>
      </c>
      <c r="B66" s="3" t="s">
        <v>850</v>
      </c>
      <c r="C66" s="3" t="s">
        <v>36</v>
      </c>
      <c r="D66" s="13">
        <v>6490.3590000000004</v>
      </c>
      <c r="E66" s="13"/>
      <c r="F66" s="13"/>
      <c r="G66" s="13"/>
      <c r="H66" s="13"/>
      <c r="I66" s="13">
        <v>66</v>
      </c>
      <c r="J66" s="13"/>
      <c r="K66" s="13"/>
      <c r="L66" s="13"/>
      <c r="M66" s="13"/>
      <c r="N66" s="13">
        <v>736.3</v>
      </c>
      <c r="O66" s="13"/>
      <c r="P66" s="13"/>
      <c r="Q66" s="13"/>
      <c r="R66" s="29">
        <f t="shared" si="0"/>
        <v>7292.6590000000006</v>
      </c>
    </row>
    <row r="67" spans="1:18" x14ac:dyDescent="0.15">
      <c r="A67" s="3" t="s">
        <v>20</v>
      </c>
      <c r="B67" s="3" t="s">
        <v>874</v>
      </c>
      <c r="C67" s="3" t="s">
        <v>36</v>
      </c>
      <c r="D67" s="13">
        <v>7005.9759999999997</v>
      </c>
      <c r="E67" s="13"/>
      <c r="F67" s="13"/>
      <c r="G67" s="13"/>
      <c r="H67" s="13"/>
      <c r="I67" s="13"/>
      <c r="J67" s="13"/>
      <c r="K67" s="13"/>
      <c r="L67" s="13"/>
      <c r="M67" s="13"/>
      <c r="N67" s="13">
        <v>368.4</v>
      </c>
      <c r="O67" s="13"/>
      <c r="P67" s="13"/>
      <c r="Q67" s="13"/>
      <c r="R67" s="29">
        <f t="shared" si="0"/>
        <v>7374.3759999999993</v>
      </c>
    </row>
    <row r="68" spans="1:18" x14ac:dyDescent="0.15">
      <c r="A68" s="3" t="s">
        <v>20</v>
      </c>
      <c r="B68" s="3" t="s">
        <v>802</v>
      </c>
      <c r="C68" s="3" t="s">
        <v>362</v>
      </c>
      <c r="D68" s="13">
        <v>2185</v>
      </c>
      <c r="E68" s="13"/>
      <c r="F68" s="13"/>
      <c r="G68" s="13"/>
      <c r="H68" s="13">
        <v>446.4</v>
      </c>
      <c r="I68" s="13">
        <v>159.80000000000001</v>
      </c>
      <c r="J68" s="13"/>
      <c r="K68" s="13"/>
      <c r="L68" s="13">
        <v>0</v>
      </c>
      <c r="M68" s="13"/>
      <c r="N68" s="13">
        <v>0</v>
      </c>
      <c r="O68" s="13">
        <v>10500</v>
      </c>
      <c r="P68" s="13"/>
      <c r="Q68" s="28"/>
      <c r="R68" s="29">
        <f t="shared" si="0"/>
        <v>13291.2</v>
      </c>
    </row>
    <row r="69" spans="1:18" x14ac:dyDescent="0.15">
      <c r="A69" s="3" t="s">
        <v>20</v>
      </c>
      <c r="B69" s="3" t="s">
        <v>806</v>
      </c>
      <c r="C69" s="3" t="s">
        <v>50</v>
      </c>
      <c r="D69" s="13">
        <v>10438.428</v>
      </c>
      <c r="E69" s="13"/>
      <c r="F69" s="13">
        <v>109</v>
      </c>
      <c r="G69" s="13"/>
      <c r="H69" s="13">
        <v>2820.8</v>
      </c>
      <c r="I69" s="13">
        <v>464.00000000000006</v>
      </c>
      <c r="J69" s="13"/>
      <c r="K69" s="13"/>
      <c r="L69" s="13">
        <v>0</v>
      </c>
      <c r="M69" s="13"/>
      <c r="N69" s="13">
        <v>0</v>
      </c>
      <c r="O69" s="13"/>
      <c r="P69" s="13"/>
      <c r="Q69" s="28"/>
      <c r="R69" s="29">
        <f t="shared" si="0"/>
        <v>13832.227999999999</v>
      </c>
    </row>
    <row r="70" spans="1:18" x14ac:dyDescent="0.15">
      <c r="A70" s="3" t="s">
        <v>20</v>
      </c>
      <c r="B70" s="3" t="s">
        <v>797</v>
      </c>
      <c r="C70" s="3" t="s">
        <v>195</v>
      </c>
      <c r="D70" s="13">
        <v>9639.2000000000007</v>
      </c>
      <c r="E70" s="13"/>
      <c r="F70" s="13">
        <v>44.6</v>
      </c>
      <c r="G70" s="13"/>
      <c r="H70" s="13">
        <v>4911</v>
      </c>
      <c r="I70" s="13">
        <v>593.79999999999995</v>
      </c>
      <c r="J70" s="13"/>
      <c r="K70" s="13"/>
      <c r="L70" s="13">
        <v>13147</v>
      </c>
      <c r="M70" s="13"/>
      <c r="N70" s="13">
        <v>2180</v>
      </c>
      <c r="O70" s="13">
        <v>23675</v>
      </c>
      <c r="P70" s="13"/>
      <c r="Q70" s="28"/>
      <c r="R70" s="29">
        <f t="shared" ref="R70:R92" si="1">SUM(D70:Q70)</f>
        <v>54190.6</v>
      </c>
    </row>
    <row r="71" spans="1:18" x14ac:dyDescent="0.15">
      <c r="A71" s="3" t="s">
        <v>20</v>
      </c>
      <c r="B71" s="3" t="s">
        <v>875</v>
      </c>
      <c r="C71" s="3" t="s">
        <v>607</v>
      </c>
      <c r="D71" s="13">
        <v>15278</v>
      </c>
      <c r="E71" s="13"/>
      <c r="F71" s="13"/>
      <c r="G71" s="13"/>
      <c r="H71" s="13">
        <v>92</v>
      </c>
      <c r="I71" s="13"/>
      <c r="J71" s="13"/>
      <c r="K71" s="13"/>
      <c r="L71" s="13">
        <v>6945</v>
      </c>
      <c r="M71" s="13"/>
      <c r="N71" s="13">
        <v>7960</v>
      </c>
      <c r="O71" s="13">
        <v>72400</v>
      </c>
      <c r="P71" s="13"/>
      <c r="Q71" s="28"/>
      <c r="R71" s="29">
        <f t="shared" si="1"/>
        <v>102675</v>
      </c>
    </row>
    <row r="72" spans="1:18" x14ac:dyDescent="0.15">
      <c r="A72" s="3" t="s">
        <v>20</v>
      </c>
      <c r="B72" s="3" t="s">
        <v>830</v>
      </c>
      <c r="C72" s="3" t="s">
        <v>831</v>
      </c>
      <c r="D72" s="13">
        <v>5759.53</v>
      </c>
      <c r="E72" s="13"/>
      <c r="F72" s="13"/>
      <c r="G72" s="13"/>
      <c r="H72" s="13">
        <v>2193.6000000000004</v>
      </c>
      <c r="I72" s="13">
        <v>451.79999999999995</v>
      </c>
      <c r="J72" s="13"/>
      <c r="K72" s="13"/>
      <c r="L72" s="13">
        <v>0</v>
      </c>
      <c r="M72" s="13"/>
      <c r="N72" s="13">
        <v>0</v>
      </c>
      <c r="O72" s="13">
        <v>1640</v>
      </c>
      <c r="P72" s="13">
        <v>1940</v>
      </c>
      <c r="Q72" s="28"/>
      <c r="R72" s="29">
        <f t="shared" si="1"/>
        <v>11984.93</v>
      </c>
    </row>
    <row r="73" spans="1:18" x14ac:dyDescent="0.15">
      <c r="A73" s="3" t="s">
        <v>20</v>
      </c>
      <c r="B73" s="3" t="s">
        <v>835</v>
      </c>
      <c r="C73" s="3" t="s">
        <v>189</v>
      </c>
      <c r="D73" s="13">
        <v>12147.592000000001</v>
      </c>
      <c r="E73" s="13"/>
      <c r="F73" s="13">
        <v>131</v>
      </c>
      <c r="G73" s="13">
        <v>1860</v>
      </c>
      <c r="H73" s="13">
        <v>4198.2</v>
      </c>
      <c r="I73" s="13">
        <v>842</v>
      </c>
      <c r="J73" s="13"/>
      <c r="K73" s="13"/>
      <c r="L73" s="13">
        <v>1122.4000000000003</v>
      </c>
      <c r="M73" s="13"/>
      <c r="N73" s="13">
        <v>406.09999999999991</v>
      </c>
      <c r="O73" s="13"/>
      <c r="P73" s="13"/>
      <c r="Q73" s="28"/>
      <c r="R73" s="29">
        <f t="shared" si="1"/>
        <v>20707.292000000001</v>
      </c>
    </row>
    <row r="74" spans="1:18" x14ac:dyDescent="0.15">
      <c r="A74" s="3" t="s">
        <v>20</v>
      </c>
      <c r="B74" s="3" t="s">
        <v>834</v>
      </c>
      <c r="C74" s="3" t="s">
        <v>248</v>
      </c>
      <c r="D74" s="13">
        <v>17990.491999999998</v>
      </c>
      <c r="E74" s="13"/>
      <c r="F74" s="13">
        <v>277.39999999999998</v>
      </c>
      <c r="G74" s="13"/>
      <c r="H74" s="13">
        <v>9249.3000000000011</v>
      </c>
      <c r="I74" s="13">
        <v>1428.9</v>
      </c>
      <c r="J74" s="13"/>
      <c r="K74" s="13"/>
      <c r="L74" s="13">
        <v>35929.300000000003</v>
      </c>
      <c r="M74" s="13"/>
      <c r="N74" s="13">
        <v>5477.5000000000218</v>
      </c>
      <c r="O74" s="13"/>
      <c r="P74" s="13"/>
      <c r="Q74" s="28"/>
      <c r="R74" s="29">
        <f t="shared" si="1"/>
        <v>70352.892000000022</v>
      </c>
    </row>
    <row r="75" spans="1:18" x14ac:dyDescent="0.15">
      <c r="A75" s="3" t="s">
        <v>20</v>
      </c>
      <c r="B75" s="3" t="s">
        <v>856</v>
      </c>
      <c r="C75" s="3" t="s">
        <v>36</v>
      </c>
      <c r="D75" s="13">
        <v>12709.899999999998</v>
      </c>
      <c r="E75" s="13"/>
      <c r="F75" s="13">
        <v>64</v>
      </c>
      <c r="G75" s="13"/>
      <c r="H75" s="13"/>
      <c r="I75" s="13">
        <v>2026</v>
      </c>
      <c r="J75" s="13"/>
      <c r="K75" s="13"/>
      <c r="L75" s="13">
        <v>2007.100000000001</v>
      </c>
      <c r="M75" s="13"/>
      <c r="N75" s="13">
        <v>1924.7999999999988</v>
      </c>
      <c r="O75" s="13"/>
      <c r="P75" s="13"/>
      <c r="Q75" s="28"/>
      <c r="R75" s="29">
        <f t="shared" si="1"/>
        <v>18731.8</v>
      </c>
    </row>
    <row r="76" spans="1:18" x14ac:dyDescent="0.15">
      <c r="A76" s="3" t="s">
        <v>20</v>
      </c>
      <c r="B76" s="3" t="s">
        <v>864</v>
      </c>
      <c r="C76" s="3" t="s">
        <v>865</v>
      </c>
      <c r="D76" s="13">
        <v>4186.0290000000005</v>
      </c>
      <c r="E76" s="13"/>
      <c r="F76" s="13"/>
      <c r="G76" s="13"/>
      <c r="H76" s="13">
        <v>1526.6</v>
      </c>
      <c r="I76" s="13">
        <v>588.20000000000005</v>
      </c>
      <c r="J76" s="13"/>
      <c r="K76" s="13"/>
      <c r="L76" s="13">
        <v>0</v>
      </c>
      <c r="M76" s="13"/>
      <c r="N76" s="13">
        <v>642.6</v>
      </c>
      <c r="O76" s="13"/>
      <c r="P76" s="13"/>
      <c r="Q76" s="28"/>
      <c r="R76" s="29">
        <f t="shared" si="1"/>
        <v>6943.429000000001</v>
      </c>
    </row>
    <row r="77" spans="1:18" x14ac:dyDescent="0.15">
      <c r="A77" s="3" t="s">
        <v>20</v>
      </c>
      <c r="B77" s="3" t="s">
        <v>876</v>
      </c>
      <c r="C77" s="3" t="s">
        <v>512</v>
      </c>
      <c r="D77" s="13">
        <v>165</v>
      </c>
      <c r="E77" s="13"/>
      <c r="F77" s="13"/>
      <c r="G77" s="13"/>
      <c r="H77" s="13"/>
      <c r="I77" s="13"/>
      <c r="J77" s="13"/>
      <c r="K77" s="13"/>
      <c r="L77" s="13">
        <v>21588.5</v>
      </c>
      <c r="M77" s="13"/>
      <c r="N77" s="13">
        <v>4540.5999999999995</v>
      </c>
      <c r="O77" s="13"/>
      <c r="P77" s="13"/>
      <c r="Q77" s="28"/>
      <c r="R77" s="29">
        <f t="shared" si="1"/>
        <v>26294.1</v>
      </c>
    </row>
    <row r="78" spans="1:18" x14ac:dyDescent="0.15">
      <c r="A78" s="3" t="s">
        <v>20</v>
      </c>
      <c r="B78" s="3" t="s">
        <v>803</v>
      </c>
      <c r="C78" s="3" t="s">
        <v>362</v>
      </c>
      <c r="D78" s="13">
        <v>2002</v>
      </c>
      <c r="E78" s="13"/>
      <c r="F78" s="13"/>
      <c r="G78" s="13"/>
      <c r="H78" s="13">
        <v>514.4</v>
      </c>
      <c r="I78" s="13">
        <v>384.59999999999997</v>
      </c>
      <c r="J78" s="13"/>
      <c r="K78" s="13"/>
      <c r="L78" s="13">
        <v>90.8</v>
      </c>
      <c r="M78" s="13"/>
      <c r="N78" s="13">
        <v>59.000000000000007</v>
      </c>
      <c r="O78" s="13"/>
      <c r="P78" s="13"/>
      <c r="Q78" s="28"/>
      <c r="R78" s="29">
        <f t="shared" si="1"/>
        <v>3050.8</v>
      </c>
    </row>
    <row r="79" spans="1:18" x14ac:dyDescent="0.15">
      <c r="A79" s="3" t="s">
        <v>20</v>
      </c>
      <c r="B79" s="3" t="s">
        <v>863</v>
      </c>
      <c r="C79" s="3" t="s">
        <v>26</v>
      </c>
      <c r="D79" s="13">
        <v>8673.9</v>
      </c>
      <c r="E79" s="13"/>
      <c r="F79" s="13">
        <v>107</v>
      </c>
      <c r="G79" s="13"/>
      <c r="H79" s="13">
        <v>4226.5</v>
      </c>
      <c r="I79" s="13">
        <v>947.69999999999993</v>
      </c>
      <c r="J79" s="13"/>
      <c r="K79" s="13"/>
      <c r="L79" s="13">
        <v>387</v>
      </c>
      <c r="M79" s="13"/>
      <c r="N79" s="13">
        <v>115.2</v>
      </c>
      <c r="O79" s="13"/>
      <c r="P79" s="13"/>
      <c r="Q79" s="28"/>
      <c r="R79" s="29">
        <f t="shared" si="1"/>
        <v>14457.300000000001</v>
      </c>
    </row>
    <row r="80" spans="1:18" x14ac:dyDescent="0.15">
      <c r="A80" s="3" t="s">
        <v>20</v>
      </c>
      <c r="B80" s="3" t="s">
        <v>798</v>
      </c>
      <c r="C80" s="3" t="s">
        <v>799</v>
      </c>
      <c r="D80" s="13">
        <v>7821.6360000000004</v>
      </c>
      <c r="E80" s="13"/>
      <c r="F80" s="13">
        <v>67</v>
      </c>
      <c r="G80" s="13"/>
      <c r="H80" s="13">
        <v>4100.2</v>
      </c>
      <c r="I80" s="13">
        <v>1398.6</v>
      </c>
      <c r="J80" s="13"/>
      <c r="K80" s="13"/>
      <c r="L80" s="13">
        <v>35596.599999999955</v>
      </c>
      <c r="M80" s="13"/>
      <c r="N80" s="13">
        <v>7620.2000000000053</v>
      </c>
      <c r="O80" s="13"/>
      <c r="P80" s="13"/>
      <c r="Q80" s="28"/>
      <c r="R80" s="29">
        <f t="shared" si="1"/>
        <v>56604.235999999961</v>
      </c>
    </row>
    <row r="81" spans="1:18" x14ac:dyDescent="0.15">
      <c r="A81" s="3" t="s">
        <v>20</v>
      </c>
      <c r="B81" s="3" t="s">
        <v>877</v>
      </c>
      <c r="C81" s="3" t="s">
        <v>562</v>
      </c>
      <c r="D81" s="13">
        <v>0</v>
      </c>
      <c r="E81" s="13"/>
      <c r="F81" s="13"/>
      <c r="G81" s="13"/>
      <c r="H81" s="13"/>
      <c r="I81" s="13"/>
      <c r="J81" s="13"/>
      <c r="K81" s="13"/>
      <c r="L81" s="13">
        <v>25257.9</v>
      </c>
      <c r="M81" s="13"/>
      <c r="N81" s="13">
        <v>3002.8999999999937</v>
      </c>
      <c r="O81" s="13"/>
      <c r="P81" s="13"/>
      <c r="Q81" s="28"/>
      <c r="R81" s="29">
        <f t="shared" si="1"/>
        <v>28260.799999999996</v>
      </c>
    </row>
    <row r="82" spans="1:18" x14ac:dyDescent="0.15">
      <c r="A82" s="3" t="s">
        <v>123</v>
      </c>
      <c r="B82" s="3" t="s">
        <v>883</v>
      </c>
      <c r="C82" s="8" t="s">
        <v>131</v>
      </c>
      <c r="D82" s="13">
        <v>3880</v>
      </c>
      <c r="E82" s="13"/>
      <c r="F82" s="13">
        <v>12400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28"/>
      <c r="R82" s="29">
        <f t="shared" si="1"/>
        <v>16280</v>
      </c>
    </row>
    <row r="83" spans="1:18" x14ac:dyDescent="0.15">
      <c r="A83" s="3" t="s">
        <v>123</v>
      </c>
      <c r="B83" s="3" t="s">
        <v>884</v>
      </c>
      <c r="C83" s="3" t="s">
        <v>885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>
        <v>1647</v>
      </c>
      <c r="P83" s="13"/>
      <c r="Q83" s="28"/>
      <c r="R83" s="29">
        <f t="shared" si="1"/>
        <v>1647</v>
      </c>
    </row>
    <row r="84" spans="1:18" x14ac:dyDescent="0.15">
      <c r="A84" s="3" t="s">
        <v>123</v>
      </c>
      <c r="B84" s="3" t="s">
        <v>124</v>
      </c>
      <c r="C84" s="3" t="s">
        <v>125</v>
      </c>
      <c r="D84" s="13">
        <v>15940</v>
      </c>
      <c r="E84" s="13"/>
      <c r="F84" s="13">
        <v>79260</v>
      </c>
      <c r="G84" s="13"/>
      <c r="H84" s="13">
        <v>810</v>
      </c>
      <c r="I84" s="13"/>
      <c r="J84" s="13"/>
      <c r="K84" s="13">
        <v>5480</v>
      </c>
      <c r="L84" s="13"/>
      <c r="M84" s="13"/>
      <c r="N84" s="13"/>
      <c r="O84" s="13">
        <v>10500</v>
      </c>
      <c r="P84" s="13"/>
      <c r="Q84" s="28"/>
      <c r="R84" s="29">
        <f t="shared" si="1"/>
        <v>111990</v>
      </c>
    </row>
    <row r="85" spans="1:18" x14ac:dyDescent="0.15">
      <c r="A85" s="3" t="s">
        <v>123</v>
      </c>
      <c r="B85" s="3" t="s">
        <v>126</v>
      </c>
      <c r="C85" s="3" t="s">
        <v>127</v>
      </c>
      <c r="D85" s="13">
        <v>2633.8089999999997</v>
      </c>
      <c r="E85" s="13"/>
      <c r="F85" s="13"/>
      <c r="G85" s="13"/>
      <c r="H85" s="13">
        <v>50</v>
      </c>
      <c r="I85" s="13"/>
      <c r="J85" s="13"/>
      <c r="K85" s="13"/>
      <c r="L85" s="13"/>
      <c r="M85" s="13"/>
      <c r="N85" s="13"/>
      <c r="O85" s="13"/>
      <c r="P85" s="13"/>
      <c r="Q85" s="28"/>
      <c r="R85" s="29">
        <f t="shared" si="1"/>
        <v>2683.8089999999997</v>
      </c>
    </row>
    <row r="86" spans="1:18" x14ac:dyDescent="0.15">
      <c r="A86" s="3" t="s">
        <v>123</v>
      </c>
      <c r="B86" s="3" t="s">
        <v>886</v>
      </c>
      <c r="C86" s="3" t="s">
        <v>131</v>
      </c>
      <c r="D86" s="13">
        <v>50640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>
        <v>1640</v>
      </c>
      <c r="P86" s="13">
        <v>1940</v>
      </c>
      <c r="Q86" s="28"/>
      <c r="R86" s="29">
        <f t="shared" si="1"/>
        <v>54220</v>
      </c>
    </row>
    <row r="87" spans="1:18" x14ac:dyDescent="0.15">
      <c r="A87" s="3" t="s">
        <v>123</v>
      </c>
      <c r="B87" s="3" t="s">
        <v>887</v>
      </c>
      <c r="C87" s="3" t="s">
        <v>888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>
        <v>496</v>
      </c>
      <c r="P87" s="13"/>
      <c r="Q87" s="28"/>
      <c r="R87" s="29">
        <f t="shared" si="1"/>
        <v>496</v>
      </c>
    </row>
    <row r="88" spans="1:18" x14ac:dyDescent="0.15">
      <c r="A88" s="3" t="s">
        <v>123</v>
      </c>
      <c r="B88" s="3" t="s">
        <v>128</v>
      </c>
      <c r="C88" s="3" t="s">
        <v>129</v>
      </c>
      <c r="D88" s="13">
        <v>177970</v>
      </c>
      <c r="E88" s="13"/>
      <c r="F88" s="13"/>
      <c r="G88" s="13"/>
      <c r="H88" s="13">
        <v>2040</v>
      </c>
      <c r="I88" s="13">
        <v>2360</v>
      </c>
      <c r="J88" s="13"/>
      <c r="K88" s="13">
        <v>4510</v>
      </c>
      <c r="L88" s="13">
        <v>6945</v>
      </c>
      <c r="M88" s="13"/>
      <c r="N88" s="13">
        <v>7960</v>
      </c>
      <c r="O88" s="13">
        <v>72400</v>
      </c>
      <c r="P88" s="13"/>
      <c r="Q88" s="28"/>
      <c r="R88" s="29">
        <f t="shared" si="1"/>
        <v>274185</v>
      </c>
    </row>
    <row r="89" spans="1:18" x14ac:dyDescent="0.15">
      <c r="A89" s="3" t="s">
        <v>123</v>
      </c>
      <c r="B89" s="3" t="s">
        <v>889</v>
      </c>
      <c r="C89" s="3" t="s">
        <v>36</v>
      </c>
      <c r="D89" s="13"/>
      <c r="E89" s="13"/>
      <c r="F89" s="13"/>
      <c r="G89" s="13"/>
      <c r="H89" s="13"/>
      <c r="I89" s="13"/>
      <c r="J89" s="13"/>
      <c r="K89" s="13"/>
      <c r="L89" s="13">
        <v>13147</v>
      </c>
      <c r="M89" s="13"/>
      <c r="N89" s="13"/>
      <c r="O89" s="13"/>
      <c r="P89" s="13"/>
      <c r="Q89" s="28"/>
      <c r="R89" s="29">
        <f t="shared" si="1"/>
        <v>13147</v>
      </c>
    </row>
    <row r="90" spans="1:18" x14ac:dyDescent="0.15">
      <c r="A90" s="3" t="s">
        <v>123</v>
      </c>
      <c r="B90" s="3" t="s">
        <v>890</v>
      </c>
      <c r="C90" s="3" t="s">
        <v>16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>
        <v>1862</v>
      </c>
      <c r="P90" s="13"/>
      <c r="Q90" s="28"/>
      <c r="R90" s="29">
        <f t="shared" si="1"/>
        <v>1862</v>
      </c>
    </row>
    <row r="91" spans="1:18" x14ac:dyDescent="0.15">
      <c r="A91" s="3" t="s">
        <v>123</v>
      </c>
      <c r="B91" s="3" t="s">
        <v>891</v>
      </c>
      <c r="C91" s="3" t="s">
        <v>131</v>
      </c>
      <c r="D91" s="13">
        <v>1520</v>
      </c>
      <c r="E91" s="13">
        <v>0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28"/>
      <c r="R91" s="29">
        <f t="shared" si="1"/>
        <v>1520</v>
      </c>
    </row>
    <row r="92" spans="1:18" x14ac:dyDescent="0.15">
      <c r="A92" s="3" t="s">
        <v>123</v>
      </c>
      <c r="B92" s="3" t="s">
        <v>130</v>
      </c>
      <c r="C92" s="3" t="s">
        <v>131</v>
      </c>
      <c r="D92" s="13">
        <v>3720</v>
      </c>
      <c r="E92" s="13"/>
      <c r="F92" s="13"/>
      <c r="G92" s="13"/>
      <c r="H92" s="13"/>
      <c r="I92" s="13"/>
      <c r="J92" s="13"/>
      <c r="K92" s="13"/>
      <c r="L92" s="13"/>
      <c r="M92" s="13"/>
      <c r="N92" s="13">
        <v>2180</v>
      </c>
      <c r="O92" s="13">
        <v>19670</v>
      </c>
      <c r="P92" s="13"/>
      <c r="Q92" s="28"/>
      <c r="R92" s="29">
        <f t="shared" si="1"/>
        <v>25570</v>
      </c>
    </row>
    <row r="93" spans="1:18" x14ac:dyDescent="0.15">
      <c r="A93" s="3" t="s">
        <v>132</v>
      </c>
      <c r="B93" s="3" t="s">
        <v>133</v>
      </c>
      <c r="C93" s="3" t="s">
        <v>16</v>
      </c>
      <c r="D93" s="13">
        <v>4014.4959999999987</v>
      </c>
      <c r="E93" s="13"/>
      <c r="F93" s="13"/>
      <c r="G93" s="13"/>
      <c r="H93" s="13"/>
      <c r="I93" s="13">
        <v>185.8</v>
      </c>
      <c r="J93" s="13"/>
      <c r="K93" s="13"/>
      <c r="L93" s="13"/>
      <c r="M93" s="13"/>
      <c r="N93" s="13">
        <v>406.10000000000008</v>
      </c>
      <c r="O93" s="13"/>
      <c r="P93" s="13"/>
      <c r="Q93" s="28"/>
      <c r="R93" s="29">
        <f t="shared" ref="R93:R156" si="2">SUM(D93:Q93)</f>
        <v>4606.3959999999988</v>
      </c>
    </row>
    <row r="94" spans="1:18" x14ac:dyDescent="0.15">
      <c r="A94" s="3" t="s">
        <v>132</v>
      </c>
      <c r="B94" s="3" t="s">
        <v>134</v>
      </c>
      <c r="C94" s="3" t="s">
        <v>16</v>
      </c>
      <c r="D94" s="13">
        <v>71362.877000000037</v>
      </c>
      <c r="E94" s="13"/>
      <c r="F94" s="13"/>
      <c r="G94" s="13"/>
      <c r="H94" s="13">
        <v>1089.183</v>
      </c>
      <c r="I94" s="13">
        <v>1937.8</v>
      </c>
      <c r="J94" s="13"/>
      <c r="K94" s="13">
        <v>1400</v>
      </c>
      <c r="L94" s="13"/>
      <c r="M94" s="13"/>
      <c r="N94" s="13">
        <v>5477.4999999999854</v>
      </c>
      <c r="O94" s="13"/>
      <c r="P94" s="13"/>
      <c r="Q94" s="28"/>
      <c r="R94" s="29">
        <f t="shared" si="2"/>
        <v>81267.36000000003</v>
      </c>
    </row>
    <row r="95" spans="1:18" x14ac:dyDescent="0.15">
      <c r="A95" s="3" t="s">
        <v>132</v>
      </c>
      <c r="B95" s="3" t="s">
        <v>878</v>
      </c>
      <c r="C95" s="3" t="s">
        <v>136</v>
      </c>
      <c r="D95" s="13">
        <v>0</v>
      </c>
      <c r="E95" s="13"/>
      <c r="F95" s="13"/>
      <c r="G95" s="13"/>
      <c r="H95" s="13"/>
      <c r="I95" s="13">
        <v>6.8</v>
      </c>
      <c r="J95" s="13"/>
      <c r="K95" s="13"/>
      <c r="L95" s="13"/>
      <c r="M95" s="13"/>
      <c r="N95" s="13">
        <v>123.19999999999999</v>
      </c>
      <c r="O95" s="13"/>
      <c r="P95" s="13"/>
      <c r="Q95" s="28"/>
      <c r="R95" s="29">
        <f t="shared" si="2"/>
        <v>130</v>
      </c>
    </row>
    <row r="96" spans="1:18" x14ac:dyDescent="0.15">
      <c r="A96" s="3" t="s">
        <v>132</v>
      </c>
      <c r="B96" s="3" t="s">
        <v>879</v>
      </c>
      <c r="C96" s="3" t="s">
        <v>136</v>
      </c>
      <c r="D96" s="13">
        <v>2262.1220000000003</v>
      </c>
      <c r="E96" s="13"/>
      <c r="F96" s="13"/>
      <c r="G96" s="13"/>
      <c r="H96" s="13"/>
      <c r="I96" s="13"/>
      <c r="J96" s="13"/>
      <c r="K96" s="13">
        <v>3400</v>
      </c>
      <c r="L96" s="13"/>
      <c r="M96" s="13"/>
      <c r="N96" s="13"/>
      <c r="O96" s="13"/>
      <c r="P96" s="13"/>
      <c r="Q96" s="28"/>
      <c r="R96" s="29">
        <f t="shared" si="2"/>
        <v>5662.1220000000003</v>
      </c>
    </row>
    <row r="97" spans="1:18" x14ac:dyDescent="0.15">
      <c r="A97" s="3" t="s">
        <v>132</v>
      </c>
      <c r="B97" s="3" t="s">
        <v>880</v>
      </c>
      <c r="C97" s="3" t="s">
        <v>136</v>
      </c>
      <c r="D97" s="13">
        <v>23868.667999999983</v>
      </c>
      <c r="E97" s="13"/>
      <c r="F97" s="13"/>
      <c r="G97" s="13">
        <v>209.857</v>
      </c>
      <c r="H97" s="13"/>
      <c r="I97" s="13">
        <v>20.399999999999999</v>
      </c>
      <c r="J97" s="13">
        <v>3660</v>
      </c>
      <c r="K97" s="13">
        <v>3510</v>
      </c>
      <c r="L97" s="13"/>
      <c r="M97" s="13"/>
      <c r="N97" s="13">
        <v>1801.5999999999997</v>
      </c>
      <c r="O97" s="13"/>
      <c r="P97" s="13"/>
      <c r="Q97" s="28"/>
      <c r="R97" s="29">
        <f t="shared" si="2"/>
        <v>33070.524999999987</v>
      </c>
    </row>
    <row r="98" spans="1:18" x14ac:dyDescent="0.15">
      <c r="A98" s="3" t="s">
        <v>132</v>
      </c>
      <c r="B98" s="3" t="s">
        <v>603</v>
      </c>
      <c r="C98" s="3" t="s">
        <v>145</v>
      </c>
      <c r="D98" s="13">
        <v>4028.4969999999998</v>
      </c>
      <c r="E98" s="13"/>
      <c r="F98" s="13"/>
      <c r="G98" s="13"/>
      <c r="H98" s="13"/>
      <c r="I98" s="13"/>
      <c r="J98" s="13"/>
      <c r="K98" s="13"/>
      <c r="L98" s="13"/>
      <c r="M98" s="13"/>
      <c r="N98" s="13">
        <v>642.60000000000014</v>
      </c>
      <c r="O98" s="13"/>
      <c r="P98" s="13"/>
      <c r="Q98" s="28"/>
      <c r="R98" s="29">
        <f t="shared" si="2"/>
        <v>4671.0969999999998</v>
      </c>
    </row>
    <row r="99" spans="1:18" x14ac:dyDescent="0.15">
      <c r="A99" s="3" t="s">
        <v>132</v>
      </c>
      <c r="B99" s="3" t="s">
        <v>137</v>
      </c>
      <c r="C99" s="3" t="s">
        <v>16</v>
      </c>
      <c r="D99" s="13">
        <v>37611.300000000003</v>
      </c>
      <c r="E99" s="13"/>
      <c r="F99" s="13"/>
      <c r="G99" s="13"/>
      <c r="H99" s="13">
        <v>800</v>
      </c>
      <c r="I99" s="13">
        <v>233.1</v>
      </c>
      <c r="J99" s="13"/>
      <c r="K99" s="13"/>
      <c r="L99" s="13"/>
      <c r="M99" s="13"/>
      <c r="N99" s="13">
        <v>4540.5999999999995</v>
      </c>
      <c r="O99" s="13"/>
      <c r="P99" s="13"/>
      <c r="Q99" s="28"/>
      <c r="R99" s="29">
        <f t="shared" si="2"/>
        <v>43185</v>
      </c>
    </row>
    <row r="100" spans="1:18" x14ac:dyDescent="0.15">
      <c r="A100" s="3" t="s">
        <v>132</v>
      </c>
      <c r="B100" s="3" t="s">
        <v>138</v>
      </c>
      <c r="C100" s="3" t="s">
        <v>36</v>
      </c>
      <c r="D100" s="13">
        <v>1487.0589999999995</v>
      </c>
      <c r="E100" s="13"/>
      <c r="F100" s="13"/>
      <c r="G100" s="13"/>
      <c r="H100" s="13"/>
      <c r="I100" s="13"/>
      <c r="J100" s="13"/>
      <c r="K100" s="13"/>
      <c r="L100" s="13"/>
      <c r="M100" s="13"/>
      <c r="N100" s="13">
        <v>59.000000000000007</v>
      </c>
      <c r="O100" s="13"/>
      <c r="P100" s="13"/>
      <c r="Q100" s="28"/>
      <c r="R100" s="29">
        <f t="shared" si="2"/>
        <v>1546.0589999999995</v>
      </c>
    </row>
    <row r="101" spans="1:18" x14ac:dyDescent="0.15">
      <c r="A101" s="3" t="s">
        <v>132</v>
      </c>
      <c r="B101" s="3" t="s">
        <v>881</v>
      </c>
      <c r="C101" s="3" t="s">
        <v>16</v>
      </c>
      <c r="D101" s="13">
        <v>3882.4630000000002</v>
      </c>
      <c r="E101" s="13"/>
      <c r="F101" s="13"/>
      <c r="G101" s="13"/>
      <c r="H101" s="13"/>
      <c r="I101" s="13">
        <v>100</v>
      </c>
      <c r="J101" s="13"/>
      <c r="K101" s="13"/>
      <c r="L101" s="13"/>
      <c r="M101" s="13"/>
      <c r="N101" s="13">
        <v>115.19999999999999</v>
      </c>
      <c r="O101" s="13"/>
      <c r="P101" s="13"/>
      <c r="Q101" s="28"/>
      <c r="R101" s="29">
        <f t="shared" si="2"/>
        <v>4097.6630000000005</v>
      </c>
    </row>
    <row r="102" spans="1:18" x14ac:dyDescent="0.15">
      <c r="A102" s="3" t="s">
        <v>132</v>
      </c>
      <c r="B102" s="3" t="s">
        <v>139</v>
      </c>
      <c r="C102" s="3" t="s">
        <v>16</v>
      </c>
      <c r="D102" s="13">
        <v>88611.316000000108</v>
      </c>
      <c r="E102" s="13"/>
      <c r="F102" s="13"/>
      <c r="G102" s="13"/>
      <c r="H102" s="13">
        <v>5</v>
      </c>
      <c r="I102" s="13">
        <v>1795.4000000000005</v>
      </c>
      <c r="J102" s="13"/>
      <c r="K102" s="13">
        <v>1980</v>
      </c>
      <c r="L102" s="13"/>
      <c r="M102" s="13"/>
      <c r="N102" s="13">
        <v>7620.1999999999844</v>
      </c>
      <c r="O102" s="13"/>
      <c r="P102" s="13"/>
      <c r="Q102" s="28"/>
      <c r="R102" s="29">
        <f t="shared" si="2"/>
        <v>100011.91600000008</v>
      </c>
    </row>
    <row r="103" spans="1:18" x14ac:dyDescent="0.15">
      <c r="A103" s="3" t="s">
        <v>132</v>
      </c>
      <c r="B103" s="3" t="s">
        <v>141</v>
      </c>
      <c r="C103" s="3" t="s">
        <v>16</v>
      </c>
      <c r="D103" s="13">
        <v>71552.595000000074</v>
      </c>
      <c r="E103" s="13"/>
      <c r="F103" s="13"/>
      <c r="G103" s="13"/>
      <c r="H103" s="13">
        <v>3</v>
      </c>
      <c r="I103" s="13">
        <v>552</v>
      </c>
      <c r="J103" s="13"/>
      <c r="K103" s="13">
        <v>2340</v>
      </c>
      <c r="L103" s="13"/>
      <c r="M103" s="13"/>
      <c r="N103" s="13">
        <v>3002.8999999999955</v>
      </c>
      <c r="O103" s="13"/>
      <c r="P103" s="13"/>
      <c r="Q103" s="28"/>
      <c r="R103" s="29">
        <f t="shared" si="2"/>
        <v>77450.495000000068</v>
      </c>
    </row>
    <row r="104" spans="1:18" x14ac:dyDescent="0.15">
      <c r="A104" s="3" t="s">
        <v>132</v>
      </c>
      <c r="B104" s="3" t="s">
        <v>142</v>
      </c>
      <c r="C104" s="3" t="s">
        <v>16</v>
      </c>
      <c r="D104" s="13">
        <v>13479.816999999983</v>
      </c>
      <c r="E104" s="13">
        <v>0</v>
      </c>
      <c r="F104" s="13"/>
      <c r="G104" s="13">
        <v>80</v>
      </c>
      <c r="H104" s="13"/>
      <c r="I104" s="13">
        <v>83</v>
      </c>
      <c r="J104" s="13"/>
      <c r="K104" s="13"/>
      <c r="L104" s="13"/>
      <c r="M104" s="13"/>
      <c r="N104" s="13">
        <v>13491.3</v>
      </c>
      <c r="O104" s="13"/>
      <c r="P104" s="13"/>
      <c r="Q104" s="28"/>
      <c r="R104" s="29">
        <f t="shared" si="2"/>
        <v>27134.116999999984</v>
      </c>
    </row>
    <row r="105" spans="1:18" x14ac:dyDescent="0.15">
      <c r="A105" s="3" t="s">
        <v>132</v>
      </c>
      <c r="B105" s="3" t="s">
        <v>882</v>
      </c>
      <c r="C105" s="3" t="s">
        <v>16</v>
      </c>
      <c r="D105" s="13">
        <v>0</v>
      </c>
      <c r="E105" s="13">
        <v>0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28"/>
      <c r="R105" s="29">
        <f t="shared" si="2"/>
        <v>0</v>
      </c>
    </row>
    <row r="106" spans="1:18" x14ac:dyDescent="0.15">
      <c r="A106" s="3" t="s">
        <v>132</v>
      </c>
      <c r="B106" s="3" t="s">
        <v>143</v>
      </c>
      <c r="C106" s="3" t="s">
        <v>16</v>
      </c>
      <c r="D106" s="13">
        <v>24620.2</v>
      </c>
      <c r="E106" s="13"/>
      <c r="F106" s="13"/>
      <c r="G106" s="13"/>
      <c r="H106" s="13"/>
      <c r="I106" s="13">
        <v>93</v>
      </c>
      <c r="J106" s="13"/>
      <c r="K106" s="13"/>
      <c r="L106" s="13"/>
      <c r="M106" s="13"/>
      <c r="N106" s="13">
        <v>579.20000000000016</v>
      </c>
      <c r="O106" s="13"/>
      <c r="P106" s="13"/>
      <c r="Q106" s="28"/>
      <c r="R106" s="29">
        <f t="shared" si="2"/>
        <v>25292.400000000001</v>
      </c>
    </row>
    <row r="107" spans="1:18" x14ac:dyDescent="0.15">
      <c r="A107" s="3" t="s">
        <v>132</v>
      </c>
      <c r="B107" s="3" t="s">
        <v>146</v>
      </c>
      <c r="C107" s="3" t="s">
        <v>16</v>
      </c>
      <c r="D107" s="13">
        <v>176466.84999999992</v>
      </c>
      <c r="E107" s="13"/>
      <c r="F107" s="13"/>
      <c r="G107" s="13"/>
      <c r="H107" s="13">
        <v>126.16</v>
      </c>
      <c r="I107" s="13">
        <v>3123.8000000000006</v>
      </c>
      <c r="J107" s="13"/>
      <c r="K107" s="13"/>
      <c r="L107" s="13"/>
      <c r="M107" s="13"/>
      <c r="N107" s="13">
        <v>11178.200000000021</v>
      </c>
      <c r="O107" s="13"/>
      <c r="P107" s="13"/>
      <c r="Q107" s="28"/>
      <c r="R107" s="29">
        <f t="shared" si="2"/>
        <v>190895.00999999992</v>
      </c>
    </row>
    <row r="108" spans="1:18" x14ac:dyDescent="0.15">
      <c r="A108" s="3" t="s">
        <v>132</v>
      </c>
      <c r="B108" s="3" t="s">
        <v>147</v>
      </c>
      <c r="C108" s="3" t="s">
        <v>16</v>
      </c>
      <c r="D108" s="13">
        <v>42955.86700000002</v>
      </c>
      <c r="E108" s="13"/>
      <c r="F108" s="13"/>
      <c r="G108" s="13"/>
      <c r="H108" s="13"/>
      <c r="I108" s="13">
        <v>1242.5999999999999</v>
      </c>
      <c r="J108" s="13"/>
      <c r="K108" s="13">
        <v>620</v>
      </c>
      <c r="L108" s="13"/>
      <c r="M108" s="13"/>
      <c r="N108" s="13">
        <v>3963.1000000000058</v>
      </c>
      <c r="O108" s="13"/>
      <c r="P108" s="13"/>
      <c r="Q108" s="28"/>
      <c r="R108" s="29">
        <f t="shared" si="2"/>
        <v>48781.567000000025</v>
      </c>
    </row>
    <row r="109" spans="1:18" x14ac:dyDescent="0.15">
      <c r="A109" s="9" t="s">
        <v>658</v>
      </c>
      <c r="B109" s="3" t="s">
        <v>659</v>
      </c>
      <c r="C109" s="3" t="s">
        <v>201</v>
      </c>
      <c r="D109" s="13">
        <v>10000</v>
      </c>
      <c r="E109" s="30"/>
      <c r="F109" s="30"/>
      <c r="G109" s="30"/>
      <c r="H109" s="31"/>
      <c r="I109" s="13"/>
      <c r="J109" s="31"/>
      <c r="K109" s="31"/>
      <c r="L109" s="13">
        <v>6240</v>
      </c>
      <c r="M109" s="31"/>
      <c r="N109" s="13">
        <v>0</v>
      </c>
      <c r="O109" s="31"/>
      <c r="P109" s="31"/>
      <c r="Q109" s="32"/>
      <c r="R109" s="29">
        <f t="shared" si="2"/>
        <v>16240</v>
      </c>
    </row>
    <row r="110" spans="1:18" x14ac:dyDescent="0.15">
      <c r="A110" s="9" t="s">
        <v>658</v>
      </c>
      <c r="B110" s="3" t="s">
        <v>660</v>
      </c>
      <c r="C110" s="3" t="s">
        <v>201</v>
      </c>
      <c r="D110" s="13">
        <v>5000</v>
      </c>
      <c r="E110" s="30"/>
      <c r="F110" s="30"/>
      <c r="G110" s="30"/>
      <c r="H110" s="31"/>
      <c r="I110" s="13"/>
      <c r="J110" s="31"/>
      <c r="K110" s="31"/>
      <c r="L110" s="13"/>
      <c r="M110" s="31"/>
      <c r="N110" s="13">
        <v>0</v>
      </c>
      <c r="O110" s="31"/>
      <c r="P110" s="31"/>
      <c r="Q110" s="32"/>
      <c r="R110" s="29">
        <f t="shared" si="2"/>
        <v>5000</v>
      </c>
    </row>
    <row r="111" spans="1:18" x14ac:dyDescent="0.15">
      <c r="A111" s="9" t="s">
        <v>658</v>
      </c>
      <c r="B111" s="3" t="s">
        <v>661</v>
      </c>
      <c r="C111" s="3" t="s">
        <v>201</v>
      </c>
      <c r="D111" s="13">
        <v>36000</v>
      </c>
      <c r="E111" s="30"/>
      <c r="F111" s="30"/>
      <c r="G111" s="30"/>
      <c r="H111" s="31"/>
      <c r="I111" s="13">
        <v>62400</v>
      </c>
      <c r="J111" s="31"/>
      <c r="K111" s="31"/>
      <c r="L111" s="13">
        <v>12480</v>
      </c>
      <c r="M111" s="31"/>
      <c r="N111" s="13">
        <v>0</v>
      </c>
      <c r="O111" s="31"/>
      <c r="P111" s="31"/>
      <c r="Q111" s="32"/>
      <c r="R111" s="29">
        <f t="shared" si="2"/>
        <v>110880</v>
      </c>
    </row>
    <row r="112" spans="1:18" x14ac:dyDescent="0.15">
      <c r="A112" s="9" t="s">
        <v>658</v>
      </c>
      <c r="B112" s="3" t="s">
        <v>662</v>
      </c>
      <c r="C112" s="3" t="s">
        <v>201</v>
      </c>
      <c r="D112" s="13">
        <v>5000</v>
      </c>
      <c r="E112" s="30"/>
      <c r="F112" s="30"/>
      <c r="G112" s="30"/>
      <c r="H112" s="31"/>
      <c r="I112" s="13"/>
      <c r="J112" s="31"/>
      <c r="K112" s="31"/>
      <c r="L112" s="13"/>
      <c r="M112" s="31"/>
      <c r="N112" s="13">
        <v>0</v>
      </c>
      <c r="O112" s="31"/>
      <c r="P112" s="31"/>
      <c r="Q112" s="32"/>
      <c r="R112" s="29">
        <f t="shared" si="2"/>
        <v>5000</v>
      </c>
    </row>
    <row r="113" spans="1:18" x14ac:dyDescent="0.15">
      <c r="A113" s="9" t="s">
        <v>658</v>
      </c>
      <c r="B113" s="3" t="s">
        <v>663</v>
      </c>
      <c r="C113" s="3" t="s">
        <v>201</v>
      </c>
      <c r="D113" s="13">
        <v>12000</v>
      </c>
      <c r="E113" s="30"/>
      <c r="F113" s="30"/>
      <c r="G113" s="30"/>
      <c r="H113" s="31"/>
      <c r="I113" s="13">
        <v>0</v>
      </c>
      <c r="J113" s="31"/>
      <c r="K113" s="31"/>
      <c r="L113" s="13">
        <v>6240</v>
      </c>
      <c r="M113" s="31"/>
      <c r="N113" s="13">
        <v>0</v>
      </c>
      <c r="O113" s="31"/>
      <c r="P113" s="31"/>
      <c r="Q113" s="32"/>
      <c r="R113" s="29">
        <f t="shared" si="2"/>
        <v>18240</v>
      </c>
    </row>
    <row r="114" spans="1:18" x14ac:dyDescent="0.15">
      <c r="A114" s="9" t="s">
        <v>658</v>
      </c>
      <c r="B114" s="3" t="s">
        <v>664</v>
      </c>
      <c r="C114" s="3" t="s">
        <v>201</v>
      </c>
      <c r="D114" s="13">
        <v>0</v>
      </c>
      <c r="E114" s="30"/>
      <c r="F114" s="30"/>
      <c r="G114" s="30"/>
      <c r="H114" s="31"/>
      <c r="I114" s="13"/>
      <c r="J114" s="31"/>
      <c r="K114" s="31"/>
      <c r="L114" s="13">
        <v>6240</v>
      </c>
      <c r="M114" s="31"/>
      <c r="N114" s="13">
        <v>0</v>
      </c>
      <c r="O114" s="31"/>
      <c r="P114" s="31"/>
      <c r="Q114" s="32"/>
      <c r="R114" s="29">
        <f t="shared" si="2"/>
        <v>6240</v>
      </c>
    </row>
    <row r="115" spans="1:18" x14ac:dyDescent="0.15">
      <c r="A115" s="9" t="s">
        <v>658</v>
      </c>
      <c r="B115" s="3" t="s">
        <v>665</v>
      </c>
      <c r="C115" s="3" t="s">
        <v>201</v>
      </c>
      <c r="D115" s="13">
        <v>5000</v>
      </c>
      <c r="E115" s="30"/>
      <c r="F115" s="30"/>
      <c r="G115" s="30"/>
      <c r="H115" s="31"/>
      <c r="I115" s="13"/>
      <c r="J115" s="31"/>
      <c r="K115" s="31"/>
      <c r="L115" s="13"/>
      <c r="M115" s="31"/>
      <c r="N115" s="13">
        <v>0</v>
      </c>
      <c r="O115" s="31"/>
      <c r="P115" s="31"/>
      <c r="Q115" s="32"/>
      <c r="R115" s="29">
        <f t="shared" si="2"/>
        <v>5000</v>
      </c>
    </row>
    <row r="116" spans="1:18" x14ac:dyDescent="0.15">
      <c r="A116" s="9" t="s">
        <v>658</v>
      </c>
      <c r="B116" s="3" t="s">
        <v>666</v>
      </c>
      <c r="C116" s="3" t="s">
        <v>201</v>
      </c>
      <c r="D116" s="13">
        <v>5000</v>
      </c>
      <c r="E116" s="30"/>
      <c r="F116" s="30"/>
      <c r="G116" s="30"/>
      <c r="H116" s="31"/>
      <c r="I116" s="13"/>
      <c r="J116" s="31"/>
      <c r="K116" s="31"/>
      <c r="L116" s="13"/>
      <c r="M116" s="31"/>
      <c r="N116" s="13">
        <v>0</v>
      </c>
      <c r="O116" s="31"/>
      <c r="P116" s="31"/>
      <c r="Q116" s="32"/>
      <c r="R116" s="29">
        <f t="shared" si="2"/>
        <v>5000</v>
      </c>
    </row>
    <row r="117" spans="1:18" x14ac:dyDescent="0.15">
      <c r="A117" s="9" t="s">
        <v>658</v>
      </c>
      <c r="B117" s="3" t="s">
        <v>741</v>
      </c>
      <c r="C117" s="3" t="s">
        <v>201</v>
      </c>
      <c r="D117" s="13">
        <v>5000</v>
      </c>
      <c r="E117" s="30"/>
      <c r="F117" s="30"/>
      <c r="G117" s="30"/>
      <c r="H117" s="31"/>
      <c r="I117" s="13"/>
      <c r="J117" s="31"/>
      <c r="K117" s="31"/>
      <c r="L117" s="13"/>
      <c r="M117" s="31"/>
      <c r="N117" s="13">
        <v>0</v>
      </c>
      <c r="O117" s="31"/>
      <c r="P117" s="31"/>
      <c r="Q117" s="32"/>
      <c r="R117" s="29">
        <f t="shared" si="2"/>
        <v>5000</v>
      </c>
    </row>
    <row r="118" spans="1:18" x14ac:dyDescent="0.15">
      <c r="A118" s="9" t="s">
        <v>658</v>
      </c>
      <c r="B118" s="3" t="s">
        <v>742</v>
      </c>
      <c r="C118" s="3" t="s">
        <v>201</v>
      </c>
      <c r="D118" s="13">
        <v>0</v>
      </c>
      <c r="E118" s="30"/>
      <c r="F118" s="30"/>
      <c r="G118" s="30"/>
      <c r="H118" s="31"/>
      <c r="I118" s="13"/>
      <c r="J118" s="31"/>
      <c r="K118" s="31"/>
      <c r="L118" s="13"/>
      <c r="M118" s="31"/>
      <c r="N118" s="13">
        <v>0</v>
      </c>
      <c r="O118" s="31"/>
      <c r="P118" s="31"/>
      <c r="Q118" s="32"/>
      <c r="R118" s="29">
        <f t="shared" si="2"/>
        <v>0</v>
      </c>
    </row>
    <row r="119" spans="1:18" x14ac:dyDescent="0.15">
      <c r="A119" s="9" t="s">
        <v>658</v>
      </c>
      <c r="B119" s="3" t="s">
        <v>667</v>
      </c>
      <c r="C119" s="3" t="s">
        <v>201</v>
      </c>
      <c r="D119" s="13">
        <v>36000</v>
      </c>
      <c r="E119" s="30"/>
      <c r="F119" s="30"/>
      <c r="G119" s="30"/>
      <c r="H119" s="31"/>
      <c r="I119" s="13"/>
      <c r="J119" s="31"/>
      <c r="K119" s="31"/>
      <c r="L119" s="13">
        <v>6240</v>
      </c>
      <c r="M119" s="31"/>
      <c r="N119" s="13">
        <v>0</v>
      </c>
      <c r="O119" s="31"/>
      <c r="P119" s="31"/>
      <c r="Q119" s="32"/>
      <c r="R119" s="29">
        <f t="shared" si="2"/>
        <v>42240</v>
      </c>
    </row>
    <row r="120" spans="1:18" x14ac:dyDescent="0.15">
      <c r="A120" s="9" t="s">
        <v>658</v>
      </c>
      <c r="B120" s="3" t="s">
        <v>668</v>
      </c>
      <c r="C120" s="3" t="s">
        <v>201</v>
      </c>
      <c r="D120" s="13">
        <v>5000</v>
      </c>
      <c r="E120" s="30"/>
      <c r="F120" s="30"/>
      <c r="G120" s="30"/>
      <c r="H120" s="31"/>
      <c r="I120" s="13"/>
      <c r="J120" s="31"/>
      <c r="K120" s="31"/>
      <c r="L120" s="13"/>
      <c r="M120" s="31"/>
      <c r="N120" s="13">
        <v>0</v>
      </c>
      <c r="O120" s="31"/>
      <c r="P120" s="31"/>
      <c r="Q120" s="32"/>
      <c r="R120" s="29">
        <f t="shared" si="2"/>
        <v>5000</v>
      </c>
    </row>
    <row r="121" spans="1:18" x14ac:dyDescent="0.15">
      <c r="A121" s="9" t="s">
        <v>658</v>
      </c>
      <c r="B121" s="3" t="s">
        <v>669</v>
      </c>
      <c r="C121" s="3" t="s">
        <v>201</v>
      </c>
      <c r="D121" s="13">
        <v>0</v>
      </c>
      <c r="E121" s="30"/>
      <c r="F121" s="30"/>
      <c r="G121" s="30"/>
      <c r="H121" s="31"/>
      <c r="I121" s="13">
        <v>12480</v>
      </c>
      <c r="J121" s="31"/>
      <c r="K121" s="31"/>
      <c r="L121" s="13">
        <v>6240</v>
      </c>
      <c r="M121" s="31"/>
      <c r="N121" s="13">
        <v>0</v>
      </c>
      <c r="O121" s="31"/>
      <c r="P121" s="31"/>
      <c r="Q121" s="32"/>
      <c r="R121" s="29">
        <f t="shared" si="2"/>
        <v>18720</v>
      </c>
    </row>
    <row r="122" spans="1:18" x14ac:dyDescent="0.15">
      <c r="A122" s="9" t="s">
        <v>658</v>
      </c>
      <c r="B122" s="3" t="s">
        <v>670</v>
      </c>
      <c r="C122" s="3" t="s">
        <v>201</v>
      </c>
      <c r="D122" s="13">
        <v>5000</v>
      </c>
      <c r="E122" s="30"/>
      <c r="F122" s="30"/>
      <c r="G122" s="30"/>
      <c r="H122" s="31"/>
      <c r="I122" s="13">
        <v>0</v>
      </c>
      <c r="J122" s="31"/>
      <c r="K122" s="31"/>
      <c r="L122" s="13"/>
      <c r="M122" s="31"/>
      <c r="N122" s="13">
        <v>12480</v>
      </c>
      <c r="O122" s="31"/>
      <c r="P122" s="31"/>
      <c r="Q122" s="32"/>
      <c r="R122" s="29">
        <f t="shared" si="2"/>
        <v>17480</v>
      </c>
    </row>
    <row r="123" spans="1:18" x14ac:dyDescent="0.15">
      <c r="A123" s="9" t="s">
        <v>658</v>
      </c>
      <c r="B123" s="3" t="s">
        <v>671</v>
      </c>
      <c r="C123" s="3" t="s">
        <v>201</v>
      </c>
      <c r="D123" s="13">
        <v>24000</v>
      </c>
      <c r="E123" s="30"/>
      <c r="F123" s="30"/>
      <c r="G123" s="30"/>
      <c r="H123" s="31"/>
      <c r="I123" s="13">
        <v>0</v>
      </c>
      <c r="J123" s="31"/>
      <c r="K123" s="31"/>
      <c r="L123" s="13">
        <v>6240</v>
      </c>
      <c r="M123" s="31"/>
      <c r="N123" s="13">
        <v>0</v>
      </c>
      <c r="O123" s="31"/>
      <c r="P123" s="31"/>
      <c r="Q123" s="32"/>
      <c r="R123" s="29">
        <f t="shared" si="2"/>
        <v>30240</v>
      </c>
    </row>
    <row r="124" spans="1:18" x14ac:dyDescent="0.15">
      <c r="A124" s="9" t="s">
        <v>658</v>
      </c>
      <c r="B124" s="3" t="s">
        <v>672</v>
      </c>
      <c r="C124" s="3" t="s">
        <v>201</v>
      </c>
      <c r="D124" s="13">
        <v>5000</v>
      </c>
      <c r="E124" s="30"/>
      <c r="F124" s="30"/>
      <c r="G124" s="30"/>
      <c r="H124" s="31"/>
      <c r="I124" s="13"/>
      <c r="J124" s="31"/>
      <c r="K124" s="31"/>
      <c r="L124" s="13"/>
      <c r="M124" s="31"/>
      <c r="N124" s="13">
        <v>20800</v>
      </c>
      <c r="O124" s="31"/>
      <c r="P124" s="31"/>
      <c r="Q124" s="32"/>
      <c r="R124" s="29">
        <f t="shared" si="2"/>
        <v>25800</v>
      </c>
    </row>
    <row r="125" spans="1:18" x14ac:dyDescent="0.15">
      <c r="A125" s="9" t="s">
        <v>658</v>
      </c>
      <c r="B125" s="3" t="s">
        <v>673</v>
      </c>
      <c r="C125" s="3" t="s">
        <v>201</v>
      </c>
      <c r="D125" s="13">
        <v>12000</v>
      </c>
      <c r="E125" s="30"/>
      <c r="F125" s="30"/>
      <c r="G125" s="30"/>
      <c r="H125" s="31"/>
      <c r="I125" s="13"/>
      <c r="J125" s="31"/>
      <c r="K125" s="31"/>
      <c r="L125" s="13">
        <v>6240</v>
      </c>
      <c r="M125" s="31"/>
      <c r="N125" s="13">
        <v>0</v>
      </c>
      <c r="O125" s="31"/>
      <c r="P125" s="31"/>
      <c r="Q125" s="32"/>
      <c r="R125" s="29">
        <f t="shared" si="2"/>
        <v>18240</v>
      </c>
    </row>
    <row r="126" spans="1:18" x14ac:dyDescent="0.15">
      <c r="A126" s="9" t="s">
        <v>658</v>
      </c>
      <c r="B126" s="3" t="s">
        <v>674</v>
      </c>
      <c r="C126" s="3" t="s">
        <v>201</v>
      </c>
      <c r="D126" s="13">
        <v>0</v>
      </c>
      <c r="E126" s="30"/>
      <c r="F126" s="30"/>
      <c r="G126" s="30"/>
      <c r="H126" s="31"/>
      <c r="I126" s="13"/>
      <c r="J126" s="31"/>
      <c r="K126" s="31"/>
      <c r="L126" s="13">
        <v>6240</v>
      </c>
      <c r="M126" s="31"/>
      <c r="N126" s="13">
        <v>37440</v>
      </c>
      <c r="O126" s="31"/>
      <c r="P126" s="31"/>
      <c r="Q126" s="32"/>
      <c r="R126" s="29">
        <f t="shared" si="2"/>
        <v>43680</v>
      </c>
    </row>
    <row r="127" spans="1:18" x14ac:dyDescent="0.15">
      <c r="A127" s="9" t="s">
        <v>658</v>
      </c>
      <c r="B127" s="3" t="s">
        <v>675</v>
      </c>
      <c r="C127" s="3" t="s">
        <v>201</v>
      </c>
      <c r="D127" s="13">
        <v>5000</v>
      </c>
      <c r="E127" s="30"/>
      <c r="F127" s="30"/>
      <c r="G127" s="30"/>
      <c r="H127" s="31"/>
      <c r="I127" s="13"/>
      <c r="J127" s="31"/>
      <c r="K127" s="31"/>
      <c r="L127" s="13">
        <v>6240</v>
      </c>
      <c r="M127" s="31"/>
      <c r="N127" s="13">
        <v>0</v>
      </c>
      <c r="O127" s="31"/>
      <c r="P127" s="31"/>
      <c r="Q127" s="32"/>
      <c r="R127" s="29">
        <f t="shared" si="2"/>
        <v>11240</v>
      </c>
    </row>
    <row r="128" spans="1:18" x14ac:dyDescent="0.15">
      <c r="A128" s="9" t="s">
        <v>658</v>
      </c>
      <c r="B128" s="3" t="s">
        <v>676</v>
      </c>
      <c r="C128" s="3" t="s">
        <v>201</v>
      </c>
      <c r="D128" s="13">
        <v>5000</v>
      </c>
      <c r="E128" s="30"/>
      <c r="F128" s="30"/>
      <c r="G128" s="30"/>
      <c r="H128" s="31"/>
      <c r="I128" s="13"/>
      <c r="J128" s="31"/>
      <c r="K128" s="31"/>
      <c r="L128" s="13"/>
      <c r="M128" s="31"/>
      <c r="N128" s="13">
        <v>0</v>
      </c>
      <c r="O128" s="31"/>
      <c r="P128" s="31"/>
      <c r="Q128" s="32"/>
      <c r="R128" s="29">
        <f t="shared" si="2"/>
        <v>5000</v>
      </c>
    </row>
    <row r="129" spans="1:18" x14ac:dyDescent="0.15">
      <c r="A129" s="9" t="s">
        <v>658</v>
      </c>
      <c r="B129" s="3" t="s">
        <v>677</v>
      </c>
      <c r="C129" s="3" t="s">
        <v>201</v>
      </c>
      <c r="D129" s="13">
        <v>5000</v>
      </c>
      <c r="E129" s="30"/>
      <c r="F129" s="30"/>
      <c r="G129" s="30"/>
      <c r="H129" s="31"/>
      <c r="I129" s="13"/>
      <c r="J129" s="31"/>
      <c r="K129" s="31"/>
      <c r="L129" s="13"/>
      <c r="M129" s="31"/>
      <c r="N129" s="13">
        <v>0</v>
      </c>
      <c r="O129" s="31"/>
      <c r="P129" s="31"/>
      <c r="Q129" s="32"/>
      <c r="R129" s="29">
        <f t="shared" si="2"/>
        <v>5000</v>
      </c>
    </row>
    <row r="130" spans="1:18" x14ac:dyDescent="0.15">
      <c r="A130" s="9" t="s">
        <v>658</v>
      </c>
      <c r="B130" s="3" t="s">
        <v>678</v>
      </c>
      <c r="C130" s="3" t="s">
        <v>201</v>
      </c>
      <c r="D130" s="13">
        <v>5000</v>
      </c>
      <c r="E130" s="30"/>
      <c r="F130" s="30"/>
      <c r="G130" s="30"/>
      <c r="H130" s="31"/>
      <c r="I130" s="13">
        <v>0</v>
      </c>
      <c r="J130" s="31"/>
      <c r="K130" s="31"/>
      <c r="L130" s="13"/>
      <c r="M130" s="31"/>
      <c r="N130" s="13">
        <v>12480</v>
      </c>
      <c r="O130" s="31"/>
      <c r="P130" s="31"/>
      <c r="Q130" s="32"/>
      <c r="R130" s="29">
        <f t="shared" si="2"/>
        <v>17480</v>
      </c>
    </row>
    <row r="131" spans="1:18" x14ac:dyDescent="0.15">
      <c r="A131" s="9" t="s">
        <v>658</v>
      </c>
      <c r="B131" s="3" t="s">
        <v>679</v>
      </c>
      <c r="C131" s="3" t="s">
        <v>201</v>
      </c>
      <c r="D131" s="13">
        <v>5000</v>
      </c>
      <c r="E131" s="30"/>
      <c r="F131" s="30"/>
      <c r="G131" s="30"/>
      <c r="H131" s="31"/>
      <c r="I131" s="13"/>
      <c r="J131" s="31"/>
      <c r="K131" s="31"/>
      <c r="L131" s="13">
        <v>6240</v>
      </c>
      <c r="M131" s="31"/>
      <c r="N131" s="13">
        <v>0</v>
      </c>
      <c r="O131" s="31"/>
      <c r="P131" s="31"/>
      <c r="Q131" s="32"/>
      <c r="R131" s="29">
        <f t="shared" si="2"/>
        <v>11240</v>
      </c>
    </row>
    <row r="132" spans="1:18" x14ac:dyDescent="0.15">
      <c r="A132" s="9" t="s">
        <v>658</v>
      </c>
      <c r="B132" s="3" t="s">
        <v>680</v>
      </c>
      <c r="C132" s="3" t="s">
        <v>201</v>
      </c>
      <c r="D132" s="13">
        <v>5000</v>
      </c>
      <c r="E132" s="30"/>
      <c r="F132" s="30"/>
      <c r="G132" s="30"/>
      <c r="H132" s="31"/>
      <c r="I132" s="13"/>
      <c r="J132" s="31"/>
      <c r="K132" s="31"/>
      <c r="L132" s="13"/>
      <c r="M132" s="31"/>
      <c r="N132" s="13">
        <v>0</v>
      </c>
      <c r="O132" s="31"/>
      <c r="P132" s="31"/>
      <c r="Q132" s="32"/>
      <c r="R132" s="29">
        <f t="shared" si="2"/>
        <v>5000</v>
      </c>
    </row>
    <row r="133" spans="1:18" x14ac:dyDescent="0.15">
      <c r="A133" s="9" t="s">
        <v>658</v>
      </c>
      <c r="B133" s="3" t="s">
        <v>681</v>
      </c>
      <c r="C133" s="3" t="s">
        <v>201</v>
      </c>
      <c r="D133" s="13">
        <v>5000</v>
      </c>
      <c r="E133" s="30"/>
      <c r="F133" s="30"/>
      <c r="G133" s="30"/>
      <c r="H133" s="31"/>
      <c r="I133" s="13"/>
      <c r="J133" s="31"/>
      <c r="K133" s="31"/>
      <c r="L133" s="13"/>
      <c r="M133" s="31"/>
      <c r="N133" s="13">
        <v>0</v>
      </c>
      <c r="O133" s="31"/>
      <c r="P133" s="31"/>
      <c r="Q133" s="32"/>
      <c r="R133" s="29">
        <f t="shared" si="2"/>
        <v>5000</v>
      </c>
    </row>
    <row r="134" spans="1:18" x14ac:dyDescent="0.15">
      <c r="A134" s="9" t="s">
        <v>658</v>
      </c>
      <c r="B134" s="3" t="s">
        <v>682</v>
      </c>
      <c r="C134" s="3" t="s">
        <v>201</v>
      </c>
      <c r="D134" s="13">
        <v>5000</v>
      </c>
      <c r="E134" s="30"/>
      <c r="F134" s="30"/>
      <c r="G134" s="30"/>
      <c r="H134" s="31"/>
      <c r="I134" s="13"/>
      <c r="J134" s="31"/>
      <c r="K134" s="31"/>
      <c r="L134" s="13">
        <v>12480</v>
      </c>
      <c r="M134" s="31"/>
      <c r="N134" s="13">
        <v>0</v>
      </c>
      <c r="O134" s="31"/>
      <c r="P134" s="31"/>
      <c r="Q134" s="32"/>
      <c r="R134" s="29">
        <f t="shared" si="2"/>
        <v>17480</v>
      </c>
    </row>
    <row r="135" spans="1:18" x14ac:dyDescent="0.15">
      <c r="A135" s="9" t="s">
        <v>658</v>
      </c>
      <c r="B135" s="3" t="s">
        <v>683</v>
      </c>
      <c r="C135" s="3" t="s">
        <v>201</v>
      </c>
      <c r="D135" s="13">
        <v>5000</v>
      </c>
      <c r="E135" s="30"/>
      <c r="F135" s="30"/>
      <c r="G135" s="30"/>
      <c r="H135" s="31"/>
      <c r="I135" s="13"/>
      <c r="J135" s="31"/>
      <c r="K135" s="31"/>
      <c r="L135" s="13"/>
      <c r="M135" s="31"/>
      <c r="N135" s="13">
        <v>0</v>
      </c>
      <c r="O135" s="31"/>
      <c r="P135" s="31"/>
      <c r="Q135" s="32"/>
      <c r="R135" s="29">
        <f t="shared" si="2"/>
        <v>5000</v>
      </c>
    </row>
    <row r="136" spans="1:18" x14ac:dyDescent="0.15">
      <c r="A136" s="9" t="s">
        <v>658</v>
      </c>
      <c r="B136" s="3" t="s">
        <v>684</v>
      </c>
      <c r="C136" s="3" t="s">
        <v>201</v>
      </c>
      <c r="D136" s="13">
        <v>10000</v>
      </c>
      <c r="E136" s="30"/>
      <c r="F136" s="30"/>
      <c r="G136" s="30"/>
      <c r="H136" s="31"/>
      <c r="I136" s="13"/>
      <c r="J136" s="31"/>
      <c r="K136" s="31"/>
      <c r="L136" s="13"/>
      <c r="M136" s="31"/>
      <c r="N136" s="13">
        <v>0</v>
      </c>
      <c r="O136" s="31"/>
      <c r="P136" s="31"/>
      <c r="Q136" s="32"/>
      <c r="R136" s="29">
        <f t="shared" si="2"/>
        <v>10000</v>
      </c>
    </row>
    <row r="137" spans="1:18" x14ac:dyDescent="0.15">
      <c r="A137" s="9" t="s">
        <v>658</v>
      </c>
      <c r="B137" s="3" t="s">
        <v>685</v>
      </c>
      <c r="C137" s="3" t="s">
        <v>201</v>
      </c>
      <c r="D137" s="13">
        <v>5000</v>
      </c>
      <c r="E137" s="30"/>
      <c r="F137" s="30"/>
      <c r="G137" s="30"/>
      <c r="H137" s="31"/>
      <c r="I137" s="13"/>
      <c r="J137" s="31"/>
      <c r="K137" s="31"/>
      <c r="L137" s="13"/>
      <c r="M137" s="31"/>
      <c r="N137" s="13">
        <v>0</v>
      </c>
      <c r="O137" s="31"/>
      <c r="P137" s="31"/>
      <c r="Q137" s="32"/>
      <c r="R137" s="29">
        <f t="shared" si="2"/>
        <v>5000</v>
      </c>
    </row>
    <row r="138" spans="1:18" x14ac:dyDescent="0.15">
      <c r="A138" s="9" t="s">
        <v>658</v>
      </c>
      <c r="B138" s="3" t="s">
        <v>686</v>
      </c>
      <c r="C138" s="3" t="s">
        <v>201</v>
      </c>
      <c r="D138" s="13">
        <v>12000</v>
      </c>
      <c r="E138" s="30"/>
      <c r="F138" s="30"/>
      <c r="G138" s="30"/>
      <c r="H138" s="31"/>
      <c r="I138" s="13"/>
      <c r="J138" s="31"/>
      <c r="K138" s="31"/>
      <c r="L138" s="13"/>
      <c r="M138" s="31"/>
      <c r="N138" s="13">
        <v>0</v>
      </c>
      <c r="O138" s="31"/>
      <c r="P138" s="31"/>
      <c r="Q138" s="32"/>
      <c r="R138" s="29">
        <f t="shared" si="2"/>
        <v>12000</v>
      </c>
    </row>
    <row r="139" spans="1:18" x14ac:dyDescent="0.15">
      <c r="A139" s="9" t="s">
        <v>658</v>
      </c>
      <c r="B139" s="3" t="s">
        <v>687</v>
      </c>
      <c r="C139" s="3" t="s">
        <v>201</v>
      </c>
      <c r="D139" s="13">
        <v>5000</v>
      </c>
      <c r="E139" s="30"/>
      <c r="F139" s="30"/>
      <c r="G139" s="30"/>
      <c r="H139" s="31"/>
      <c r="I139" s="13">
        <v>12480</v>
      </c>
      <c r="J139" s="31"/>
      <c r="K139" s="31"/>
      <c r="L139" s="13"/>
      <c r="M139" s="31"/>
      <c r="N139" s="13">
        <v>12480</v>
      </c>
      <c r="O139" s="31"/>
      <c r="P139" s="31"/>
      <c r="Q139" s="32"/>
      <c r="R139" s="29">
        <f t="shared" si="2"/>
        <v>29960</v>
      </c>
    </row>
    <row r="140" spans="1:18" x14ac:dyDescent="0.15">
      <c r="A140" s="9" t="s">
        <v>658</v>
      </c>
      <c r="B140" s="3" t="s">
        <v>688</v>
      </c>
      <c r="C140" s="3" t="s">
        <v>201</v>
      </c>
      <c r="D140" s="13">
        <v>0</v>
      </c>
      <c r="E140" s="30"/>
      <c r="F140" s="30"/>
      <c r="G140" s="30"/>
      <c r="H140" s="31"/>
      <c r="I140" s="13"/>
      <c r="J140" s="31"/>
      <c r="K140" s="31"/>
      <c r="L140" s="13">
        <v>6240</v>
      </c>
      <c r="M140" s="31"/>
      <c r="N140" s="13">
        <v>12480</v>
      </c>
      <c r="O140" s="31"/>
      <c r="P140" s="31"/>
      <c r="Q140" s="32"/>
      <c r="R140" s="29">
        <f t="shared" si="2"/>
        <v>18720</v>
      </c>
    </row>
    <row r="141" spans="1:18" x14ac:dyDescent="0.15">
      <c r="A141" s="9" t="s">
        <v>658</v>
      </c>
      <c r="B141" s="3" t="s">
        <v>689</v>
      </c>
      <c r="C141" s="3" t="s">
        <v>201</v>
      </c>
      <c r="D141" s="13">
        <v>5000</v>
      </c>
      <c r="E141" s="30"/>
      <c r="F141" s="30"/>
      <c r="G141" s="30"/>
      <c r="H141" s="31"/>
      <c r="I141" s="13"/>
      <c r="J141" s="31"/>
      <c r="K141" s="31"/>
      <c r="L141" s="13"/>
      <c r="M141" s="31"/>
      <c r="N141" s="13">
        <v>0</v>
      </c>
      <c r="O141" s="31"/>
      <c r="P141" s="31"/>
      <c r="Q141" s="32"/>
      <c r="R141" s="29">
        <f t="shared" si="2"/>
        <v>5000</v>
      </c>
    </row>
    <row r="142" spans="1:18" x14ac:dyDescent="0.15">
      <c r="A142" s="9" t="s">
        <v>658</v>
      </c>
      <c r="B142" s="3" t="s">
        <v>690</v>
      </c>
      <c r="C142" s="3" t="s">
        <v>201</v>
      </c>
      <c r="D142" s="13">
        <v>5000</v>
      </c>
      <c r="E142" s="30"/>
      <c r="F142" s="30"/>
      <c r="G142" s="30"/>
      <c r="H142" s="31"/>
      <c r="I142" s="13"/>
      <c r="J142" s="31"/>
      <c r="K142" s="31"/>
      <c r="L142" s="13"/>
      <c r="M142" s="31"/>
      <c r="N142" s="13">
        <v>0</v>
      </c>
      <c r="O142" s="31"/>
      <c r="P142" s="31"/>
      <c r="Q142" s="32"/>
      <c r="R142" s="29">
        <f t="shared" si="2"/>
        <v>5000</v>
      </c>
    </row>
    <row r="143" spans="1:18" x14ac:dyDescent="0.15">
      <c r="A143" s="9" t="s">
        <v>658</v>
      </c>
      <c r="B143" s="3" t="s">
        <v>743</v>
      </c>
      <c r="C143" s="3" t="s">
        <v>201</v>
      </c>
      <c r="D143" s="13">
        <v>0</v>
      </c>
      <c r="E143" s="30"/>
      <c r="F143" s="30"/>
      <c r="G143" s="30"/>
      <c r="H143" s="31"/>
      <c r="I143" s="13"/>
      <c r="J143" s="31"/>
      <c r="K143" s="31"/>
      <c r="L143" s="13"/>
      <c r="M143" s="31"/>
      <c r="N143" s="13">
        <v>0</v>
      </c>
      <c r="O143" s="31"/>
      <c r="P143" s="31"/>
      <c r="Q143" s="32"/>
      <c r="R143" s="29">
        <f t="shared" si="2"/>
        <v>0</v>
      </c>
    </row>
    <row r="144" spans="1:18" x14ac:dyDescent="0.15">
      <c r="A144" s="9" t="s">
        <v>658</v>
      </c>
      <c r="B144" s="3" t="s">
        <v>691</v>
      </c>
      <c r="C144" s="3" t="s">
        <v>201</v>
      </c>
      <c r="D144" s="13">
        <v>5000</v>
      </c>
      <c r="E144" s="30"/>
      <c r="F144" s="30"/>
      <c r="G144" s="30"/>
      <c r="H144" s="31"/>
      <c r="I144" s="13"/>
      <c r="J144" s="31"/>
      <c r="K144" s="31"/>
      <c r="L144" s="13"/>
      <c r="M144" s="31"/>
      <c r="N144" s="13">
        <v>0</v>
      </c>
      <c r="O144" s="31"/>
      <c r="P144" s="31"/>
      <c r="Q144" s="32"/>
      <c r="R144" s="29">
        <f t="shared" si="2"/>
        <v>5000</v>
      </c>
    </row>
    <row r="145" spans="1:18" x14ac:dyDescent="0.15">
      <c r="A145" s="9" t="s">
        <v>658</v>
      </c>
      <c r="B145" s="3" t="s">
        <v>692</v>
      </c>
      <c r="C145" s="3" t="s">
        <v>201</v>
      </c>
      <c r="D145" s="13">
        <v>0</v>
      </c>
      <c r="E145" s="30"/>
      <c r="F145" s="30"/>
      <c r="G145" s="30"/>
      <c r="H145" s="31"/>
      <c r="I145" s="13"/>
      <c r="J145" s="31"/>
      <c r="K145" s="31"/>
      <c r="L145" s="13">
        <v>6240</v>
      </c>
      <c r="M145" s="31"/>
      <c r="N145" s="13">
        <v>0</v>
      </c>
      <c r="O145" s="31"/>
      <c r="P145" s="31"/>
      <c r="Q145" s="32"/>
      <c r="R145" s="29">
        <f t="shared" si="2"/>
        <v>6240</v>
      </c>
    </row>
    <row r="146" spans="1:18" x14ac:dyDescent="0.15">
      <c r="A146" s="9" t="s">
        <v>658</v>
      </c>
      <c r="B146" s="3" t="s">
        <v>693</v>
      </c>
      <c r="C146" s="3" t="s">
        <v>201</v>
      </c>
      <c r="D146" s="13">
        <v>0</v>
      </c>
      <c r="E146" s="30"/>
      <c r="F146" s="30"/>
      <c r="G146" s="30"/>
      <c r="H146" s="31"/>
      <c r="I146" s="13">
        <v>0</v>
      </c>
      <c r="J146" s="31"/>
      <c r="K146" s="31"/>
      <c r="L146" s="13">
        <v>6240</v>
      </c>
      <c r="M146" s="31"/>
      <c r="N146" s="13">
        <v>12480</v>
      </c>
      <c r="O146" s="31"/>
      <c r="P146" s="31"/>
      <c r="Q146" s="32"/>
      <c r="R146" s="29">
        <f t="shared" si="2"/>
        <v>18720</v>
      </c>
    </row>
    <row r="147" spans="1:18" x14ac:dyDescent="0.15">
      <c r="A147" s="9" t="s">
        <v>658</v>
      </c>
      <c r="B147" s="3" t="s">
        <v>694</v>
      </c>
      <c r="C147" s="3" t="s">
        <v>201</v>
      </c>
      <c r="D147" s="13">
        <v>24000</v>
      </c>
      <c r="E147" s="30"/>
      <c r="F147" s="30"/>
      <c r="G147" s="30"/>
      <c r="H147" s="31"/>
      <c r="I147" s="13">
        <v>0</v>
      </c>
      <c r="J147" s="31"/>
      <c r="K147" s="31"/>
      <c r="L147" s="13">
        <v>6240</v>
      </c>
      <c r="M147" s="31"/>
      <c r="N147" s="13">
        <v>0</v>
      </c>
      <c r="O147" s="31"/>
      <c r="P147" s="31"/>
      <c r="Q147" s="32"/>
      <c r="R147" s="29">
        <f t="shared" si="2"/>
        <v>30240</v>
      </c>
    </row>
    <row r="148" spans="1:18" x14ac:dyDescent="0.15">
      <c r="A148" s="9" t="s">
        <v>658</v>
      </c>
      <c r="B148" s="3" t="s">
        <v>695</v>
      </c>
      <c r="C148" s="3" t="s">
        <v>201</v>
      </c>
      <c r="D148" s="13">
        <v>5000</v>
      </c>
      <c r="E148" s="30"/>
      <c r="F148" s="30"/>
      <c r="G148" s="30"/>
      <c r="H148" s="31"/>
      <c r="I148" s="13"/>
      <c r="J148" s="31"/>
      <c r="K148" s="31"/>
      <c r="L148" s="13"/>
      <c r="M148" s="31"/>
      <c r="N148" s="13">
        <v>0</v>
      </c>
      <c r="O148" s="31"/>
      <c r="P148" s="31"/>
      <c r="Q148" s="32"/>
      <c r="R148" s="29">
        <f t="shared" si="2"/>
        <v>5000</v>
      </c>
    </row>
    <row r="149" spans="1:18" x14ac:dyDescent="0.15">
      <c r="A149" s="9" t="s">
        <v>658</v>
      </c>
      <c r="B149" s="3" t="s">
        <v>696</v>
      </c>
      <c r="C149" s="3" t="s">
        <v>201</v>
      </c>
      <c r="D149" s="13">
        <v>24000</v>
      </c>
      <c r="E149" s="30"/>
      <c r="F149" s="30"/>
      <c r="G149" s="30"/>
      <c r="H149" s="31"/>
      <c r="I149" s="13"/>
      <c r="J149" s="31"/>
      <c r="K149" s="31"/>
      <c r="L149" s="13">
        <v>6240</v>
      </c>
      <c r="M149" s="31"/>
      <c r="N149" s="13">
        <v>0</v>
      </c>
      <c r="O149" s="31"/>
      <c r="P149" s="31"/>
      <c r="Q149" s="32"/>
      <c r="R149" s="29">
        <f t="shared" si="2"/>
        <v>30240</v>
      </c>
    </row>
    <row r="150" spans="1:18" x14ac:dyDescent="0.15">
      <c r="A150" s="9" t="s">
        <v>658</v>
      </c>
      <c r="B150" s="3" t="s">
        <v>697</v>
      </c>
      <c r="C150" s="3" t="s">
        <v>201</v>
      </c>
      <c r="D150" s="13">
        <v>5000</v>
      </c>
      <c r="E150" s="30"/>
      <c r="F150" s="30"/>
      <c r="G150" s="30"/>
      <c r="H150" s="31"/>
      <c r="I150" s="13"/>
      <c r="J150" s="31"/>
      <c r="K150" s="31"/>
      <c r="L150" s="13"/>
      <c r="M150" s="31"/>
      <c r="N150" s="13">
        <v>0</v>
      </c>
      <c r="O150" s="31"/>
      <c r="P150" s="31"/>
      <c r="Q150" s="32"/>
      <c r="R150" s="29">
        <f t="shared" si="2"/>
        <v>5000</v>
      </c>
    </row>
    <row r="151" spans="1:18" x14ac:dyDescent="0.15">
      <c r="A151" s="9" t="s">
        <v>658</v>
      </c>
      <c r="B151" s="3" t="s">
        <v>698</v>
      </c>
      <c r="C151" s="3" t="s">
        <v>201</v>
      </c>
      <c r="D151" s="13">
        <v>5000</v>
      </c>
      <c r="E151" s="30"/>
      <c r="F151" s="30"/>
      <c r="G151" s="30"/>
      <c r="H151" s="31"/>
      <c r="I151" s="13"/>
      <c r="J151" s="31"/>
      <c r="K151" s="31"/>
      <c r="L151" s="13"/>
      <c r="M151" s="31"/>
      <c r="N151" s="13">
        <v>0</v>
      </c>
      <c r="O151" s="31"/>
      <c r="P151" s="31"/>
      <c r="Q151" s="32"/>
      <c r="R151" s="29">
        <f t="shared" si="2"/>
        <v>5000</v>
      </c>
    </row>
    <row r="152" spans="1:18" x14ac:dyDescent="0.15">
      <c r="A152" s="9" t="s">
        <v>658</v>
      </c>
      <c r="B152" s="3" t="s">
        <v>699</v>
      </c>
      <c r="C152" s="3" t="s">
        <v>201</v>
      </c>
      <c r="D152" s="13">
        <v>5000</v>
      </c>
      <c r="E152" s="30"/>
      <c r="F152" s="30"/>
      <c r="G152" s="30"/>
      <c r="H152" s="31"/>
      <c r="I152" s="13"/>
      <c r="J152" s="31"/>
      <c r="K152" s="31"/>
      <c r="L152" s="13"/>
      <c r="M152" s="31"/>
      <c r="N152" s="13">
        <v>0</v>
      </c>
      <c r="O152" s="31"/>
      <c r="P152" s="31"/>
      <c r="Q152" s="32"/>
      <c r="R152" s="29">
        <f t="shared" si="2"/>
        <v>5000</v>
      </c>
    </row>
    <row r="153" spans="1:18" x14ac:dyDescent="0.15">
      <c r="A153" s="9" t="s">
        <v>658</v>
      </c>
      <c r="B153" s="3" t="s">
        <v>700</v>
      </c>
      <c r="C153" s="3" t="s">
        <v>201</v>
      </c>
      <c r="D153" s="13">
        <v>5000</v>
      </c>
      <c r="E153" s="30"/>
      <c r="F153" s="30"/>
      <c r="G153" s="30"/>
      <c r="H153" s="31"/>
      <c r="I153" s="13"/>
      <c r="J153" s="31"/>
      <c r="K153" s="31"/>
      <c r="L153" s="13"/>
      <c r="M153" s="31"/>
      <c r="N153" s="13">
        <v>0</v>
      </c>
      <c r="O153" s="31"/>
      <c r="P153" s="31"/>
      <c r="Q153" s="32"/>
      <c r="R153" s="29">
        <f t="shared" si="2"/>
        <v>5000</v>
      </c>
    </row>
    <row r="154" spans="1:18" x14ac:dyDescent="0.15">
      <c r="A154" s="9" t="s">
        <v>658</v>
      </c>
      <c r="B154" s="3" t="s">
        <v>701</v>
      </c>
      <c r="C154" s="3" t="s">
        <v>201</v>
      </c>
      <c r="D154" s="13">
        <v>12000</v>
      </c>
      <c r="E154" s="30"/>
      <c r="F154" s="30"/>
      <c r="G154" s="30"/>
      <c r="H154" s="31"/>
      <c r="I154" s="13"/>
      <c r="J154" s="31"/>
      <c r="K154" s="31"/>
      <c r="L154" s="13">
        <v>6240</v>
      </c>
      <c r="M154" s="31"/>
      <c r="N154" s="13">
        <v>0</v>
      </c>
      <c r="O154" s="31"/>
      <c r="P154" s="31"/>
      <c r="Q154" s="32"/>
      <c r="R154" s="29">
        <f t="shared" si="2"/>
        <v>18240</v>
      </c>
    </row>
    <row r="155" spans="1:18" x14ac:dyDescent="0.15">
      <c r="A155" s="9" t="s">
        <v>658</v>
      </c>
      <c r="B155" s="3" t="s">
        <v>702</v>
      </c>
      <c r="C155" s="3" t="s">
        <v>201</v>
      </c>
      <c r="D155" s="13">
        <v>5000</v>
      </c>
      <c r="E155" s="30"/>
      <c r="F155" s="30"/>
      <c r="G155" s="30"/>
      <c r="H155" s="31"/>
      <c r="I155" s="13"/>
      <c r="J155" s="31"/>
      <c r="K155" s="31"/>
      <c r="L155" s="13"/>
      <c r="M155" s="31"/>
      <c r="N155" s="13">
        <v>0</v>
      </c>
      <c r="O155" s="31"/>
      <c r="P155" s="31"/>
      <c r="Q155" s="32"/>
      <c r="R155" s="29">
        <f t="shared" si="2"/>
        <v>5000</v>
      </c>
    </row>
    <row r="156" spans="1:18" x14ac:dyDescent="0.15">
      <c r="A156" s="9" t="s">
        <v>658</v>
      </c>
      <c r="B156" s="3" t="s">
        <v>703</v>
      </c>
      <c r="C156" s="3" t="s">
        <v>201</v>
      </c>
      <c r="D156" s="13">
        <v>5000</v>
      </c>
      <c r="E156" s="30"/>
      <c r="F156" s="30"/>
      <c r="G156" s="30"/>
      <c r="H156" s="31"/>
      <c r="I156" s="13"/>
      <c r="J156" s="31"/>
      <c r="K156" s="31"/>
      <c r="L156" s="13"/>
      <c r="M156" s="31"/>
      <c r="N156" s="13">
        <v>0</v>
      </c>
      <c r="O156" s="31"/>
      <c r="P156" s="31"/>
      <c r="Q156" s="32"/>
      <c r="R156" s="29">
        <f t="shared" si="2"/>
        <v>5000</v>
      </c>
    </row>
    <row r="157" spans="1:18" x14ac:dyDescent="0.15">
      <c r="A157" s="9" t="s">
        <v>658</v>
      </c>
      <c r="B157" s="3" t="s">
        <v>744</v>
      </c>
      <c r="C157" s="3" t="s">
        <v>201</v>
      </c>
      <c r="D157" s="13">
        <v>5000</v>
      </c>
      <c r="E157" s="30"/>
      <c r="F157" s="30"/>
      <c r="G157" s="30"/>
      <c r="H157" s="31"/>
      <c r="I157" s="13"/>
      <c r="J157" s="31"/>
      <c r="K157" s="31"/>
      <c r="L157" s="13"/>
      <c r="M157" s="31"/>
      <c r="N157" s="13">
        <v>0</v>
      </c>
      <c r="O157" s="31"/>
      <c r="P157" s="31"/>
      <c r="Q157" s="32"/>
      <c r="R157" s="29">
        <f t="shared" ref="R157:R220" si="3">SUM(D157:Q157)</f>
        <v>5000</v>
      </c>
    </row>
    <row r="158" spans="1:18" x14ac:dyDescent="0.15">
      <c r="A158" s="9" t="s">
        <v>658</v>
      </c>
      <c r="B158" s="3" t="s">
        <v>704</v>
      </c>
      <c r="C158" s="3" t="s">
        <v>201</v>
      </c>
      <c r="D158" s="13">
        <v>5000</v>
      </c>
      <c r="E158" s="30"/>
      <c r="F158" s="30"/>
      <c r="G158" s="30"/>
      <c r="H158" s="31"/>
      <c r="I158" s="13"/>
      <c r="J158" s="31"/>
      <c r="K158" s="31"/>
      <c r="L158" s="13"/>
      <c r="M158" s="31"/>
      <c r="N158" s="13">
        <v>12480</v>
      </c>
      <c r="O158" s="31"/>
      <c r="P158" s="31"/>
      <c r="Q158" s="32"/>
      <c r="R158" s="29">
        <f t="shared" si="3"/>
        <v>17480</v>
      </c>
    </row>
    <row r="159" spans="1:18" x14ac:dyDescent="0.15">
      <c r="A159" s="9" t="s">
        <v>658</v>
      </c>
      <c r="B159" s="3" t="s">
        <v>705</v>
      </c>
      <c r="C159" s="3" t="s">
        <v>201</v>
      </c>
      <c r="D159" s="13">
        <v>5000</v>
      </c>
      <c r="E159" s="30"/>
      <c r="F159" s="30"/>
      <c r="G159" s="30"/>
      <c r="H159" s="31"/>
      <c r="I159" s="13"/>
      <c r="J159" s="31"/>
      <c r="K159" s="31"/>
      <c r="L159" s="13"/>
      <c r="M159" s="31"/>
      <c r="N159" s="13">
        <v>0</v>
      </c>
      <c r="O159" s="31"/>
      <c r="P159" s="31"/>
      <c r="Q159" s="32"/>
      <c r="R159" s="29">
        <f t="shared" si="3"/>
        <v>5000</v>
      </c>
    </row>
    <row r="160" spans="1:18" x14ac:dyDescent="0.15">
      <c r="A160" s="9" t="s">
        <v>658</v>
      </c>
      <c r="B160" s="3" t="s">
        <v>706</v>
      </c>
      <c r="C160" s="3" t="s">
        <v>201</v>
      </c>
      <c r="D160" s="13">
        <v>5000</v>
      </c>
      <c r="E160" s="30"/>
      <c r="F160" s="30"/>
      <c r="G160" s="30"/>
      <c r="H160" s="31"/>
      <c r="I160" s="13"/>
      <c r="J160" s="31"/>
      <c r="K160" s="31"/>
      <c r="L160" s="13"/>
      <c r="M160" s="31"/>
      <c r="N160" s="13">
        <v>12480</v>
      </c>
      <c r="O160" s="31"/>
      <c r="P160" s="31"/>
      <c r="Q160" s="32"/>
      <c r="R160" s="29">
        <f t="shared" si="3"/>
        <v>17480</v>
      </c>
    </row>
    <row r="161" spans="1:18" x14ac:dyDescent="0.15">
      <c r="A161" s="9" t="s">
        <v>658</v>
      </c>
      <c r="B161" s="3" t="s">
        <v>707</v>
      </c>
      <c r="C161" s="3" t="s">
        <v>201</v>
      </c>
      <c r="D161" s="13">
        <v>0</v>
      </c>
      <c r="E161" s="30"/>
      <c r="F161" s="30"/>
      <c r="G161" s="30"/>
      <c r="H161" s="31"/>
      <c r="I161" s="13"/>
      <c r="J161" s="31"/>
      <c r="K161" s="31"/>
      <c r="L161" s="13"/>
      <c r="M161" s="31"/>
      <c r="N161" s="13">
        <v>12480</v>
      </c>
      <c r="O161" s="31"/>
      <c r="P161" s="31"/>
      <c r="Q161" s="32"/>
      <c r="R161" s="29">
        <f t="shared" si="3"/>
        <v>12480</v>
      </c>
    </row>
    <row r="162" spans="1:18" x14ac:dyDescent="0.15">
      <c r="A162" s="9" t="s">
        <v>658</v>
      </c>
      <c r="B162" s="3" t="s">
        <v>708</v>
      </c>
      <c r="C162" s="3" t="s">
        <v>201</v>
      </c>
      <c r="D162" s="13">
        <v>5000</v>
      </c>
      <c r="E162" s="30"/>
      <c r="F162" s="30"/>
      <c r="G162" s="30"/>
      <c r="H162" s="31"/>
      <c r="I162" s="13"/>
      <c r="J162" s="31"/>
      <c r="K162" s="31"/>
      <c r="L162" s="13"/>
      <c r="M162" s="31"/>
      <c r="N162" s="13">
        <v>0</v>
      </c>
      <c r="O162" s="31"/>
      <c r="P162" s="31"/>
      <c r="Q162" s="32"/>
      <c r="R162" s="29">
        <f t="shared" si="3"/>
        <v>5000</v>
      </c>
    </row>
    <row r="163" spans="1:18" x14ac:dyDescent="0.15">
      <c r="A163" s="9" t="s">
        <v>658</v>
      </c>
      <c r="B163" s="3" t="s">
        <v>709</v>
      </c>
      <c r="C163" s="3" t="s">
        <v>201</v>
      </c>
      <c r="D163" s="13">
        <v>12000</v>
      </c>
      <c r="E163" s="30"/>
      <c r="F163" s="30"/>
      <c r="G163" s="30"/>
      <c r="H163" s="31"/>
      <c r="I163" s="13">
        <v>12480</v>
      </c>
      <c r="J163" s="31"/>
      <c r="K163" s="31"/>
      <c r="L163" s="13">
        <v>12480</v>
      </c>
      <c r="M163" s="31"/>
      <c r="N163" s="13">
        <v>40040</v>
      </c>
      <c r="O163" s="31"/>
      <c r="P163" s="31"/>
      <c r="Q163" s="32"/>
      <c r="R163" s="29">
        <f t="shared" si="3"/>
        <v>77000</v>
      </c>
    </row>
    <row r="164" spans="1:18" x14ac:dyDescent="0.15">
      <c r="A164" s="9" t="s">
        <v>658</v>
      </c>
      <c r="B164" s="3" t="s">
        <v>710</v>
      </c>
      <c r="C164" s="3" t="s">
        <v>201</v>
      </c>
      <c r="D164" s="13">
        <v>12000</v>
      </c>
      <c r="E164" s="30"/>
      <c r="F164" s="30"/>
      <c r="G164" s="30"/>
      <c r="H164" s="31"/>
      <c r="I164" s="13"/>
      <c r="J164" s="31"/>
      <c r="K164" s="31"/>
      <c r="L164" s="13">
        <v>6240</v>
      </c>
      <c r="M164" s="31"/>
      <c r="N164" s="13">
        <v>0</v>
      </c>
      <c r="O164" s="31"/>
      <c r="P164" s="31"/>
      <c r="Q164" s="32"/>
      <c r="R164" s="29">
        <f t="shared" si="3"/>
        <v>18240</v>
      </c>
    </row>
    <row r="165" spans="1:18" x14ac:dyDescent="0.15">
      <c r="A165" s="9" t="s">
        <v>658</v>
      </c>
      <c r="B165" s="3" t="s">
        <v>711</v>
      </c>
      <c r="C165" s="3" t="s">
        <v>201</v>
      </c>
      <c r="D165" s="13">
        <v>5000</v>
      </c>
      <c r="E165" s="30"/>
      <c r="F165" s="30"/>
      <c r="G165" s="30"/>
      <c r="H165" s="31"/>
      <c r="I165" s="13"/>
      <c r="J165" s="31"/>
      <c r="K165" s="31"/>
      <c r="L165" s="13"/>
      <c r="M165" s="31"/>
      <c r="N165" s="13">
        <v>0</v>
      </c>
      <c r="O165" s="31"/>
      <c r="P165" s="31"/>
      <c r="Q165" s="32"/>
      <c r="R165" s="29">
        <f t="shared" si="3"/>
        <v>5000</v>
      </c>
    </row>
    <row r="166" spans="1:18" x14ac:dyDescent="0.15">
      <c r="A166" s="9" t="s">
        <v>658</v>
      </c>
      <c r="B166" s="3" t="s">
        <v>712</v>
      </c>
      <c r="C166" s="3" t="s">
        <v>201</v>
      </c>
      <c r="D166" s="13">
        <v>5000</v>
      </c>
      <c r="E166" s="30"/>
      <c r="F166" s="30"/>
      <c r="G166" s="30"/>
      <c r="H166" s="31"/>
      <c r="I166" s="13"/>
      <c r="J166" s="31"/>
      <c r="K166" s="31"/>
      <c r="L166" s="13">
        <v>6240</v>
      </c>
      <c r="M166" s="31"/>
      <c r="N166" s="13">
        <v>0</v>
      </c>
      <c r="O166" s="31"/>
      <c r="P166" s="31"/>
      <c r="Q166" s="32"/>
      <c r="R166" s="29">
        <f t="shared" si="3"/>
        <v>11240</v>
      </c>
    </row>
    <row r="167" spans="1:18" x14ac:dyDescent="0.15">
      <c r="A167" s="9" t="s">
        <v>658</v>
      </c>
      <c r="B167" s="3" t="s">
        <v>713</v>
      </c>
      <c r="C167" s="3" t="s">
        <v>201</v>
      </c>
      <c r="D167" s="13">
        <v>24000</v>
      </c>
      <c r="E167" s="30"/>
      <c r="F167" s="30"/>
      <c r="G167" s="30"/>
      <c r="H167" s="31"/>
      <c r="I167" s="13">
        <v>0</v>
      </c>
      <c r="J167" s="31"/>
      <c r="K167" s="31"/>
      <c r="L167" s="13">
        <v>6240</v>
      </c>
      <c r="M167" s="31"/>
      <c r="N167" s="13">
        <v>0</v>
      </c>
      <c r="O167" s="31"/>
      <c r="P167" s="31"/>
      <c r="Q167" s="32"/>
      <c r="R167" s="29">
        <f t="shared" si="3"/>
        <v>30240</v>
      </c>
    </row>
    <row r="168" spans="1:18" x14ac:dyDescent="0.15">
      <c r="A168" s="9" t="s">
        <v>658</v>
      </c>
      <c r="B168" s="3" t="s">
        <v>714</v>
      </c>
      <c r="C168" s="3" t="s">
        <v>201</v>
      </c>
      <c r="D168" s="13">
        <v>5000</v>
      </c>
      <c r="E168" s="30"/>
      <c r="F168" s="30"/>
      <c r="G168" s="30"/>
      <c r="H168" s="31"/>
      <c r="I168" s="13"/>
      <c r="J168" s="31"/>
      <c r="K168" s="31"/>
      <c r="L168" s="13"/>
      <c r="M168" s="31"/>
      <c r="N168" s="13">
        <v>0</v>
      </c>
      <c r="O168" s="31"/>
      <c r="P168" s="31"/>
      <c r="Q168" s="32"/>
      <c r="R168" s="29">
        <f t="shared" si="3"/>
        <v>5000</v>
      </c>
    </row>
    <row r="169" spans="1:18" x14ac:dyDescent="0.15">
      <c r="A169" s="9" t="s">
        <v>658</v>
      </c>
      <c r="B169" s="3" t="s">
        <v>715</v>
      </c>
      <c r="C169" s="3" t="s">
        <v>201</v>
      </c>
      <c r="D169" s="13">
        <v>12000</v>
      </c>
      <c r="E169" s="30"/>
      <c r="F169" s="30"/>
      <c r="G169" s="30"/>
      <c r="H169" s="31"/>
      <c r="I169" s="13"/>
      <c r="J169" s="31"/>
      <c r="K169" s="31"/>
      <c r="L169" s="13"/>
      <c r="M169" s="31"/>
      <c r="N169" s="13">
        <v>12480</v>
      </c>
      <c r="O169" s="31"/>
      <c r="P169" s="31"/>
      <c r="Q169" s="32"/>
      <c r="R169" s="29">
        <f t="shared" si="3"/>
        <v>24480</v>
      </c>
    </row>
    <row r="170" spans="1:18" x14ac:dyDescent="0.15">
      <c r="A170" s="9" t="s">
        <v>658</v>
      </c>
      <c r="B170" s="3" t="s">
        <v>716</v>
      </c>
      <c r="C170" s="3" t="s">
        <v>201</v>
      </c>
      <c r="D170" s="13">
        <v>12000</v>
      </c>
      <c r="E170" s="30"/>
      <c r="F170" s="30"/>
      <c r="G170" s="30"/>
      <c r="H170" s="31"/>
      <c r="I170" s="13"/>
      <c r="J170" s="31"/>
      <c r="K170" s="31"/>
      <c r="L170" s="13">
        <v>6240</v>
      </c>
      <c r="M170" s="31"/>
      <c r="N170" s="13">
        <v>0</v>
      </c>
      <c r="O170" s="31"/>
      <c r="P170" s="31"/>
      <c r="Q170" s="32"/>
      <c r="R170" s="29">
        <f t="shared" si="3"/>
        <v>18240</v>
      </c>
    </row>
    <row r="171" spans="1:18" x14ac:dyDescent="0.15">
      <c r="A171" s="9" t="s">
        <v>658</v>
      </c>
      <c r="B171" s="3" t="s">
        <v>717</v>
      </c>
      <c r="C171" s="3" t="s">
        <v>201</v>
      </c>
      <c r="D171" s="13">
        <v>0</v>
      </c>
      <c r="E171" s="30"/>
      <c r="F171" s="30"/>
      <c r="G171" s="30"/>
      <c r="H171" s="31"/>
      <c r="I171" s="13"/>
      <c r="J171" s="31"/>
      <c r="K171" s="31"/>
      <c r="L171" s="13">
        <v>6240</v>
      </c>
      <c r="M171" s="31"/>
      <c r="N171" s="13">
        <v>12480</v>
      </c>
      <c r="O171" s="31"/>
      <c r="P171" s="31"/>
      <c r="Q171" s="32"/>
      <c r="R171" s="29">
        <f t="shared" si="3"/>
        <v>18720</v>
      </c>
    </row>
    <row r="172" spans="1:18" x14ac:dyDescent="0.15">
      <c r="A172" s="9" t="s">
        <v>658</v>
      </c>
      <c r="B172" s="3" t="s">
        <v>718</v>
      </c>
      <c r="C172" s="3" t="s">
        <v>201</v>
      </c>
      <c r="D172" s="13">
        <v>5000</v>
      </c>
      <c r="E172" s="30"/>
      <c r="F172" s="30"/>
      <c r="G172" s="30"/>
      <c r="H172" s="31"/>
      <c r="I172" s="13"/>
      <c r="J172" s="31"/>
      <c r="K172" s="31"/>
      <c r="L172" s="13"/>
      <c r="M172" s="31"/>
      <c r="N172" s="13">
        <v>0</v>
      </c>
      <c r="O172" s="31"/>
      <c r="P172" s="31"/>
      <c r="Q172" s="32"/>
      <c r="R172" s="29">
        <f t="shared" si="3"/>
        <v>5000</v>
      </c>
    </row>
    <row r="173" spans="1:18" x14ac:dyDescent="0.15">
      <c r="A173" s="9" t="s">
        <v>658</v>
      </c>
      <c r="B173" s="3" t="s">
        <v>719</v>
      </c>
      <c r="C173" s="3" t="s">
        <v>201</v>
      </c>
      <c r="D173" s="13">
        <v>24000</v>
      </c>
      <c r="E173" s="30"/>
      <c r="F173" s="30"/>
      <c r="G173" s="30"/>
      <c r="H173" s="31"/>
      <c r="I173" s="13">
        <v>0</v>
      </c>
      <c r="J173" s="31"/>
      <c r="K173" s="31"/>
      <c r="L173" s="13">
        <v>6240</v>
      </c>
      <c r="M173" s="31"/>
      <c r="N173" s="13">
        <v>0</v>
      </c>
      <c r="O173" s="31"/>
      <c r="P173" s="31"/>
      <c r="Q173" s="32"/>
      <c r="R173" s="29">
        <f t="shared" si="3"/>
        <v>30240</v>
      </c>
    </row>
    <row r="174" spans="1:18" x14ac:dyDescent="0.15">
      <c r="A174" s="9" t="s">
        <v>658</v>
      </c>
      <c r="B174" s="3" t="s">
        <v>720</v>
      </c>
      <c r="C174" s="3" t="s">
        <v>201</v>
      </c>
      <c r="D174" s="13">
        <v>5000</v>
      </c>
      <c r="E174" s="30"/>
      <c r="F174" s="30"/>
      <c r="G174" s="30"/>
      <c r="H174" s="31"/>
      <c r="I174" s="13">
        <v>7280</v>
      </c>
      <c r="J174" s="31"/>
      <c r="K174" s="31"/>
      <c r="L174" s="13">
        <v>6240</v>
      </c>
      <c r="M174" s="31"/>
      <c r="N174" s="13">
        <v>0</v>
      </c>
      <c r="O174" s="31"/>
      <c r="P174" s="31"/>
      <c r="Q174" s="32"/>
      <c r="R174" s="29">
        <f t="shared" si="3"/>
        <v>18520</v>
      </c>
    </row>
    <row r="175" spans="1:18" x14ac:dyDescent="0.15">
      <c r="A175" s="9" t="s">
        <v>658</v>
      </c>
      <c r="B175" s="3" t="s">
        <v>721</v>
      </c>
      <c r="C175" s="3" t="s">
        <v>201</v>
      </c>
      <c r="D175" s="13">
        <v>5000</v>
      </c>
      <c r="E175" s="30"/>
      <c r="F175" s="30"/>
      <c r="G175" s="30"/>
      <c r="H175" s="31"/>
      <c r="I175" s="13"/>
      <c r="J175" s="31"/>
      <c r="K175" s="31"/>
      <c r="L175" s="13"/>
      <c r="M175" s="31"/>
      <c r="N175" s="13">
        <v>0</v>
      </c>
      <c r="O175" s="31"/>
      <c r="P175" s="31"/>
      <c r="Q175" s="32"/>
      <c r="R175" s="29">
        <f t="shared" si="3"/>
        <v>5000</v>
      </c>
    </row>
    <row r="176" spans="1:18" x14ac:dyDescent="0.15">
      <c r="A176" s="9" t="s">
        <v>658</v>
      </c>
      <c r="B176" s="3" t="s">
        <v>722</v>
      </c>
      <c r="C176" s="3" t="s">
        <v>201</v>
      </c>
      <c r="D176" s="13">
        <v>5000</v>
      </c>
      <c r="E176" s="30"/>
      <c r="F176" s="30"/>
      <c r="G176" s="30"/>
      <c r="H176" s="31"/>
      <c r="I176" s="13"/>
      <c r="J176" s="31"/>
      <c r="K176" s="31"/>
      <c r="L176" s="13"/>
      <c r="M176" s="31"/>
      <c r="N176" s="13">
        <v>0</v>
      </c>
      <c r="O176" s="31"/>
      <c r="P176" s="31"/>
      <c r="Q176" s="32"/>
      <c r="R176" s="29">
        <f t="shared" si="3"/>
        <v>5000</v>
      </c>
    </row>
    <row r="177" spans="1:18" x14ac:dyDescent="0.15">
      <c r="A177" s="9" t="s">
        <v>658</v>
      </c>
      <c r="B177" s="3" t="s">
        <v>723</v>
      </c>
      <c r="C177" s="3" t="s">
        <v>201</v>
      </c>
      <c r="D177" s="13">
        <v>12000</v>
      </c>
      <c r="E177" s="30"/>
      <c r="F177" s="30"/>
      <c r="G177" s="30"/>
      <c r="H177" s="31"/>
      <c r="I177" s="13"/>
      <c r="J177" s="31"/>
      <c r="K177" s="31"/>
      <c r="L177" s="13">
        <v>6240</v>
      </c>
      <c r="M177" s="31"/>
      <c r="N177" s="13">
        <v>20800</v>
      </c>
      <c r="O177" s="31"/>
      <c r="P177" s="31"/>
      <c r="Q177" s="32"/>
      <c r="R177" s="29">
        <f t="shared" si="3"/>
        <v>39040</v>
      </c>
    </row>
    <row r="178" spans="1:18" x14ac:dyDescent="0.15">
      <c r="A178" s="9" t="s">
        <v>658</v>
      </c>
      <c r="B178" s="3" t="s">
        <v>724</v>
      </c>
      <c r="C178" s="3" t="s">
        <v>201</v>
      </c>
      <c r="D178" s="13">
        <v>5000</v>
      </c>
      <c r="E178" s="30"/>
      <c r="F178" s="30"/>
      <c r="G178" s="30"/>
      <c r="H178" s="31"/>
      <c r="I178" s="13"/>
      <c r="J178" s="31"/>
      <c r="K178" s="31"/>
      <c r="L178" s="13">
        <v>6240</v>
      </c>
      <c r="M178" s="31"/>
      <c r="N178" s="13">
        <v>0</v>
      </c>
      <c r="O178" s="31"/>
      <c r="P178" s="31"/>
      <c r="Q178" s="32"/>
      <c r="R178" s="29">
        <f t="shared" si="3"/>
        <v>11240</v>
      </c>
    </row>
    <row r="179" spans="1:18" x14ac:dyDescent="0.15">
      <c r="A179" s="9" t="s">
        <v>658</v>
      </c>
      <c r="B179" s="3" t="s">
        <v>725</v>
      </c>
      <c r="C179" s="3" t="s">
        <v>201</v>
      </c>
      <c r="D179" s="13">
        <v>5000</v>
      </c>
      <c r="E179" s="30"/>
      <c r="F179" s="30"/>
      <c r="G179" s="30"/>
      <c r="H179" s="31"/>
      <c r="I179" s="13">
        <v>0</v>
      </c>
      <c r="J179" s="31"/>
      <c r="K179" s="31"/>
      <c r="L179" s="13"/>
      <c r="M179" s="31"/>
      <c r="N179" s="13">
        <v>12480</v>
      </c>
      <c r="O179" s="31"/>
      <c r="P179" s="31"/>
      <c r="Q179" s="32"/>
      <c r="R179" s="29">
        <f t="shared" si="3"/>
        <v>17480</v>
      </c>
    </row>
    <row r="180" spans="1:18" x14ac:dyDescent="0.15">
      <c r="A180" s="9" t="s">
        <v>658</v>
      </c>
      <c r="B180" s="3" t="s">
        <v>726</v>
      </c>
      <c r="C180" s="3" t="s">
        <v>201</v>
      </c>
      <c r="D180" s="13">
        <v>0</v>
      </c>
      <c r="E180" s="30"/>
      <c r="F180" s="30"/>
      <c r="G180" s="30"/>
      <c r="H180" s="31"/>
      <c r="I180" s="13"/>
      <c r="J180" s="31"/>
      <c r="K180" s="31"/>
      <c r="L180" s="13">
        <v>6240</v>
      </c>
      <c r="M180" s="31"/>
      <c r="N180" s="13">
        <v>0</v>
      </c>
      <c r="O180" s="31"/>
      <c r="P180" s="31"/>
      <c r="Q180" s="32"/>
      <c r="R180" s="29">
        <f t="shared" si="3"/>
        <v>6240</v>
      </c>
    </row>
    <row r="181" spans="1:18" x14ac:dyDescent="0.15">
      <c r="A181" s="9" t="s">
        <v>658</v>
      </c>
      <c r="B181" s="3" t="s">
        <v>745</v>
      </c>
      <c r="C181" s="3" t="s">
        <v>201</v>
      </c>
      <c r="D181" s="13">
        <v>0</v>
      </c>
      <c r="E181" s="30"/>
      <c r="F181" s="30"/>
      <c r="G181" s="30"/>
      <c r="H181" s="31"/>
      <c r="I181" s="13"/>
      <c r="J181" s="31"/>
      <c r="K181" s="31"/>
      <c r="L181" s="13"/>
      <c r="M181" s="31"/>
      <c r="N181" s="13">
        <v>0</v>
      </c>
      <c r="O181" s="31"/>
      <c r="P181" s="31"/>
      <c r="Q181" s="32"/>
      <c r="R181" s="29">
        <f t="shared" si="3"/>
        <v>0</v>
      </c>
    </row>
    <row r="182" spans="1:18" x14ac:dyDescent="0.15">
      <c r="A182" s="9" t="s">
        <v>658</v>
      </c>
      <c r="B182" s="3" t="s">
        <v>727</v>
      </c>
      <c r="C182" s="3" t="s">
        <v>201</v>
      </c>
      <c r="D182" s="13">
        <v>5000</v>
      </c>
      <c r="E182" s="30"/>
      <c r="F182" s="30"/>
      <c r="G182" s="30"/>
      <c r="H182" s="31"/>
      <c r="I182" s="13"/>
      <c r="J182" s="31"/>
      <c r="K182" s="31"/>
      <c r="L182" s="13"/>
      <c r="M182" s="31"/>
      <c r="N182" s="13">
        <v>0</v>
      </c>
      <c r="O182" s="31"/>
      <c r="P182" s="31"/>
      <c r="Q182" s="32"/>
      <c r="R182" s="29">
        <f t="shared" si="3"/>
        <v>5000</v>
      </c>
    </row>
    <row r="183" spans="1:18" x14ac:dyDescent="0.15">
      <c r="A183" s="9" t="s">
        <v>658</v>
      </c>
      <c r="B183" s="3" t="s">
        <v>728</v>
      </c>
      <c r="C183" s="3" t="s">
        <v>201</v>
      </c>
      <c r="D183" s="13">
        <v>5000</v>
      </c>
      <c r="E183" s="30"/>
      <c r="F183" s="30"/>
      <c r="G183" s="30"/>
      <c r="H183" s="31"/>
      <c r="I183" s="13"/>
      <c r="J183" s="31"/>
      <c r="K183" s="31"/>
      <c r="L183" s="13"/>
      <c r="M183" s="31"/>
      <c r="N183" s="13">
        <v>0</v>
      </c>
      <c r="O183" s="31"/>
      <c r="P183" s="31"/>
      <c r="Q183" s="32"/>
      <c r="R183" s="29">
        <f t="shared" si="3"/>
        <v>5000</v>
      </c>
    </row>
    <row r="184" spans="1:18" x14ac:dyDescent="0.15">
      <c r="A184" s="9" t="s">
        <v>658</v>
      </c>
      <c r="B184" s="3" t="s">
        <v>729</v>
      </c>
      <c r="C184" s="3" t="s">
        <v>201</v>
      </c>
      <c r="D184" s="13">
        <v>5000</v>
      </c>
      <c r="E184" s="30"/>
      <c r="F184" s="30"/>
      <c r="G184" s="30"/>
      <c r="H184" s="31"/>
      <c r="I184" s="13">
        <v>0</v>
      </c>
      <c r="J184" s="31"/>
      <c r="K184" s="31"/>
      <c r="L184" s="13"/>
      <c r="M184" s="31"/>
      <c r="N184" s="13">
        <v>12480</v>
      </c>
      <c r="O184" s="31"/>
      <c r="P184" s="31"/>
      <c r="Q184" s="32"/>
      <c r="R184" s="29">
        <f t="shared" si="3"/>
        <v>17480</v>
      </c>
    </row>
    <row r="185" spans="1:18" x14ac:dyDescent="0.15">
      <c r="A185" s="9" t="s">
        <v>658</v>
      </c>
      <c r="B185" s="3" t="s">
        <v>730</v>
      </c>
      <c r="C185" s="3" t="s">
        <v>201</v>
      </c>
      <c r="D185" s="13">
        <v>5000</v>
      </c>
      <c r="E185" s="30"/>
      <c r="F185" s="30"/>
      <c r="G185" s="30"/>
      <c r="H185" s="31"/>
      <c r="I185" s="13"/>
      <c r="J185" s="31"/>
      <c r="K185" s="31"/>
      <c r="L185" s="13"/>
      <c r="M185" s="31"/>
      <c r="N185" s="13">
        <v>0</v>
      </c>
      <c r="O185" s="31"/>
      <c r="P185" s="31"/>
      <c r="Q185" s="32"/>
      <c r="R185" s="29">
        <f t="shared" si="3"/>
        <v>5000</v>
      </c>
    </row>
    <row r="186" spans="1:18" x14ac:dyDescent="0.15">
      <c r="A186" s="9" t="s">
        <v>658</v>
      </c>
      <c r="B186" s="3" t="s">
        <v>731</v>
      </c>
      <c r="C186" s="3" t="s">
        <v>201</v>
      </c>
      <c r="D186" s="13">
        <v>5000</v>
      </c>
      <c r="E186" s="30"/>
      <c r="F186" s="30"/>
      <c r="G186" s="30"/>
      <c r="H186" s="31"/>
      <c r="I186" s="13"/>
      <c r="J186" s="31"/>
      <c r="K186" s="31"/>
      <c r="L186" s="13"/>
      <c r="M186" s="31"/>
      <c r="N186" s="13">
        <v>0</v>
      </c>
      <c r="O186" s="31"/>
      <c r="P186" s="31"/>
      <c r="Q186" s="32"/>
      <c r="R186" s="29">
        <f t="shared" si="3"/>
        <v>5000</v>
      </c>
    </row>
    <row r="187" spans="1:18" x14ac:dyDescent="0.15">
      <c r="A187" s="9" t="s">
        <v>658</v>
      </c>
      <c r="B187" s="3" t="s">
        <v>732</v>
      </c>
      <c r="C187" s="3" t="s">
        <v>201</v>
      </c>
      <c r="D187" s="13">
        <v>5000</v>
      </c>
      <c r="E187" s="30"/>
      <c r="F187" s="30"/>
      <c r="G187" s="30"/>
      <c r="H187" s="31"/>
      <c r="I187" s="13"/>
      <c r="J187" s="31"/>
      <c r="K187" s="31"/>
      <c r="L187" s="13"/>
      <c r="M187" s="31"/>
      <c r="N187" s="13">
        <v>0</v>
      </c>
      <c r="O187" s="31"/>
      <c r="P187" s="31"/>
      <c r="Q187" s="32"/>
      <c r="R187" s="29">
        <f t="shared" si="3"/>
        <v>5000</v>
      </c>
    </row>
    <row r="188" spans="1:18" x14ac:dyDescent="0.15">
      <c r="A188" s="9" t="s">
        <v>658</v>
      </c>
      <c r="B188" s="3" t="s">
        <v>733</v>
      </c>
      <c r="C188" s="3" t="s">
        <v>201</v>
      </c>
      <c r="D188" s="13">
        <v>0</v>
      </c>
      <c r="E188" s="30"/>
      <c r="F188" s="30"/>
      <c r="G188" s="30"/>
      <c r="H188" s="31"/>
      <c r="I188" s="13">
        <v>0</v>
      </c>
      <c r="J188" s="31"/>
      <c r="K188" s="31"/>
      <c r="L188" s="13">
        <v>6240</v>
      </c>
      <c r="M188" s="31"/>
      <c r="N188" s="13">
        <v>0</v>
      </c>
      <c r="O188" s="31"/>
      <c r="P188" s="31"/>
      <c r="Q188" s="32"/>
      <c r="R188" s="29">
        <f t="shared" si="3"/>
        <v>6240</v>
      </c>
    </row>
    <row r="189" spans="1:18" x14ac:dyDescent="0.15">
      <c r="A189" s="9" t="s">
        <v>658</v>
      </c>
      <c r="B189" s="3" t="s">
        <v>734</v>
      </c>
      <c r="C189" s="3" t="s">
        <v>201</v>
      </c>
      <c r="D189" s="13">
        <v>24000</v>
      </c>
      <c r="E189" s="30"/>
      <c r="F189" s="30"/>
      <c r="G189" s="30"/>
      <c r="H189" s="31"/>
      <c r="I189" s="13"/>
      <c r="J189" s="31"/>
      <c r="K189" s="31"/>
      <c r="L189" s="13"/>
      <c r="M189" s="31"/>
      <c r="N189" s="13">
        <v>12480</v>
      </c>
      <c r="O189" s="31"/>
      <c r="P189" s="31"/>
      <c r="Q189" s="32"/>
      <c r="R189" s="29">
        <f t="shared" si="3"/>
        <v>36480</v>
      </c>
    </row>
    <row r="190" spans="1:18" x14ac:dyDescent="0.15">
      <c r="A190" s="9" t="s">
        <v>658</v>
      </c>
      <c r="B190" s="3" t="s">
        <v>735</v>
      </c>
      <c r="C190" s="3" t="s">
        <v>201</v>
      </c>
      <c r="D190" s="13">
        <v>24000</v>
      </c>
      <c r="E190" s="30"/>
      <c r="F190" s="30"/>
      <c r="G190" s="30"/>
      <c r="H190" s="31"/>
      <c r="I190" s="13">
        <v>0</v>
      </c>
      <c r="J190" s="31"/>
      <c r="K190" s="31"/>
      <c r="L190" s="13"/>
      <c r="M190" s="31"/>
      <c r="N190" s="13">
        <v>24960</v>
      </c>
      <c r="O190" s="31"/>
      <c r="P190" s="31"/>
      <c r="Q190" s="32"/>
      <c r="R190" s="29">
        <f t="shared" si="3"/>
        <v>48960</v>
      </c>
    </row>
    <row r="191" spans="1:18" x14ac:dyDescent="0.15">
      <c r="A191" s="9" t="s">
        <v>658</v>
      </c>
      <c r="B191" s="3" t="s">
        <v>736</v>
      </c>
      <c r="C191" s="3" t="s">
        <v>201</v>
      </c>
      <c r="D191" s="13">
        <v>36000</v>
      </c>
      <c r="E191" s="30"/>
      <c r="F191" s="30"/>
      <c r="G191" s="30"/>
      <c r="H191" s="31"/>
      <c r="I191" s="13">
        <v>0</v>
      </c>
      <c r="J191" s="31"/>
      <c r="K191" s="31"/>
      <c r="L191" s="13">
        <v>18720</v>
      </c>
      <c r="M191" s="31"/>
      <c r="N191" s="13">
        <v>0</v>
      </c>
      <c r="O191" s="31"/>
      <c r="P191" s="31"/>
      <c r="Q191" s="32"/>
      <c r="R191" s="29">
        <f t="shared" si="3"/>
        <v>54720</v>
      </c>
    </row>
    <row r="192" spans="1:18" x14ac:dyDescent="0.15">
      <c r="A192" s="9" t="s">
        <v>658</v>
      </c>
      <c r="B192" s="3" t="s">
        <v>737</v>
      </c>
      <c r="C192" s="3" t="s">
        <v>201</v>
      </c>
      <c r="D192" s="13">
        <v>24000</v>
      </c>
      <c r="E192" s="30"/>
      <c r="F192" s="30"/>
      <c r="G192" s="30"/>
      <c r="H192" s="31"/>
      <c r="I192" s="13">
        <v>0</v>
      </c>
      <c r="J192" s="31"/>
      <c r="K192" s="31"/>
      <c r="L192" s="13">
        <v>6240</v>
      </c>
      <c r="M192" s="31"/>
      <c r="N192" s="13">
        <v>0</v>
      </c>
      <c r="O192" s="31"/>
      <c r="P192" s="31"/>
      <c r="Q192" s="32"/>
      <c r="R192" s="29">
        <f t="shared" si="3"/>
        <v>30240</v>
      </c>
    </row>
    <row r="193" spans="1:18" x14ac:dyDescent="0.15">
      <c r="A193" s="9" t="s">
        <v>658</v>
      </c>
      <c r="B193" s="3" t="s">
        <v>738</v>
      </c>
      <c r="C193" s="3" t="s">
        <v>201</v>
      </c>
      <c r="D193" s="13">
        <v>36000</v>
      </c>
      <c r="E193" s="30"/>
      <c r="F193" s="30"/>
      <c r="G193" s="30"/>
      <c r="H193" s="31"/>
      <c r="I193" s="13">
        <v>0</v>
      </c>
      <c r="J193" s="31"/>
      <c r="K193" s="31"/>
      <c r="L193" s="13">
        <v>6240</v>
      </c>
      <c r="M193" s="31"/>
      <c r="N193" s="13">
        <v>0</v>
      </c>
      <c r="O193" s="31"/>
      <c r="P193" s="31"/>
      <c r="Q193" s="32"/>
      <c r="R193" s="29">
        <f t="shared" si="3"/>
        <v>42240</v>
      </c>
    </row>
    <row r="194" spans="1:18" x14ac:dyDescent="0.15">
      <c r="A194" s="9" t="s">
        <v>658</v>
      </c>
      <c r="B194" s="3" t="s">
        <v>739</v>
      </c>
      <c r="C194" s="3" t="s">
        <v>201</v>
      </c>
      <c r="D194" s="13">
        <v>5000</v>
      </c>
      <c r="E194" s="30"/>
      <c r="F194" s="30"/>
      <c r="G194" s="30"/>
      <c r="H194" s="31"/>
      <c r="I194" s="13"/>
      <c r="J194" s="31"/>
      <c r="K194" s="31"/>
      <c r="L194" s="13"/>
      <c r="M194" s="31"/>
      <c r="N194" s="13">
        <v>12480</v>
      </c>
      <c r="O194" s="31"/>
      <c r="P194" s="31"/>
      <c r="Q194" s="32"/>
      <c r="R194" s="29">
        <f t="shared" si="3"/>
        <v>17480</v>
      </c>
    </row>
    <row r="195" spans="1:18" x14ac:dyDescent="0.15">
      <c r="A195" s="9" t="s">
        <v>658</v>
      </c>
      <c r="B195" s="3" t="s">
        <v>740</v>
      </c>
      <c r="C195" s="3" t="s">
        <v>201</v>
      </c>
      <c r="D195" s="13">
        <v>5000</v>
      </c>
      <c r="E195" s="30"/>
      <c r="F195" s="30"/>
      <c r="G195" s="30"/>
      <c r="H195" s="31"/>
      <c r="I195" s="13"/>
      <c r="J195" s="31"/>
      <c r="K195" s="31"/>
      <c r="L195" s="13"/>
      <c r="M195" s="31"/>
      <c r="N195" s="13">
        <v>0</v>
      </c>
      <c r="O195" s="31"/>
      <c r="P195" s="31"/>
      <c r="Q195" s="32"/>
      <c r="R195" s="29">
        <f t="shared" si="3"/>
        <v>5000</v>
      </c>
    </row>
    <row r="196" spans="1:18" x14ac:dyDescent="0.15">
      <c r="A196" s="3" t="s">
        <v>163</v>
      </c>
      <c r="B196" s="3" t="s">
        <v>373</v>
      </c>
      <c r="C196" s="3" t="s">
        <v>160</v>
      </c>
      <c r="D196" s="13">
        <v>3204</v>
      </c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28"/>
      <c r="R196" s="29">
        <f t="shared" si="3"/>
        <v>3204</v>
      </c>
    </row>
    <row r="197" spans="1:18" x14ac:dyDescent="0.15">
      <c r="A197" s="3" t="s">
        <v>163</v>
      </c>
      <c r="B197" s="3" t="s">
        <v>164</v>
      </c>
      <c r="C197" s="3" t="s">
        <v>165</v>
      </c>
      <c r="D197" s="13">
        <v>12827.5</v>
      </c>
      <c r="E197" s="13"/>
      <c r="F197" s="13"/>
      <c r="G197" s="13"/>
      <c r="H197" s="13"/>
      <c r="I197" s="13">
        <v>117</v>
      </c>
      <c r="J197" s="13"/>
      <c r="K197" s="13"/>
      <c r="L197" s="13"/>
      <c r="M197" s="13"/>
      <c r="N197" s="13">
        <v>415</v>
      </c>
      <c r="O197" s="13"/>
      <c r="P197" s="13"/>
      <c r="Q197" s="28"/>
      <c r="R197" s="29">
        <f t="shared" si="3"/>
        <v>13359.5</v>
      </c>
    </row>
    <row r="198" spans="1:18" x14ac:dyDescent="0.15">
      <c r="A198" s="3" t="s">
        <v>163</v>
      </c>
      <c r="B198" s="3" t="s">
        <v>166</v>
      </c>
      <c r="C198" s="3" t="s">
        <v>167</v>
      </c>
      <c r="D198" s="13">
        <v>13091</v>
      </c>
      <c r="E198" s="13"/>
      <c r="F198" s="13"/>
      <c r="G198" s="13"/>
      <c r="H198" s="13"/>
      <c r="I198" s="13">
        <v>30</v>
      </c>
      <c r="J198" s="13"/>
      <c r="K198" s="13"/>
      <c r="L198" s="13">
        <v>4237</v>
      </c>
      <c r="M198" s="13"/>
      <c r="N198" s="13">
        <v>743</v>
      </c>
      <c r="O198" s="13"/>
      <c r="P198" s="13"/>
      <c r="Q198" s="28"/>
      <c r="R198" s="29">
        <f t="shared" si="3"/>
        <v>18101</v>
      </c>
    </row>
    <row r="199" spans="1:18" x14ac:dyDescent="0.15">
      <c r="A199" s="3" t="s">
        <v>163</v>
      </c>
      <c r="B199" s="3" t="s">
        <v>168</v>
      </c>
      <c r="C199" s="3" t="s">
        <v>167</v>
      </c>
      <c r="D199" s="13">
        <v>14656</v>
      </c>
      <c r="E199" s="13"/>
      <c r="F199" s="13"/>
      <c r="G199" s="13"/>
      <c r="H199" s="13"/>
      <c r="I199" s="13">
        <v>176</v>
      </c>
      <c r="J199" s="13"/>
      <c r="K199" s="13"/>
      <c r="L199" s="13">
        <v>5939</v>
      </c>
      <c r="M199" s="13"/>
      <c r="N199" s="13">
        <v>811</v>
      </c>
      <c r="O199" s="13"/>
      <c r="P199" s="13"/>
      <c r="Q199" s="28"/>
      <c r="R199" s="29">
        <f t="shared" si="3"/>
        <v>21582</v>
      </c>
    </row>
    <row r="200" spans="1:18" x14ac:dyDescent="0.15">
      <c r="A200" s="3" t="s">
        <v>163</v>
      </c>
      <c r="B200" s="3" t="s">
        <v>374</v>
      </c>
      <c r="C200" s="3" t="s">
        <v>375</v>
      </c>
      <c r="D200" s="13">
        <v>628</v>
      </c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28"/>
      <c r="R200" s="29">
        <f t="shared" si="3"/>
        <v>628</v>
      </c>
    </row>
    <row r="201" spans="1:18" x14ac:dyDescent="0.15">
      <c r="A201" s="3" t="s">
        <v>163</v>
      </c>
      <c r="B201" s="3" t="s">
        <v>610</v>
      </c>
      <c r="C201" s="3" t="s">
        <v>611</v>
      </c>
      <c r="D201" s="13">
        <v>8960</v>
      </c>
      <c r="E201" s="13"/>
      <c r="F201" s="13"/>
      <c r="G201" s="13"/>
      <c r="H201" s="13"/>
      <c r="I201" s="13">
        <v>28</v>
      </c>
      <c r="J201" s="13"/>
      <c r="K201" s="13"/>
      <c r="L201" s="13">
        <v>5652</v>
      </c>
      <c r="M201" s="13"/>
      <c r="N201" s="13">
        <v>12</v>
      </c>
      <c r="O201" s="13"/>
      <c r="P201" s="13"/>
      <c r="Q201" s="28"/>
      <c r="R201" s="29">
        <f t="shared" si="3"/>
        <v>14652</v>
      </c>
    </row>
    <row r="202" spans="1:18" x14ac:dyDescent="0.15">
      <c r="A202" s="9" t="s">
        <v>642</v>
      </c>
      <c r="B202" s="9" t="s">
        <v>643</v>
      </c>
      <c r="C202" s="9" t="s">
        <v>362</v>
      </c>
      <c r="D202" s="31">
        <v>466.8</v>
      </c>
      <c r="E202" s="30"/>
      <c r="F202" s="30"/>
      <c r="G202" s="30"/>
      <c r="H202" s="30"/>
      <c r="I202" s="31">
        <v>100</v>
      </c>
      <c r="J202" s="30"/>
      <c r="K202" s="30"/>
      <c r="L202" s="30"/>
      <c r="M202" s="30"/>
      <c r="N202" s="30"/>
      <c r="O202" s="30"/>
      <c r="P202" s="30"/>
      <c r="Q202" s="33"/>
      <c r="R202" s="29">
        <f t="shared" si="3"/>
        <v>566.79999999999995</v>
      </c>
    </row>
    <row r="203" spans="1:18" x14ac:dyDescent="0.15">
      <c r="A203" s="9" t="s">
        <v>636</v>
      </c>
      <c r="B203" s="9" t="s">
        <v>637</v>
      </c>
      <c r="C203" s="3" t="s">
        <v>158</v>
      </c>
      <c r="D203" s="31">
        <v>3967.8</v>
      </c>
      <c r="E203" s="30"/>
      <c r="F203" s="30"/>
      <c r="G203" s="30"/>
      <c r="H203" s="30"/>
      <c r="I203" s="31"/>
      <c r="J203" s="30"/>
      <c r="K203" s="30"/>
      <c r="L203" s="30"/>
      <c r="M203" s="30"/>
      <c r="N203" s="31">
        <v>100</v>
      </c>
      <c r="O203" s="30"/>
      <c r="P203" s="30"/>
      <c r="Q203" s="33"/>
      <c r="R203" s="29">
        <f t="shared" si="3"/>
        <v>4067.8</v>
      </c>
    </row>
    <row r="204" spans="1:18" x14ac:dyDescent="0.15">
      <c r="A204" s="3" t="s">
        <v>169</v>
      </c>
      <c r="B204" s="3" t="s">
        <v>170</v>
      </c>
      <c r="C204" s="3" t="s">
        <v>158</v>
      </c>
      <c r="D204" s="13">
        <v>27910</v>
      </c>
      <c r="E204" s="13"/>
      <c r="F204" s="13">
        <v>2477</v>
      </c>
      <c r="G204" s="13"/>
      <c r="H204" s="13"/>
      <c r="I204" s="13">
        <v>630</v>
      </c>
      <c r="J204" s="13"/>
      <c r="K204" s="13">
        <v>1910</v>
      </c>
      <c r="L204" s="13"/>
      <c r="M204" s="13"/>
      <c r="N204" s="13">
        <v>5742</v>
      </c>
      <c r="O204" s="13">
        <v>5936</v>
      </c>
      <c r="P204" s="13"/>
      <c r="Q204" s="28"/>
      <c r="R204" s="29">
        <f t="shared" si="3"/>
        <v>44605</v>
      </c>
    </row>
    <row r="205" spans="1:18" x14ac:dyDescent="0.15">
      <c r="A205" s="3" t="s">
        <v>171</v>
      </c>
      <c r="B205" s="3" t="s">
        <v>612</v>
      </c>
      <c r="C205" s="3" t="s">
        <v>176</v>
      </c>
      <c r="D205" s="13">
        <v>12000</v>
      </c>
      <c r="E205" s="13"/>
      <c r="F205" s="13"/>
      <c r="G205" s="13"/>
      <c r="H205" s="13"/>
      <c r="I205" s="13">
        <v>2304</v>
      </c>
      <c r="J205" s="13"/>
      <c r="K205" s="13"/>
      <c r="L205" s="13">
        <v>6460</v>
      </c>
      <c r="M205" s="13"/>
      <c r="N205" s="13"/>
      <c r="O205" s="13"/>
      <c r="P205" s="13"/>
      <c r="Q205" s="28">
        <v>19220</v>
      </c>
      <c r="R205" s="29">
        <f t="shared" si="3"/>
        <v>39984</v>
      </c>
    </row>
    <row r="206" spans="1:18" x14ac:dyDescent="0.15">
      <c r="A206" s="3" t="s">
        <v>171</v>
      </c>
      <c r="B206" s="3" t="s">
        <v>172</v>
      </c>
      <c r="C206" s="3" t="s">
        <v>160</v>
      </c>
      <c r="D206" s="13">
        <v>21231</v>
      </c>
      <c r="E206" s="13"/>
      <c r="F206" s="13">
        <v>256</v>
      </c>
      <c r="G206" s="13"/>
      <c r="H206" s="13"/>
      <c r="I206" s="13">
        <v>120</v>
      </c>
      <c r="J206" s="13"/>
      <c r="K206" s="13"/>
      <c r="L206" s="13"/>
      <c r="M206" s="13"/>
      <c r="N206" s="13">
        <v>2643</v>
      </c>
      <c r="O206" s="13"/>
      <c r="P206" s="13"/>
      <c r="Q206" s="28"/>
      <c r="R206" s="29">
        <f t="shared" si="3"/>
        <v>24250</v>
      </c>
    </row>
    <row r="207" spans="1:18" x14ac:dyDescent="0.15">
      <c r="A207" s="3" t="s">
        <v>171</v>
      </c>
      <c r="B207" s="3" t="s">
        <v>376</v>
      </c>
      <c r="C207" s="3" t="s">
        <v>377</v>
      </c>
      <c r="D207" s="13">
        <v>696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28"/>
      <c r="R207" s="29">
        <f t="shared" si="3"/>
        <v>696</v>
      </c>
    </row>
    <row r="208" spans="1:18" x14ac:dyDescent="0.15">
      <c r="A208" s="3" t="s">
        <v>171</v>
      </c>
      <c r="B208" s="3" t="s">
        <v>378</v>
      </c>
      <c r="C208" s="3" t="s">
        <v>379</v>
      </c>
      <c r="D208" s="13">
        <v>530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28"/>
      <c r="R208" s="29">
        <f t="shared" si="3"/>
        <v>530</v>
      </c>
    </row>
    <row r="209" spans="1:18" x14ac:dyDescent="0.15">
      <c r="A209" s="3" t="s">
        <v>171</v>
      </c>
      <c r="B209" s="3" t="s">
        <v>175</v>
      </c>
      <c r="C209" s="3" t="s">
        <v>176</v>
      </c>
      <c r="D209" s="13">
        <v>24212</v>
      </c>
      <c r="E209" s="13"/>
      <c r="F209" s="13"/>
      <c r="G209" s="13"/>
      <c r="H209" s="13"/>
      <c r="I209" s="13">
        <v>300</v>
      </c>
      <c r="J209" s="13"/>
      <c r="K209" s="13"/>
      <c r="L209" s="13">
        <v>0</v>
      </c>
      <c r="M209" s="13">
        <v>1680</v>
      </c>
      <c r="N209" s="13">
        <v>427</v>
      </c>
      <c r="O209" s="13"/>
      <c r="P209" s="13"/>
      <c r="Q209" s="28">
        <v>6335</v>
      </c>
      <c r="R209" s="29">
        <f t="shared" si="3"/>
        <v>32954</v>
      </c>
    </row>
    <row r="210" spans="1:18" x14ac:dyDescent="0.15">
      <c r="A210" s="3" t="s">
        <v>171</v>
      </c>
      <c r="B210" s="3" t="s">
        <v>380</v>
      </c>
      <c r="C210" s="3" t="s">
        <v>381</v>
      </c>
      <c r="D210" s="13">
        <v>269</v>
      </c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28"/>
      <c r="R210" s="29">
        <f t="shared" si="3"/>
        <v>269</v>
      </c>
    </row>
    <row r="211" spans="1:18" x14ac:dyDescent="0.15">
      <c r="A211" s="3" t="s">
        <v>171</v>
      </c>
      <c r="B211" s="3" t="s">
        <v>179</v>
      </c>
      <c r="C211" s="3" t="s">
        <v>180</v>
      </c>
      <c r="D211" s="13">
        <v>7478</v>
      </c>
      <c r="E211" s="13"/>
      <c r="F211" s="13">
        <v>635</v>
      </c>
      <c r="G211" s="13"/>
      <c r="H211" s="13"/>
      <c r="I211" s="13">
        <v>150</v>
      </c>
      <c r="J211" s="13"/>
      <c r="K211" s="13"/>
      <c r="L211" s="13">
        <v>4221</v>
      </c>
      <c r="M211" s="13"/>
      <c r="N211" s="13">
        <v>503</v>
      </c>
      <c r="O211" s="13">
        <v>84</v>
      </c>
      <c r="P211" s="13"/>
      <c r="Q211" s="28"/>
      <c r="R211" s="29">
        <f t="shared" si="3"/>
        <v>13071</v>
      </c>
    </row>
    <row r="212" spans="1:18" x14ac:dyDescent="0.15">
      <c r="A212" s="3" t="s">
        <v>171</v>
      </c>
      <c r="B212" s="3" t="s">
        <v>181</v>
      </c>
      <c r="C212" s="3" t="s">
        <v>182</v>
      </c>
      <c r="D212" s="13">
        <v>1613</v>
      </c>
      <c r="E212" s="13"/>
      <c r="F212" s="13"/>
      <c r="G212" s="13"/>
      <c r="H212" s="13"/>
      <c r="I212" s="13">
        <v>16</v>
      </c>
      <c r="J212" s="13"/>
      <c r="K212" s="13"/>
      <c r="L212" s="13"/>
      <c r="M212" s="13"/>
      <c r="N212" s="13">
        <v>15</v>
      </c>
      <c r="O212" s="13"/>
      <c r="P212" s="13"/>
      <c r="Q212" s="28"/>
      <c r="R212" s="29">
        <f t="shared" si="3"/>
        <v>1644</v>
      </c>
    </row>
    <row r="213" spans="1:18" x14ac:dyDescent="0.15">
      <c r="A213" s="3" t="s">
        <v>171</v>
      </c>
      <c r="B213" s="3" t="s">
        <v>183</v>
      </c>
      <c r="C213" s="3" t="s">
        <v>162</v>
      </c>
      <c r="D213" s="13">
        <v>0</v>
      </c>
      <c r="E213" s="13"/>
      <c r="F213" s="13"/>
      <c r="G213" s="13"/>
      <c r="H213" s="13"/>
      <c r="I213" s="13"/>
      <c r="J213" s="13"/>
      <c r="K213" s="13"/>
      <c r="L213" s="13">
        <v>1760</v>
      </c>
      <c r="M213" s="13"/>
      <c r="N213" s="13">
        <v>305</v>
      </c>
      <c r="O213" s="13"/>
      <c r="P213" s="13"/>
      <c r="Q213" s="28"/>
      <c r="R213" s="29">
        <f t="shared" si="3"/>
        <v>2065</v>
      </c>
    </row>
    <row r="214" spans="1:18" x14ac:dyDescent="0.15">
      <c r="A214" s="3" t="s">
        <v>171</v>
      </c>
      <c r="B214" s="3" t="s">
        <v>613</v>
      </c>
      <c r="C214" s="3" t="s">
        <v>233</v>
      </c>
      <c r="D214" s="13">
        <v>66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28"/>
      <c r="R214" s="29">
        <f t="shared" si="3"/>
        <v>66</v>
      </c>
    </row>
    <row r="215" spans="1:18" x14ac:dyDescent="0.15">
      <c r="A215" s="3" t="s">
        <v>171</v>
      </c>
      <c r="B215" s="3" t="s">
        <v>184</v>
      </c>
      <c r="C215" s="3" t="s">
        <v>185</v>
      </c>
      <c r="D215" s="13">
        <v>5140</v>
      </c>
      <c r="E215" s="13"/>
      <c r="F215" s="13">
        <v>352</v>
      </c>
      <c r="G215" s="13"/>
      <c r="H215" s="13"/>
      <c r="I215" s="13">
        <v>150</v>
      </c>
      <c r="J215" s="13"/>
      <c r="K215" s="13"/>
      <c r="L215" s="13">
        <v>3170</v>
      </c>
      <c r="M215" s="13"/>
      <c r="N215" s="13">
        <v>855</v>
      </c>
      <c r="O215" s="13"/>
      <c r="P215" s="13"/>
      <c r="Q215" s="28"/>
      <c r="R215" s="29">
        <f t="shared" si="3"/>
        <v>9667</v>
      </c>
    </row>
    <row r="216" spans="1:18" x14ac:dyDescent="0.15">
      <c r="A216" s="3" t="s">
        <v>148</v>
      </c>
      <c r="B216" s="3" t="s">
        <v>149</v>
      </c>
      <c r="C216" s="3" t="s">
        <v>26</v>
      </c>
      <c r="D216" s="13">
        <v>1649.528</v>
      </c>
      <c r="E216" s="13"/>
      <c r="F216" s="13"/>
      <c r="G216" s="13"/>
      <c r="H216" s="13"/>
      <c r="I216" s="13"/>
      <c r="J216" s="13"/>
      <c r="K216" s="13"/>
      <c r="L216" s="13">
        <v>0</v>
      </c>
      <c r="M216" s="13"/>
      <c r="N216" s="13">
        <v>0</v>
      </c>
      <c r="O216" s="13"/>
      <c r="P216" s="13"/>
      <c r="Q216" s="28"/>
      <c r="R216" s="29">
        <f t="shared" si="3"/>
        <v>1649.528</v>
      </c>
    </row>
    <row r="217" spans="1:18" x14ac:dyDescent="0.15">
      <c r="A217" s="3" t="s">
        <v>148</v>
      </c>
      <c r="B217" s="3" t="s">
        <v>150</v>
      </c>
      <c r="C217" s="3" t="s">
        <v>50</v>
      </c>
      <c r="D217" s="13">
        <v>21592.539000000012</v>
      </c>
      <c r="E217" s="13"/>
      <c r="F217" s="13"/>
      <c r="G217" s="13"/>
      <c r="H217" s="13">
        <v>1600</v>
      </c>
      <c r="I217" s="13">
        <v>1</v>
      </c>
      <c r="J217" s="13">
        <v>1920</v>
      </c>
      <c r="K217" s="13"/>
      <c r="L217" s="13">
        <v>0</v>
      </c>
      <c r="M217" s="13"/>
      <c r="N217" s="13">
        <v>0</v>
      </c>
      <c r="O217" s="13">
        <v>1200</v>
      </c>
      <c r="P217" s="13"/>
      <c r="Q217" s="28"/>
      <c r="R217" s="29">
        <f t="shared" si="3"/>
        <v>26313.539000000012</v>
      </c>
    </row>
    <row r="218" spans="1:18" x14ac:dyDescent="0.15">
      <c r="A218" s="3" t="s">
        <v>148</v>
      </c>
      <c r="B218" s="3" t="s">
        <v>151</v>
      </c>
      <c r="C218" s="3" t="s">
        <v>36</v>
      </c>
      <c r="D218" s="13">
        <v>17819.608999999989</v>
      </c>
      <c r="E218" s="13"/>
      <c r="F218" s="13"/>
      <c r="G218" s="13"/>
      <c r="H218" s="13"/>
      <c r="I218" s="13"/>
      <c r="J218" s="13"/>
      <c r="K218" s="13"/>
      <c r="L218" s="13">
        <v>0</v>
      </c>
      <c r="M218" s="13"/>
      <c r="N218" s="13">
        <v>0</v>
      </c>
      <c r="O218" s="13"/>
      <c r="P218" s="13"/>
      <c r="Q218" s="28"/>
      <c r="R218" s="29">
        <f t="shared" si="3"/>
        <v>17819.608999999989</v>
      </c>
    </row>
    <row r="219" spans="1:18" x14ac:dyDescent="0.15">
      <c r="A219" s="3" t="s">
        <v>148</v>
      </c>
      <c r="B219" s="3" t="s">
        <v>152</v>
      </c>
      <c r="C219" s="3" t="s">
        <v>32</v>
      </c>
      <c r="D219" s="13">
        <v>7307.3410000000031</v>
      </c>
      <c r="E219" s="13"/>
      <c r="F219" s="13"/>
      <c r="G219" s="13"/>
      <c r="H219" s="13"/>
      <c r="I219" s="13"/>
      <c r="J219" s="13"/>
      <c r="K219" s="13"/>
      <c r="L219" s="13">
        <v>0</v>
      </c>
      <c r="M219" s="13"/>
      <c r="N219" s="13">
        <v>0</v>
      </c>
      <c r="O219" s="13"/>
      <c r="P219" s="13"/>
      <c r="Q219" s="28"/>
      <c r="R219" s="29">
        <f t="shared" si="3"/>
        <v>7307.3410000000031</v>
      </c>
    </row>
    <row r="220" spans="1:18" x14ac:dyDescent="0.15">
      <c r="A220" s="3" t="s">
        <v>148</v>
      </c>
      <c r="B220" s="3" t="s">
        <v>153</v>
      </c>
      <c r="C220" s="3" t="s">
        <v>16</v>
      </c>
      <c r="D220" s="13">
        <v>14190.366000000004</v>
      </c>
      <c r="E220" s="13"/>
      <c r="F220" s="13"/>
      <c r="G220" s="13"/>
      <c r="H220" s="13"/>
      <c r="I220" s="13"/>
      <c r="J220" s="13"/>
      <c r="K220" s="13"/>
      <c r="L220" s="13">
        <v>0</v>
      </c>
      <c r="M220" s="13"/>
      <c r="N220" s="13">
        <v>0</v>
      </c>
      <c r="O220" s="13"/>
      <c r="P220" s="13"/>
      <c r="Q220" s="28"/>
      <c r="R220" s="29">
        <f t="shared" si="3"/>
        <v>14190.366000000004</v>
      </c>
    </row>
    <row r="221" spans="1:18" x14ac:dyDescent="0.15">
      <c r="A221" s="9" t="s">
        <v>640</v>
      </c>
      <c r="B221" s="9" t="s">
        <v>641</v>
      </c>
      <c r="C221" s="9" t="s">
        <v>201</v>
      </c>
      <c r="D221" s="31">
        <v>3267.6000000000004</v>
      </c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3"/>
      <c r="R221" s="29">
        <f t="shared" ref="R221:R284" si="4">SUM(D221:Q221)</f>
        <v>3267.6000000000004</v>
      </c>
    </row>
    <row r="222" spans="1:18" x14ac:dyDescent="0.15">
      <c r="A222" s="9" t="s">
        <v>638</v>
      </c>
      <c r="B222" s="9" t="s">
        <v>639</v>
      </c>
      <c r="C222" s="3" t="s">
        <v>158</v>
      </c>
      <c r="D222" s="31">
        <v>7702.2000000000007</v>
      </c>
      <c r="E222" s="30"/>
      <c r="F222" s="30"/>
      <c r="G222" s="30"/>
      <c r="H222" s="30"/>
      <c r="I222" s="31">
        <v>268</v>
      </c>
      <c r="J222" s="30"/>
      <c r="K222" s="30"/>
      <c r="L222" s="30"/>
      <c r="M222" s="30"/>
      <c r="N222" s="31">
        <v>500</v>
      </c>
      <c r="O222" s="30"/>
      <c r="P222" s="30"/>
      <c r="Q222" s="33"/>
      <c r="R222" s="29">
        <f t="shared" si="4"/>
        <v>8470.2000000000007</v>
      </c>
    </row>
    <row r="223" spans="1:18" x14ac:dyDescent="0.15">
      <c r="A223" s="9" t="s">
        <v>634</v>
      </c>
      <c r="B223" s="9" t="s">
        <v>635</v>
      </c>
      <c r="C223" s="3" t="s">
        <v>158</v>
      </c>
      <c r="D223" s="31">
        <v>8168.9999999999991</v>
      </c>
      <c r="E223" s="30"/>
      <c r="F223" s="30"/>
      <c r="G223" s="30"/>
      <c r="H223" s="30"/>
      <c r="I223" s="31">
        <v>250</v>
      </c>
      <c r="J223" s="30"/>
      <c r="K223" s="31">
        <v>1740</v>
      </c>
      <c r="L223" s="30"/>
      <c r="M223" s="30"/>
      <c r="N223" s="31">
        <v>175</v>
      </c>
      <c r="O223" s="30"/>
      <c r="P223" s="30"/>
      <c r="Q223" s="33"/>
      <c r="R223" s="29">
        <f t="shared" si="4"/>
        <v>10334</v>
      </c>
    </row>
    <row r="224" spans="1:18" x14ac:dyDescent="0.15">
      <c r="A224" s="3" t="s">
        <v>604</v>
      </c>
      <c r="B224" s="3" t="s">
        <v>605</v>
      </c>
      <c r="C224" s="3" t="s">
        <v>36</v>
      </c>
      <c r="D224" s="13">
        <v>11691</v>
      </c>
      <c r="E224" s="13"/>
      <c r="F224" s="13"/>
      <c r="G224" s="13"/>
      <c r="H224" s="13"/>
      <c r="I224" s="13">
        <v>100.8</v>
      </c>
      <c r="J224" s="13"/>
      <c r="K224" s="13"/>
      <c r="L224" s="13">
        <v>0</v>
      </c>
      <c r="M224" s="13"/>
      <c r="N224" s="13">
        <v>0</v>
      </c>
      <c r="O224" s="13"/>
      <c r="P224" s="13"/>
      <c r="Q224" s="28"/>
      <c r="R224" s="29">
        <f t="shared" si="4"/>
        <v>11791.8</v>
      </c>
    </row>
    <row r="225" spans="1:18" x14ac:dyDescent="0.15">
      <c r="A225" s="3" t="s">
        <v>604</v>
      </c>
      <c r="B225" s="3" t="s">
        <v>606</v>
      </c>
      <c r="C225" s="3" t="s">
        <v>607</v>
      </c>
      <c r="D225" s="13">
        <v>12345.696000000004</v>
      </c>
      <c r="E225" s="13"/>
      <c r="F225" s="13"/>
      <c r="G225" s="13"/>
      <c r="H225" s="13"/>
      <c r="I225" s="13"/>
      <c r="J225" s="13"/>
      <c r="K225" s="13"/>
      <c r="L225" s="13">
        <v>0</v>
      </c>
      <c r="M225" s="13"/>
      <c r="N225" s="13">
        <v>0</v>
      </c>
      <c r="O225" s="13"/>
      <c r="P225" s="13"/>
      <c r="Q225" s="28"/>
      <c r="R225" s="29">
        <f t="shared" si="4"/>
        <v>12345.696000000004</v>
      </c>
    </row>
    <row r="226" spans="1:18" x14ac:dyDescent="0.15">
      <c r="A226" s="3" t="s">
        <v>187</v>
      </c>
      <c r="B226" s="3" t="s">
        <v>190</v>
      </c>
      <c r="C226" s="3" t="s">
        <v>189</v>
      </c>
      <c r="D226" s="13">
        <v>13139.5</v>
      </c>
      <c r="E226" s="13"/>
      <c r="F226" s="13"/>
      <c r="G226" s="13"/>
      <c r="H226" s="13"/>
      <c r="I226" s="13"/>
      <c r="J226" s="13"/>
      <c r="K226" s="13"/>
      <c r="L226" s="13">
        <v>3693</v>
      </c>
      <c r="M226" s="13"/>
      <c r="N226" s="13">
        <v>1598</v>
      </c>
      <c r="O226" s="13"/>
      <c r="P226" s="13"/>
      <c r="Q226" s="28"/>
      <c r="R226" s="29">
        <f t="shared" si="4"/>
        <v>18430.5</v>
      </c>
    </row>
    <row r="227" spans="1:18" x14ac:dyDescent="0.15">
      <c r="A227" s="3" t="s">
        <v>187</v>
      </c>
      <c r="B227" s="3" t="s">
        <v>193</v>
      </c>
      <c r="C227" s="3" t="s">
        <v>192</v>
      </c>
      <c r="D227" s="13">
        <v>8888.4000000000015</v>
      </c>
      <c r="E227" s="13"/>
      <c r="F227" s="13"/>
      <c r="G227" s="13"/>
      <c r="H227" s="13"/>
      <c r="I227" s="13">
        <v>0</v>
      </c>
      <c r="J227" s="13"/>
      <c r="K227" s="13"/>
      <c r="L227" s="13">
        <v>6290</v>
      </c>
      <c r="M227" s="13"/>
      <c r="N227" s="13">
        <v>733</v>
      </c>
      <c r="O227" s="13"/>
      <c r="P227" s="13"/>
      <c r="Q227" s="28"/>
      <c r="R227" s="29">
        <f t="shared" si="4"/>
        <v>15911.400000000001</v>
      </c>
    </row>
    <row r="228" spans="1:18" x14ac:dyDescent="0.15">
      <c r="A228" s="3" t="s">
        <v>187</v>
      </c>
      <c r="B228" s="3" t="s">
        <v>196</v>
      </c>
      <c r="C228" s="3" t="s">
        <v>195</v>
      </c>
      <c r="D228" s="13">
        <v>13687.3</v>
      </c>
      <c r="E228" s="13"/>
      <c r="F228" s="13"/>
      <c r="G228" s="13"/>
      <c r="H228" s="13"/>
      <c r="I228" s="13"/>
      <c r="J228" s="13"/>
      <c r="K228" s="13"/>
      <c r="L228" s="13">
        <v>6072</v>
      </c>
      <c r="M228" s="13"/>
      <c r="N228" s="13">
        <v>837</v>
      </c>
      <c r="O228" s="13"/>
      <c r="P228" s="13"/>
      <c r="Q228" s="28"/>
      <c r="R228" s="29">
        <f t="shared" si="4"/>
        <v>20596.3</v>
      </c>
    </row>
    <row r="229" spans="1:18" x14ac:dyDescent="0.15">
      <c r="A229" s="3" t="s">
        <v>187</v>
      </c>
      <c r="B229" s="3" t="s">
        <v>198</v>
      </c>
      <c r="C229" s="3" t="s">
        <v>162</v>
      </c>
      <c r="D229" s="13">
        <v>16670.5</v>
      </c>
      <c r="E229" s="13"/>
      <c r="F229" s="13"/>
      <c r="G229" s="13"/>
      <c r="H229" s="13"/>
      <c r="I229" s="13">
        <v>0</v>
      </c>
      <c r="J229" s="13"/>
      <c r="K229" s="13"/>
      <c r="L229" s="13">
        <v>7028</v>
      </c>
      <c r="M229" s="13"/>
      <c r="N229" s="13">
        <v>652</v>
      </c>
      <c r="O229" s="13"/>
      <c r="P229" s="13"/>
      <c r="Q229" s="28"/>
      <c r="R229" s="29">
        <f t="shared" si="4"/>
        <v>24350.5</v>
      </c>
    </row>
    <row r="230" spans="1:18" x14ac:dyDescent="0.15">
      <c r="A230" s="3" t="s">
        <v>187</v>
      </c>
      <c r="B230" s="3" t="s">
        <v>202</v>
      </c>
      <c r="C230" s="3" t="s">
        <v>201</v>
      </c>
      <c r="D230" s="13">
        <v>21059.5</v>
      </c>
      <c r="E230" s="13"/>
      <c r="F230" s="13">
        <v>735</v>
      </c>
      <c r="G230" s="13"/>
      <c r="H230" s="13"/>
      <c r="I230" s="13">
        <v>568.79999999999984</v>
      </c>
      <c r="J230" s="13"/>
      <c r="K230" s="13">
        <v>1590</v>
      </c>
      <c r="L230" s="13">
        <v>10962</v>
      </c>
      <c r="M230" s="13"/>
      <c r="N230" s="13">
        <v>1595</v>
      </c>
      <c r="O230" s="13"/>
      <c r="P230" s="13"/>
      <c r="Q230" s="28"/>
      <c r="R230" s="29">
        <f t="shared" si="4"/>
        <v>36510.300000000003</v>
      </c>
    </row>
    <row r="231" spans="1:18" x14ac:dyDescent="0.15">
      <c r="A231" s="3" t="s">
        <v>187</v>
      </c>
      <c r="B231" s="3" t="s">
        <v>385</v>
      </c>
      <c r="C231" s="3" t="s">
        <v>201</v>
      </c>
      <c r="D231" s="13">
        <v>3920.8000000000006</v>
      </c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28"/>
      <c r="R231" s="29">
        <f t="shared" si="4"/>
        <v>3920.8000000000006</v>
      </c>
    </row>
    <row r="232" spans="1:18" x14ac:dyDescent="0.15">
      <c r="A232" s="3" t="s">
        <v>187</v>
      </c>
      <c r="B232" s="3" t="s">
        <v>386</v>
      </c>
      <c r="C232" s="3" t="s">
        <v>158</v>
      </c>
      <c r="D232" s="13">
        <v>10609.400000000001</v>
      </c>
      <c r="E232" s="13"/>
      <c r="F232" s="13"/>
      <c r="G232" s="13"/>
      <c r="H232" s="13"/>
      <c r="I232" s="13">
        <v>189.6</v>
      </c>
      <c r="J232" s="13"/>
      <c r="K232" s="13"/>
      <c r="L232" s="13"/>
      <c r="M232" s="13"/>
      <c r="N232" s="13">
        <v>1575</v>
      </c>
      <c r="O232" s="13"/>
      <c r="P232" s="13"/>
      <c r="Q232" s="28"/>
      <c r="R232" s="29">
        <f t="shared" si="4"/>
        <v>12374.000000000002</v>
      </c>
    </row>
    <row r="233" spans="1:18" x14ac:dyDescent="0.15">
      <c r="A233" s="3" t="s">
        <v>187</v>
      </c>
      <c r="B233" s="3" t="s">
        <v>205</v>
      </c>
      <c r="C233" s="3" t="s">
        <v>204</v>
      </c>
      <c r="D233" s="13">
        <v>5965.3</v>
      </c>
      <c r="E233" s="13"/>
      <c r="F233" s="13"/>
      <c r="G233" s="13"/>
      <c r="H233" s="13"/>
      <c r="I233" s="13"/>
      <c r="J233" s="13"/>
      <c r="K233" s="13"/>
      <c r="L233" s="13">
        <v>6460</v>
      </c>
      <c r="M233" s="13"/>
      <c r="N233" s="13">
        <v>2715.8881578947367</v>
      </c>
      <c r="O233" s="13"/>
      <c r="P233" s="13"/>
      <c r="Q233" s="28"/>
      <c r="R233" s="29">
        <f t="shared" si="4"/>
        <v>15141.188157894736</v>
      </c>
    </row>
    <row r="234" spans="1:18" x14ac:dyDescent="0.15">
      <c r="A234" s="3" t="s">
        <v>187</v>
      </c>
      <c r="B234" s="3" t="s">
        <v>208</v>
      </c>
      <c r="C234" s="3" t="s">
        <v>207</v>
      </c>
      <c r="D234" s="13">
        <v>12559.3</v>
      </c>
      <c r="E234" s="13"/>
      <c r="F234" s="13"/>
      <c r="G234" s="13"/>
      <c r="H234" s="13"/>
      <c r="I234" s="13">
        <v>0</v>
      </c>
      <c r="J234" s="13"/>
      <c r="K234" s="13"/>
      <c r="L234" s="13">
        <v>1186</v>
      </c>
      <c r="M234" s="13"/>
      <c r="N234" s="13">
        <v>340</v>
      </c>
      <c r="O234" s="13"/>
      <c r="P234" s="13"/>
      <c r="Q234" s="28"/>
      <c r="R234" s="29">
        <f t="shared" si="4"/>
        <v>14085.3</v>
      </c>
    </row>
    <row r="235" spans="1:18" x14ac:dyDescent="0.15">
      <c r="A235" s="3" t="s">
        <v>187</v>
      </c>
      <c r="B235" s="3" t="s">
        <v>211</v>
      </c>
      <c r="C235" s="3" t="s">
        <v>210</v>
      </c>
      <c r="D235" s="13">
        <v>6275</v>
      </c>
      <c r="E235" s="13"/>
      <c r="F235" s="13"/>
      <c r="G235" s="13"/>
      <c r="H235" s="13"/>
      <c r="I235" s="13">
        <v>0</v>
      </c>
      <c r="J235" s="13"/>
      <c r="K235" s="13"/>
      <c r="L235" s="13">
        <v>1219</v>
      </c>
      <c r="M235" s="13"/>
      <c r="N235" s="13">
        <v>368</v>
      </c>
      <c r="O235" s="13"/>
      <c r="P235" s="13"/>
      <c r="Q235" s="28"/>
      <c r="R235" s="29">
        <f t="shared" si="4"/>
        <v>7862</v>
      </c>
    </row>
    <row r="236" spans="1:18" x14ac:dyDescent="0.15">
      <c r="A236" s="3" t="s">
        <v>187</v>
      </c>
      <c r="B236" s="3" t="s">
        <v>213</v>
      </c>
      <c r="C236" s="3" t="s">
        <v>167</v>
      </c>
      <c r="D236" s="13">
        <v>36964</v>
      </c>
      <c r="E236" s="13"/>
      <c r="F236" s="13"/>
      <c r="G236" s="13"/>
      <c r="H236" s="13"/>
      <c r="I236" s="13">
        <v>530</v>
      </c>
      <c r="J236" s="13"/>
      <c r="K236" s="13"/>
      <c r="L236" s="13"/>
      <c r="M236" s="13"/>
      <c r="N236" s="13"/>
      <c r="O236" s="13"/>
      <c r="P236" s="13"/>
      <c r="Q236" s="28"/>
      <c r="R236" s="29">
        <f t="shared" si="4"/>
        <v>37494</v>
      </c>
    </row>
    <row r="237" spans="1:18" x14ac:dyDescent="0.15">
      <c r="A237" s="3" t="s">
        <v>187</v>
      </c>
      <c r="B237" s="3" t="s">
        <v>614</v>
      </c>
      <c r="C237" s="3" t="s">
        <v>180</v>
      </c>
      <c r="D237" s="13">
        <v>2084</v>
      </c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28"/>
      <c r="R237" s="29">
        <f t="shared" si="4"/>
        <v>2084</v>
      </c>
    </row>
    <row r="238" spans="1:18" x14ac:dyDescent="0.15">
      <c r="A238" s="3" t="s">
        <v>187</v>
      </c>
      <c r="B238" s="3" t="s">
        <v>216</v>
      </c>
      <c r="C238" s="3" t="s">
        <v>215</v>
      </c>
      <c r="D238" s="13">
        <v>6585.0000000000009</v>
      </c>
      <c r="E238" s="13"/>
      <c r="F238" s="13"/>
      <c r="G238" s="13"/>
      <c r="H238" s="13"/>
      <c r="I238" s="13">
        <v>0</v>
      </c>
      <c r="J238" s="13"/>
      <c r="K238" s="13"/>
      <c r="L238" s="13">
        <v>12051</v>
      </c>
      <c r="M238" s="13"/>
      <c r="N238" s="13">
        <v>1750</v>
      </c>
      <c r="O238" s="13"/>
      <c r="P238" s="13"/>
      <c r="Q238" s="28"/>
      <c r="R238" s="29">
        <f t="shared" si="4"/>
        <v>20386</v>
      </c>
    </row>
    <row r="239" spans="1:18" x14ac:dyDescent="0.15">
      <c r="A239" s="3" t="s">
        <v>187</v>
      </c>
      <c r="B239" s="3" t="s">
        <v>219</v>
      </c>
      <c r="C239" s="3" t="s">
        <v>218</v>
      </c>
      <c r="D239" s="13">
        <v>1259.5</v>
      </c>
      <c r="E239" s="13"/>
      <c r="F239" s="13"/>
      <c r="G239" s="13"/>
      <c r="H239" s="13"/>
      <c r="I239" s="13"/>
      <c r="J239" s="13"/>
      <c r="K239" s="13"/>
      <c r="L239" s="13">
        <v>1979</v>
      </c>
      <c r="M239" s="13"/>
      <c r="N239" s="13">
        <v>168.39999999999998</v>
      </c>
      <c r="O239" s="13"/>
      <c r="P239" s="13"/>
      <c r="Q239" s="28"/>
      <c r="R239" s="29">
        <f t="shared" si="4"/>
        <v>3406.9</v>
      </c>
    </row>
    <row r="240" spans="1:18" x14ac:dyDescent="0.15">
      <c r="A240" s="3" t="s">
        <v>187</v>
      </c>
      <c r="B240" s="3" t="s">
        <v>221</v>
      </c>
      <c r="C240" s="3" t="s">
        <v>210</v>
      </c>
      <c r="D240" s="13">
        <v>12901.5</v>
      </c>
      <c r="E240" s="13"/>
      <c r="F240" s="13">
        <v>524</v>
      </c>
      <c r="G240" s="13"/>
      <c r="H240" s="13"/>
      <c r="I240" s="13">
        <v>0</v>
      </c>
      <c r="J240" s="13"/>
      <c r="K240" s="13"/>
      <c r="L240" s="13">
        <v>1583</v>
      </c>
      <c r="M240" s="13"/>
      <c r="N240" s="13">
        <v>364</v>
      </c>
      <c r="O240" s="13"/>
      <c r="P240" s="13"/>
      <c r="Q240" s="28"/>
      <c r="R240" s="29">
        <f t="shared" si="4"/>
        <v>15372.5</v>
      </c>
    </row>
    <row r="241" spans="1:18" x14ac:dyDescent="0.15">
      <c r="A241" s="3" t="s">
        <v>187</v>
      </c>
      <c r="B241" s="3" t="s">
        <v>389</v>
      </c>
      <c r="C241" s="3" t="s">
        <v>390</v>
      </c>
      <c r="D241" s="13">
        <v>719.9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28"/>
      <c r="R241" s="29">
        <f t="shared" si="4"/>
        <v>719.9</v>
      </c>
    </row>
    <row r="242" spans="1:18" x14ac:dyDescent="0.15">
      <c r="A242" s="3" t="s">
        <v>187</v>
      </c>
      <c r="B242" s="3" t="s">
        <v>391</v>
      </c>
      <c r="C242" s="3" t="s">
        <v>355</v>
      </c>
      <c r="D242" s="13">
        <v>415</v>
      </c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28"/>
      <c r="R242" s="29">
        <f t="shared" si="4"/>
        <v>415</v>
      </c>
    </row>
    <row r="243" spans="1:18" x14ac:dyDescent="0.15">
      <c r="A243" s="3" t="s">
        <v>187</v>
      </c>
      <c r="B243" s="3" t="s">
        <v>392</v>
      </c>
      <c r="C243" s="3" t="s">
        <v>201</v>
      </c>
      <c r="D243" s="13">
        <v>9128.5000000000018</v>
      </c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28"/>
      <c r="R243" s="29">
        <f t="shared" si="4"/>
        <v>9128.5000000000018</v>
      </c>
    </row>
    <row r="244" spans="1:18" x14ac:dyDescent="0.15">
      <c r="A244" s="3" t="s">
        <v>187</v>
      </c>
      <c r="B244" s="3" t="s">
        <v>393</v>
      </c>
      <c r="C244" s="3" t="s">
        <v>201</v>
      </c>
      <c r="D244" s="13">
        <v>9827.3000000000029</v>
      </c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28"/>
      <c r="R244" s="29">
        <f t="shared" si="4"/>
        <v>9827.3000000000029</v>
      </c>
    </row>
    <row r="245" spans="1:18" x14ac:dyDescent="0.15">
      <c r="A245" s="3" t="s">
        <v>187</v>
      </c>
      <c r="B245" s="3" t="s">
        <v>223</v>
      </c>
      <c r="C245" s="3" t="s">
        <v>201</v>
      </c>
      <c r="D245" s="13">
        <v>59524.299999999937</v>
      </c>
      <c r="E245" s="13"/>
      <c r="F245" s="13"/>
      <c r="G245" s="13"/>
      <c r="H245" s="13"/>
      <c r="I245" s="13">
        <v>438.99999999999994</v>
      </c>
      <c r="J245" s="13"/>
      <c r="K245" s="13"/>
      <c r="L245" s="13"/>
      <c r="M245" s="13"/>
      <c r="N245" s="13"/>
      <c r="O245" s="13"/>
      <c r="P245" s="13"/>
      <c r="Q245" s="28"/>
      <c r="R245" s="29">
        <f t="shared" si="4"/>
        <v>59963.299999999937</v>
      </c>
    </row>
    <row r="246" spans="1:18" x14ac:dyDescent="0.15">
      <c r="A246" s="3" t="s">
        <v>187</v>
      </c>
      <c r="B246" s="3" t="s">
        <v>226</v>
      </c>
      <c r="C246" s="3" t="s">
        <v>225</v>
      </c>
      <c r="D246" s="13">
        <v>22115</v>
      </c>
      <c r="E246" s="13">
        <v>5060</v>
      </c>
      <c r="F246" s="13">
        <v>880</v>
      </c>
      <c r="G246" s="13"/>
      <c r="H246" s="13"/>
      <c r="I246" s="13">
        <v>526.4</v>
      </c>
      <c r="J246" s="13"/>
      <c r="K246" s="13"/>
      <c r="L246" s="13"/>
      <c r="M246" s="13"/>
      <c r="N246" s="13">
        <v>1480</v>
      </c>
      <c r="O246" s="13"/>
      <c r="P246" s="13"/>
      <c r="Q246" s="28"/>
      <c r="R246" s="29">
        <f t="shared" si="4"/>
        <v>30061.4</v>
      </c>
    </row>
    <row r="247" spans="1:18" x14ac:dyDescent="0.15">
      <c r="A247" s="3" t="s">
        <v>187</v>
      </c>
      <c r="B247" s="3" t="s">
        <v>228</v>
      </c>
      <c r="C247" s="3" t="s">
        <v>158</v>
      </c>
      <c r="D247" s="13">
        <v>76000</v>
      </c>
      <c r="E247" s="13">
        <v>1360</v>
      </c>
      <c r="F247" s="13"/>
      <c r="G247" s="13"/>
      <c r="H247" s="13"/>
      <c r="I247" s="13">
        <v>284.39999999999998</v>
      </c>
      <c r="J247" s="13"/>
      <c r="K247" s="13"/>
      <c r="L247" s="13"/>
      <c r="M247" s="13"/>
      <c r="N247" s="13"/>
      <c r="O247" s="13"/>
      <c r="P247" s="13"/>
      <c r="Q247" s="28"/>
      <c r="R247" s="29">
        <f t="shared" si="4"/>
        <v>77644.399999999994</v>
      </c>
    </row>
    <row r="248" spans="1:18" x14ac:dyDescent="0.15">
      <c r="A248" s="3" t="s">
        <v>187</v>
      </c>
      <c r="B248" s="3" t="s">
        <v>395</v>
      </c>
      <c r="C248" s="3" t="s">
        <v>396</v>
      </c>
      <c r="D248" s="13">
        <v>940.39999999999986</v>
      </c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28"/>
      <c r="R248" s="29">
        <f t="shared" si="4"/>
        <v>940.39999999999986</v>
      </c>
    </row>
    <row r="249" spans="1:18" x14ac:dyDescent="0.15">
      <c r="A249" s="3" t="s">
        <v>187</v>
      </c>
      <c r="B249" s="3" t="s">
        <v>230</v>
      </c>
      <c r="C249" s="3" t="s">
        <v>180</v>
      </c>
      <c r="D249" s="13">
        <v>14258</v>
      </c>
      <c r="E249" s="13"/>
      <c r="F249" s="13"/>
      <c r="G249" s="13"/>
      <c r="H249" s="13"/>
      <c r="I249" s="13"/>
      <c r="J249" s="13"/>
      <c r="K249" s="13"/>
      <c r="L249" s="13">
        <v>8668</v>
      </c>
      <c r="M249" s="13"/>
      <c r="N249" s="13">
        <v>1898</v>
      </c>
      <c r="O249" s="13"/>
      <c r="P249" s="13"/>
      <c r="Q249" s="28"/>
      <c r="R249" s="29">
        <f t="shared" si="4"/>
        <v>24824</v>
      </c>
    </row>
    <row r="250" spans="1:18" x14ac:dyDescent="0.15">
      <c r="A250" s="3" t="s">
        <v>187</v>
      </c>
      <c r="B250" s="3" t="s">
        <v>397</v>
      </c>
      <c r="C250" s="3" t="s">
        <v>210</v>
      </c>
      <c r="D250" s="13">
        <v>0</v>
      </c>
      <c r="E250" s="13"/>
      <c r="F250" s="13"/>
      <c r="G250" s="13"/>
      <c r="H250" s="13"/>
      <c r="I250" s="13"/>
      <c r="J250" s="13"/>
      <c r="K250" s="13">
        <v>2069</v>
      </c>
      <c r="L250" s="13"/>
      <c r="M250" s="13"/>
      <c r="N250" s="13"/>
      <c r="O250" s="13"/>
      <c r="P250" s="13"/>
      <c r="Q250" s="28"/>
      <c r="R250" s="29">
        <f t="shared" si="4"/>
        <v>2069</v>
      </c>
    </row>
    <row r="251" spans="1:18" x14ac:dyDescent="0.15">
      <c r="A251" s="3" t="s">
        <v>187</v>
      </c>
      <c r="B251" s="3" t="s">
        <v>615</v>
      </c>
      <c r="C251" s="3" t="s">
        <v>189</v>
      </c>
      <c r="D251" s="13">
        <v>0</v>
      </c>
      <c r="E251" s="13"/>
      <c r="F251" s="13">
        <v>61</v>
      </c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28"/>
      <c r="R251" s="29">
        <f t="shared" si="4"/>
        <v>61</v>
      </c>
    </row>
    <row r="252" spans="1:18" x14ac:dyDescent="0.15">
      <c r="A252" s="3" t="s">
        <v>187</v>
      </c>
      <c r="B252" s="3" t="s">
        <v>398</v>
      </c>
      <c r="C252" s="3" t="s">
        <v>399</v>
      </c>
      <c r="D252" s="13">
        <v>0</v>
      </c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28"/>
      <c r="R252" s="29">
        <f t="shared" si="4"/>
        <v>0</v>
      </c>
    </row>
    <row r="253" spans="1:18" x14ac:dyDescent="0.15">
      <c r="A253" s="3" t="s">
        <v>187</v>
      </c>
      <c r="B253" s="3" t="s">
        <v>234</v>
      </c>
      <c r="C253" s="3" t="s">
        <v>233</v>
      </c>
      <c r="D253" s="13">
        <v>2356.4</v>
      </c>
      <c r="E253" s="13"/>
      <c r="F253" s="13"/>
      <c r="G253" s="13"/>
      <c r="H253" s="13"/>
      <c r="I253" s="13"/>
      <c r="J253" s="13"/>
      <c r="K253" s="13"/>
      <c r="L253" s="13">
        <v>830</v>
      </c>
      <c r="M253" s="13"/>
      <c r="N253" s="13">
        <v>389</v>
      </c>
      <c r="O253" s="13"/>
      <c r="P253" s="13"/>
      <c r="Q253" s="28"/>
      <c r="R253" s="29">
        <f t="shared" si="4"/>
        <v>3575.4</v>
      </c>
    </row>
    <row r="254" spans="1:18" x14ac:dyDescent="0.15">
      <c r="A254" s="3" t="s">
        <v>187</v>
      </c>
      <c r="B254" s="3" t="s">
        <v>400</v>
      </c>
      <c r="C254" s="3" t="s">
        <v>302</v>
      </c>
      <c r="D254" s="13">
        <v>776</v>
      </c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28"/>
      <c r="R254" s="29">
        <f t="shared" si="4"/>
        <v>776</v>
      </c>
    </row>
    <row r="255" spans="1:18" x14ac:dyDescent="0.15">
      <c r="A255" s="3" t="s">
        <v>187</v>
      </c>
      <c r="B255" s="3" t="s">
        <v>237</v>
      </c>
      <c r="C255" s="3" t="s">
        <v>236</v>
      </c>
      <c r="D255" s="13">
        <v>13024.000000000002</v>
      </c>
      <c r="E255" s="13"/>
      <c r="F255" s="13"/>
      <c r="G255" s="13"/>
      <c r="H255" s="13"/>
      <c r="I255" s="13">
        <v>4</v>
      </c>
      <c r="J255" s="13"/>
      <c r="K255" s="13"/>
      <c r="L255" s="13">
        <v>2731</v>
      </c>
      <c r="M255" s="13"/>
      <c r="N255" s="13">
        <v>267</v>
      </c>
      <c r="O255" s="13"/>
      <c r="P255" s="13"/>
      <c r="Q255" s="28"/>
      <c r="R255" s="29">
        <f t="shared" si="4"/>
        <v>16026.000000000002</v>
      </c>
    </row>
    <row r="256" spans="1:18" x14ac:dyDescent="0.15">
      <c r="A256" s="3" t="s">
        <v>187</v>
      </c>
      <c r="B256" s="3" t="s">
        <v>401</v>
      </c>
      <c r="C256" s="3" t="s">
        <v>362</v>
      </c>
      <c r="D256" s="13">
        <v>1798.6000000000008</v>
      </c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28"/>
      <c r="R256" s="29">
        <f t="shared" si="4"/>
        <v>1798.6000000000008</v>
      </c>
    </row>
    <row r="257" spans="1:18" x14ac:dyDescent="0.15">
      <c r="A257" s="3" t="s">
        <v>187</v>
      </c>
      <c r="B257" s="3" t="s">
        <v>240</v>
      </c>
      <c r="C257" s="3" t="s">
        <v>239</v>
      </c>
      <c r="D257" s="13">
        <v>12225</v>
      </c>
      <c r="E257" s="13"/>
      <c r="F257" s="13"/>
      <c r="G257" s="13"/>
      <c r="H257" s="13"/>
      <c r="I257" s="13"/>
      <c r="J257" s="13"/>
      <c r="K257" s="13"/>
      <c r="L257" s="13">
        <v>759</v>
      </c>
      <c r="M257" s="13"/>
      <c r="N257" s="13">
        <v>570</v>
      </c>
      <c r="O257" s="13"/>
      <c r="P257" s="13"/>
      <c r="Q257" s="28"/>
      <c r="R257" s="29">
        <f t="shared" si="4"/>
        <v>13554</v>
      </c>
    </row>
    <row r="258" spans="1:18" x14ac:dyDescent="0.15">
      <c r="A258" s="3" t="s">
        <v>187</v>
      </c>
      <c r="B258" s="3" t="s">
        <v>242</v>
      </c>
      <c r="C258" s="3" t="s">
        <v>160</v>
      </c>
      <c r="D258" s="13">
        <v>12779.5</v>
      </c>
      <c r="E258" s="13"/>
      <c r="F258" s="13"/>
      <c r="G258" s="13"/>
      <c r="H258" s="13"/>
      <c r="I258" s="13">
        <v>195</v>
      </c>
      <c r="J258" s="13"/>
      <c r="K258" s="13"/>
      <c r="L258" s="13"/>
      <c r="M258" s="13"/>
      <c r="N258" s="13">
        <v>1029</v>
      </c>
      <c r="O258" s="13"/>
      <c r="P258" s="13"/>
      <c r="Q258" s="28"/>
      <c r="R258" s="29">
        <f t="shared" si="4"/>
        <v>14003.5</v>
      </c>
    </row>
    <row r="259" spans="1:18" x14ac:dyDescent="0.15">
      <c r="A259" s="3" t="s">
        <v>187</v>
      </c>
      <c r="B259" s="3" t="s">
        <v>244</v>
      </c>
      <c r="C259" s="3" t="s">
        <v>160</v>
      </c>
      <c r="D259" s="13">
        <v>49560</v>
      </c>
      <c r="E259" s="13"/>
      <c r="F259" s="13"/>
      <c r="G259" s="13"/>
      <c r="H259" s="13"/>
      <c r="I259" s="13"/>
      <c r="J259" s="13"/>
      <c r="K259" s="13"/>
      <c r="L259" s="13"/>
      <c r="M259" s="13"/>
      <c r="N259" s="13">
        <v>1094</v>
      </c>
      <c r="O259" s="13"/>
      <c r="P259" s="13"/>
      <c r="Q259" s="28"/>
      <c r="R259" s="29">
        <f t="shared" si="4"/>
        <v>50654</v>
      </c>
    </row>
    <row r="260" spans="1:18" x14ac:dyDescent="0.15">
      <c r="A260" s="3" t="s">
        <v>187</v>
      </c>
      <c r="B260" s="3" t="s">
        <v>245</v>
      </c>
      <c r="C260" s="3" t="s">
        <v>156</v>
      </c>
      <c r="D260" s="13">
        <v>27182</v>
      </c>
      <c r="E260" s="13"/>
      <c r="F260" s="13"/>
      <c r="G260" s="13"/>
      <c r="H260" s="13"/>
      <c r="I260" s="13">
        <v>237</v>
      </c>
      <c r="J260" s="13"/>
      <c r="K260" s="13"/>
      <c r="L260" s="13">
        <v>11895</v>
      </c>
      <c r="M260" s="13"/>
      <c r="N260" s="13">
        <v>1804</v>
      </c>
      <c r="O260" s="13"/>
      <c r="P260" s="13"/>
      <c r="Q260" s="28"/>
      <c r="R260" s="29">
        <f t="shared" si="4"/>
        <v>41118</v>
      </c>
    </row>
    <row r="261" spans="1:18" x14ac:dyDescent="0.15">
      <c r="A261" s="3" t="s">
        <v>187</v>
      </c>
      <c r="B261" s="3" t="s">
        <v>402</v>
      </c>
      <c r="C261" s="3" t="s">
        <v>403</v>
      </c>
      <c r="D261" s="13">
        <v>1776.2999999999997</v>
      </c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28"/>
      <c r="R261" s="29">
        <f t="shared" si="4"/>
        <v>1776.2999999999997</v>
      </c>
    </row>
    <row r="262" spans="1:18" x14ac:dyDescent="0.15">
      <c r="A262" s="3" t="s">
        <v>187</v>
      </c>
      <c r="B262" s="3" t="s">
        <v>404</v>
      </c>
      <c r="C262" s="3" t="s">
        <v>261</v>
      </c>
      <c r="D262" s="13">
        <v>1043.4000000000001</v>
      </c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28"/>
      <c r="R262" s="29">
        <f t="shared" si="4"/>
        <v>1043.4000000000001</v>
      </c>
    </row>
    <row r="263" spans="1:18" x14ac:dyDescent="0.15">
      <c r="A263" s="3" t="s">
        <v>187</v>
      </c>
      <c r="B263" s="3" t="s">
        <v>249</v>
      </c>
      <c r="C263" s="3" t="s">
        <v>248</v>
      </c>
      <c r="D263" s="13">
        <v>2910</v>
      </c>
      <c r="E263" s="13"/>
      <c r="F263" s="13"/>
      <c r="G263" s="13"/>
      <c r="H263" s="13"/>
      <c r="I263" s="13"/>
      <c r="J263" s="13"/>
      <c r="K263" s="13"/>
      <c r="L263" s="13"/>
      <c r="M263" s="13"/>
      <c r="N263" s="13">
        <v>4</v>
      </c>
      <c r="O263" s="13"/>
      <c r="P263" s="13"/>
      <c r="Q263" s="28"/>
      <c r="R263" s="29">
        <f t="shared" si="4"/>
        <v>2914</v>
      </c>
    </row>
    <row r="264" spans="1:18" x14ac:dyDescent="0.15">
      <c r="A264" s="3" t="s">
        <v>187</v>
      </c>
      <c r="B264" s="3" t="s">
        <v>252</v>
      </c>
      <c r="C264" s="3" t="s">
        <v>251</v>
      </c>
      <c r="D264" s="13">
        <v>9106</v>
      </c>
      <c r="E264" s="13"/>
      <c r="F264" s="13"/>
      <c r="G264" s="13"/>
      <c r="H264" s="13"/>
      <c r="I264" s="13">
        <v>236.5</v>
      </c>
      <c r="J264" s="13"/>
      <c r="K264" s="13"/>
      <c r="L264" s="13">
        <v>3015</v>
      </c>
      <c r="M264" s="13"/>
      <c r="N264" s="13">
        <v>1235</v>
      </c>
      <c r="O264" s="13"/>
      <c r="P264" s="13"/>
      <c r="Q264" s="28"/>
      <c r="R264" s="29">
        <f t="shared" si="4"/>
        <v>13592.5</v>
      </c>
    </row>
    <row r="265" spans="1:18" x14ac:dyDescent="0.15">
      <c r="A265" s="3" t="s">
        <v>187</v>
      </c>
      <c r="B265" s="3" t="s">
        <v>405</v>
      </c>
      <c r="C265" s="3" t="s">
        <v>248</v>
      </c>
      <c r="D265" s="13">
        <v>0</v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28"/>
      <c r="R265" s="29">
        <f t="shared" si="4"/>
        <v>0</v>
      </c>
    </row>
    <row r="266" spans="1:18" x14ac:dyDescent="0.15">
      <c r="A266" s="3" t="s">
        <v>187</v>
      </c>
      <c r="B266" s="3" t="s">
        <v>406</v>
      </c>
      <c r="C266" s="3" t="s">
        <v>407</v>
      </c>
      <c r="D266" s="13">
        <v>1776.4</v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28"/>
      <c r="R266" s="29">
        <f t="shared" si="4"/>
        <v>1776.4</v>
      </c>
    </row>
    <row r="267" spans="1:18" x14ac:dyDescent="0.15">
      <c r="A267" s="3" t="s">
        <v>187</v>
      </c>
      <c r="B267" s="3" t="s">
        <v>254</v>
      </c>
      <c r="C267" s="3" t="s">
        <v>248</v>
      </c>
      <c r="D267" s="13">
        <v>13912.8</v>
      </c>
      <c r="E267" s="13"/>
      <c r="F267" s="13"/>
      <c r="G267" s="13"/>
      <c r="H267" s="13"/>
      <c r="I267" s="13">
        <v>0</v>
      </c>
      <c r="J267" s="13"/>
      <c r="K267" s="13"/>
      <c r="L267" s="13">
        <v>4079</v>
      </c>
      <c r="M267" s="13"/>
      <c r="N267" s="13">
        <v>347</v>
      </c>
      <c r="O267" s="13"/>
      <c r="P267" s="13"/>
      <c r="Q267" s="28"/>
      <c r="R267" s="29">
        <f t="shared" si="4"/>
        <v>18338.8</v>
      </c>
    </row>
    <row r="268" spans="1:18" x14ac:dyDescent="0.15">
      <c r="A268" s="3" t="s">
        <v>187</v>
      </c>
      <c r="B268" s="3" t="s">
        <v>616</v>
      </c>
      <c r="C268" s="3" t="s">
        <v>201</v>
      </c>
      <c r="D268" s="13">
        <v>0</v>
      </c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28"/>
      <c r="R268" s="29">
        <f t="shared" si="4"/>
        <v>0</v>
      </c>
    </row>
    <row r="269" spans="1:18" s="27" customFormat="1" x14ac:dyDescent="0.15">
      <c r="A269" s="3" t="s">
        <v>187</v>
      </c>
      <c r="B269" s="3" t="s">
        <v>408</v>
      </c>
      <c r="C269" s="3" t="s">
        <v>409</v>
      </c>
      <c r="D269" s="13">
        <v>1953</v>
      </c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29">
        <f t="shared" si="4"/>
        <v>1953</v>
      </c>
    </row>
    <row r="270" spans="1:18" s="27" customFormat="1" x14ac:dyDescent="0.15">
      <c r="A270" s="3" t="s">
        <v>255</v>
      </c>
      <c r="B270" s="3" t="s">
        <v>256</v>
      </c>
      <c r="C270" s="3" t="s">
        <v>158</v>
      </c>
      <c r="D270" s="13">
        <v>7020</v>
      </c>
      <c r="E270" s="13"/>
      <c r="F270" s="13"/>
      <c r="G270" s="13"/>
      <c r="H270" s="13"/>
      <c r="I270" s="13">
        <v>825</v>
      </c>
      <c r="J270" s="13"/>
      <c r="K270" s="13"/>
      <c r="L270" s="13"/>
      <c r="M270" s="13"/>
      <c r="N270" s="13">
        <v>570</v>
      </c>
      <c r="O270" s="13"/>
      <c r="P270" s="13"/>
      <c r="Q270" s="13"/>
      <c r="R270" s="29">
        <f t="shared" si="4"/>
        <v>8415</v>
      </c>
    </row>
    <row r="271" spans="1:18" s="27" customFormat="1" x14ac:dyDescent="0.15">
      <c r="A271" s="3" t="s">
        <v>257</v>
      </c>
      <c r="B271" s="3" t="s">
        <v>258</v>
      </c>
      <c r="C271" s="3" t="s">
        <v>259</v>
      </c>
      <c r="D271" s="13">
        <v>348</v>
      </c>
      <c r="E271" s="13"/>
      <c r="F271" s="13"/>
      <c r="G271" s="13"/>
      <c r="H271" s="13"/>
      <c r="I271" s="13">
        <v>0</v>
      </c>
      <c r="J271" s="13"/>
      <c r="K271" s="13"/>
      <c r="L271" s="13"/>
      <c r="M271" s="13"/>
      <c r="N271" s="13"/>
      <c r="O271" s="13"/>
      <c r="P271" s="13"/>
      <c r="Q271" s="13"/>
      <c r="R271" s="29">
        <f t="shared" si="4"/>
        <v>348</v>
      </c>
    </row>
    <row r="272" spans="1:18" s="27" customFormat="1" x14ac:dyDescent="0.15">
      <c r="A272" s="3" t="s">
        <v>257</v>
      </c>
      <c r="B272" s="3" t="s">
        <v>410</v>
      </c>
      <c r="C272" s="3" t="s">
        <v>411</v>
      </c>
      <c r="D272" s="13">
        <v>0</v>
      </c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29">
        <f t="shared" si="4"/>
        <v>0</v>
      </c>
    </row>
    <row r="273" spans="1:18" s="27" customFormat="1" x14ac:dyDescent="0.15">
      <c r="A273" s="3" t="s">
        <v>257</v>
      </c>
      <c r="B273" s="3" t="s">
        <v>412</v>
      </c>
      <c r="C273" s="3" t="s">
        <v>189</v>
      </c>
      <c r="D273" s="13">
        <v>630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29">
        <f t="shared" si="4"/>
        <v>630</v>
      </c>
    </row>
    <row r="274" spans="1:18" s="27" customFormat="1" x14ac:dyDescent="0.15">
      <c r="A274" s="3" t="s">
        <v>257</v>
      </c>
      <c r="B274" s="3" t="s">
        <v>413</v>
      </c>
      <c r="C274" s="3" t="s">
        <v>189</v>
      </c>
      <c r="D274" s="13">
        <v>0</v>
      </c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29">
        <f t="shared" si="4"/>
        <v>0</v>
      </c>
    </row>
    <row r="275" spans="1:18" s="27" customFormat="1" x14ac:dyDescent="0.15">
      <c r="A275" s="3" t="s">
        <v>257</v>
      </c>
      <c r="B275" s="3" t="s">
        <v>260</v>
      </c>
      <c r="C275" s="3" t="s">
        <v>261</v>
      </c>
      <c r="D275" s="13">
        <v>625</v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29">
        <f t="shared" si="4"/>
        <v>625</v>
      </c>
    </row>
    <row r="276" spans="1:18" s="27" customFormat="1" x14ac:dyDescent="0.15">
      <c r="A276" s="3" t="s">
        <v>257</v>
      </c>
      <c r="B276" s="3" t="s">
        <v>262</v>
      </c>
      <c r="C276" s="3" t="s">
        <v>263</v>
      </c>
      <c r="D276" s="13">
        <v>2440.5</v>
      </c>
      <c r="E276" s="13"/>
      <c r="F276" s="13"/>
      <c r="G276" s="13"/>
      <c r="H276" s="13"/>
      <c r="I276" s="13"/>
      <c r="J276" s="13"/>
      <c r="K276" s="13"/>
      <c r="L276" s="13">
        <v>5066</v>
      </c>
      <c r="M276" s="13"/>
      <c r="N276" s="13">
        <v>936</v>
      </c>
      <c r="O276" s="13"/>
      <c r="P276" s="13"/>
      <c r="Q276" s="13"/>
      <c r="R276" s="29">
        <f t="shared" si="4"/>
        <v>8442.5</v>
      </c>
    </row>
    <row r="277" spans="1:18" s="27" customFormat="1" x14ac:dyDescent="0.15">
      <c r="A277" s="3" t="s">
        <v>257</v>
      </c>
      <c r="B277" s="3" t="s">
        <v>416</v>
      </c>
      <c r="C277" s="3" t="s">
        <v>417</v>
      </c>
      <c r="D277" s="13">
        <v>587</v>
      </c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29">
        <f t="shared" si="4"/>
        <v>587</v>
      </c>
    </row>
    <row r="278" spans="1:18" s="27" customFormat="1" x14ac:dyDescent="0.15">
      <c r="A278" s="3" t="s">
        <v>257</v>
      </c>
      <c r="B278" s="3" t="s">
        <v>264</v>
      </c>
      <c r="C278" s="3" t="s">
        <v>189</v>
      </c>
      <c r="D278" s="13">
        <v>11729.5</v>
      </c>
      <c r="E278" s="13"/>
      <c r="F278" s="13"/>
      <c r="G278" s="13"/>
      <c r="H278" s="13"/>
      <c r="I278" s="13">
        <v>110.5</v>
      </c>
      <c r="J278" s="13"/>
      <c r="K278" s="13"/>
      <c r="L278" s="13">
        <v>6176</v>
      </c>
      <c r="M278" s="13"/>
      <c r="N278" s="13">
        <v>1764</v>
      </c>
      <c r="O278" s="13"/>
      <c r="P278" s="13"/>
      <c r="Q278" s="13"/>
      <c r="R278" s="29">
        <f t="shared" si="4"/>
        <v>19780</v>
      </c>
    </row>
    <row r="279" spans="1:18" s="27" customFormat="1" x14ac:dyDescent="0.15">
      <c r="A279" s="3" t="s">
        <v>257</v>
      </c>
      <c r="B279" s="3" t="s">
        <v>420</v>
      </c>
      <c r="C279" s="3" t="s">
        <v>421</v>
      </c>
      <c r="D279" s="13">
        <v>0</v>
      </c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29">
        <f t="shared" si="4"/>
        <v>0</v>
      </c>
    </row>
    <row r="280" spans="1:18" s="27" customFormat="1" x14ac:dyDescent="0.15">
      <c r="A280" s="3" t="s">
        <v>257</v>
      </c>
      <c r="B280" s="3" t="s">
        <v>265</v>
      </c>
      <c r="C280" s="3" t="s">
        <v>192</v>
      </c>
      <c r="D280" s="13">
        <v>1228</v>
      </c>
      <c r="E280" s="13"/>
      <c r="F280" s="13"/>
      <c r="G280" s="13"/>
      <c r="H280" s="13"/>
      <c r="I280" s="13">
        <v>148</v>
      </c>
      <c r="J280" s="13"/>
      <c r="K280" s="13"/>
      <c r="L280" s="13"/>
      <c r="M280" s="13"/>
      <c r="N280" s="13">
        <v>291</v>
      </c>
      <c r="O280" s="13"/>
      <c r="P280" s="13"/>
      <c r="Q280" s="13"/>
      <c r="R280" s="29">
        <f t="shared" si="4"/>
        <v>1667</v>
      </c>
    </row>
    <row r="281" spans="1:18" s="27" customFormat="1" x14ac:dyDescent="0.15">
      <c r="A281" s="3" t="s">
        <v>257</v>
      </c>
      <c r="B281" s="3" t="s">
        <v>266</v>
      </c>
      <c r="C281" s="3" t="s">
        <v>267</v>
      </c>
      <c r="D281" s="13">
        <v>2445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29">
        <f t="shared" si="4"/>
        <v>2445</v>
      </c>
    </row>
    <row r="282" spans="1:18" s="27" customFormat="1" x14ac:dyDescent="0.15">
      <c r="A282" s="3" t="s">
        <v>257</v>
      </c>
      <c r="B282" s="3" t="s">
        <v>424</v>
      </c>
      <c r="C282" s="3" t="s">
        <v>425</v>
      </c>
      <c r="D282" s="13">
        <v>0</v>
      </c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29">
        <f t="shared" si="4"/>
        <v>0</v>
      </c>
    </row>
    <row r="283" spans="1:18" s="27" customFormat="1" x14ac:dyDescent="0.15">
      <c r="A283" s="3" t="s">
        <v>257</v>
      </c>
      <c r="B283" s="3" t="s">
        <v>426</v>
      </c>
      <c r="C283" s="3" t="s">
        <v>427</v>
      </c>
      <c r="D283" s="13">
        <v>2799</v>
      </c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29">
        <f t="shared" si="4"/>
        <v>2799</v>
      </c>
    </row>
    <row r="284" spans="1:18" s="27" customFormat="1" x14ac:dyDescent="0.15">
      <c r="A284" s="3" t="s">
        <v>257</v>
      </c>
      <c r="B284" s="3" t="s">
        <v>268</v>
      </c>
      <c r="C284" s="3" t="s">
        <v>225</v>
      </c>
      <c r="D284" s="13">
        <v>18421</v>
      </c>
      <c r="E284" s="13"/>
      <c r="F284" s="13"/>
      <c r="G284" s="13"/>
      <c r="H284" s="13"/>
      <c r="I284" s="13">
        <v>90</v>
      </c>
      <c r="J284" s="13"/>
      <c r="K284" s="13"/>
      <c r="L284" s="13"/>
      <c r="M284" s="13"/>
      <c r="N284" s="13">
        <v>2720</v>
      </c>
      <c r="O284" s="13">
        <v>1080</v>
      </c>
      <c r="P284" s="13"/>
      <c r="Q284" s="13"/>
      <c r="R284" s="29">
        <f t="shared" si="4"/>
        <v>22311</v>
      </c>
    </row>
    <row r="285" spans="1:18" s="27" customFormat="1" x14ac:dyDescent="0.15">
      <c r="A285" s="3" t="s">
        <v>257</v>
      </c>
      <c r="B285" s="3" t="s">
        <v>269</v>
      </c>
      <c r="C285" s="3" t="s">
        <v>270</v>
      </c>
      <c r="D285" s="13">
        <v>976</v>
      </c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29">
        <f t="shared" ref="R285:R348" si="5">SUM(D285:Q285)</f>
        <v>976</v>
      </c>
    </row>
    <row r="286" spans="1:18" s="27" customFormat="1" x14ac:dyDescent="0.15">
      <c r="A286" s="3" t="s">
        <v>257</v>
      </c>
      <c r="B286" s="3" t="s">
        <v>430</v>
      </c>
      <c r="C286" s="3" t="s">
        <v>431</v>
      </c>
      <c r="D286" s="13">
        <v>97</v>
      </c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29">
        <f t="shared" si="5"/>
        <v>97</v>
      </c>
    </row>
    <row r="287" spans="1:18" s="27" customFormat="1" x14ac:dyDescent="0.15">
      <c r="A287" s="3" t="s">
        <v>257</v>
      </c>
      <c r="B287" s="3" t="s">
        <v>273</v>
      </c>
      <c r="C287" s="3" t="s">
        <v>272</v>
      </c>
      <c r="D287" s="13">
        <v>836</v>
      </c>
      <c r="E287" s="13"/>
      <c r="F287" s="13"/>
      <c r="G287" s="13"/>
      <c r="H287" s="13"/>
      <c r="I287" s="13">
        <v>0</v>
      </c>
      <c r="J287" s="13"/>
      <c r="K287" s="13"/>
      <c r="L287" s="13">
        <v>3179</v>
      </c>
      <c r="M287" s="13"/>
      <c r="N287" s="13">
        <v>272</v>
      </c>
      <c r="O287" s="13"/>
      <c r="P287" s="13"/>
      <c r="Q287" s="13"/>
      <c r="R287" s="29">
        <f t="shared" si="5"/>
        <v>4287</v>
      </c>
    </row>
    <row r="288" spans="1:18" s="27" customFormat="1" x14ac:dyDescent="0.15">
      <c r="A288" s="3" t="s">
        <v>257</v>
      </c>
      <c r="B288" s="3" t="s">
        <v>617</v>
      </c>
      <c r="C288" s="3" t="s">
        <v>287</v>
      </c>
      <c r="D288" s="13">
        <v>2800</v>
      </c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29">
        <f t="shared" si="5"/>
        <v>2800</v>
      </c>
    </row>
    <row r="289" spans="1:18" s="27" customFormat="1" x14ac:dyDescent="0.15">
      <c r="A289" s="3" t="s">
        <v>257</v>
      </c>
      <c r="B289" s="3" t="s">
        <v>274</v>
      </c>
      <c r="C289" s="3" t="s">
        <v>275</v>
      </c>
      <c r="D289" s="13">
        <v>44</v>
      </c>
      <c r="E289" s="13"/>
      <c r="F289" s="13"/>
      <c r="G289" s="13"/>
      <c r="H289" s="13"/>
      <c r="I289" s="13"/>
      <c r="J289" s="13"/>
      <c r="K289" s="13"/>
      <c r="L289" s="13">
        <v>1034</v>
      </c>
      <c r="M289" s="13"/>
      <c r="N289" s="13"/>
      <c r="O289" s="13"/>
      <c r="P289" s="13"/>
      <c r="Q289" s="13"/>
      <c r="R289" s="29">
        <f t="shared" si="5"/>
        <v>1078</v>
      </c>
    </row>
    <row r="290" spans="1:18" s="27" customFormat="1" x14ac:dyDescent="0.15">
      <c r="A290" s="3" t="s">
        <v>257</v>
      </c>
      <c r="B290" s="3" t="s">
        <v>618</v>
      </c>
      <c r="C290" s="3" t="s">
        <v>275</v>
      </c>
      <c r="D290" s="13">
        <v>0</v>
      </c>
      <c r="E290" s="13"/>
      <c r="F290" s="13"/>
      <c r="G290" s="13"/>
      <c r="H290" s="13"/>
      <c r="I290" s="13"/>
      <c r="J290" s="13"/>
      <c r="K290" s="13"/>
      <c r="L290" s="13"/>
      <c r="M290" s="13"/>
      <c r="N290" s="13">
        <v>2</v>
      </c>
      <c r="O290" s="13"/>
      <c r="P290" s="13"/>
      <c r="Q290" s="13"/>
      <c r="R290" s="29">
        <f t="shared" si="5"/>
        <v>2</v>
      </c>
    </row>
    <row r="291" spans="1:18" s="27" customFormat="1" x14ac:dyDescent="0.15">
      <c r="A291" s="3" t="s">
        <v>257</v>
      </c>
      <c r="B291" s="3" t="s">
        <v>432</v>
      </c>
      <c r="C291" s="3" t="s">
        <v>433</v>
      </c>
      <c r="D291" s="13">
        <v>1427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29">
        <f t="shared" si="5"/>
        <v>1427</v>
      </c>
    </row>
    <row r="292" spans="1:18" s="27" customFormat="1" x14ac:dyDescent="0.15">
      <c r="A292" s="3" t="s">
        <v>257</v>
      </c>
      <c r="B292" s="3" t="s">
        <v>619</v>
      </c>
      <c r="C292" s="3" t="s">
        <v>201</v>
      </c>
      <c r="D292" s="13">
        <v>0</v>
      </c>
      <c r="E292" s="13"/>
      <c r="F292" s="13"/>
      <c r="G292" s="13"/>
      <c r="H292" s="13"/>
      <c r="I292" s="13"/>
      <c r="J292" s="13"/>
      <c r="K292" s="13"/>
      <c r="L292" s="13">
        <v>3906</v>
      </c>
      <c r="M292" s="13"/>
      <c r="N292" s="13"/>
      <c r="O292" s="13"/>
      <c r="P292" s="13"/>
      <c r="Q292" s="13"/>
      <c r="R292" s="29">
        <f t="shared" si="5"/>
        <v>3906</v>
      </c>
    </row>
    <row r="293" spans="1:18" s="27" customFormat="1" x14ac:dyDescent="0.15">
      <c r="A293" s="3" t="s">
        <v>257</v>
      </c>
      <c r="B293" s="3" t="s">
        <v>276</v>
      </c>
      <c r="C293" s="3" t="s">
        <v>201</v>
      </c>
      <c r="D293" s="13">
        <v>3721.5</v>
      </c>
      <c r="E293" s="13"/>
      <c r="F293" s="13"/>
      <c r="G293" s="13"/>
      <c r="H293" s="13"/>
      <c r="I293" s="13">
        <v>326</v>
      </c>
      <c r="J293" s="13"/>
      <c r="K293" s="13"/>
      <c r="L293" s="13">
        <v>1693</v>
      </c>
      <c r="M293" s="13"/>
      <c r="N293" s="13">
        <v>625</v>
      </c>
      <c r="O293" s="13"/>
      <c r="P293" s="13"/>
      <c r="Q293" s="13"/>
      <c r="R293" s="29">
        <f t="shared" si="5"/>
        <v>6365.5</v>
      </c>
    </row>
    <row r="294" spans="1:18" s="27" customFormat="1" x14ac:dyDescent="0.15">
      <c r="A294" s="3" t="s">
        <v>257</v>
      </c>
      <c r="B294" s="3" t="s">
        <v>278</v>
      </c>
      <c r="C294" s="3" t="s">
        <v>279</v>
      </c>
      <c r="D294" s="13">
        <v>401</v>
      </c>
      <c r="E294" s="13"/>
      <c r="F294" s="13"/>
      <c r="G294" s="13"/>
      <c r="H294" s="13"/>
      <c r="I294" s="13"/>
      <c r="J294" s="13"/>
      <c r="K294" s="13"/>
      <c r="L294" s="13"/>
      <c r="M294" s="13"/>
      <c r="N294" s="13">
        <v>7</v>
      </c>
      <c r="O294" s="13"/>
      <c r="P294" s="13"/>
      <c r="Q294" s="13"/>
      <c r="R294" s="29">
        <f t="shared" si="5"/>
        <v>408</v>
      </c>
    </row>
    <row r="295" spans="1:18" s="27" customFormat="1" x14ac:dyDescent="0.15">
      <c r="A295" s="3" t="s">
        <v>257</v>
      </c>
      <c r="B295" s="3" t="s">
        <v>434</v>
      </c>
      <c r="C295" s="3" t="s">
        <v>435</v>
      </c>
      <c r="D295" s="13">
        <v>0</v>
      </c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29">
        <f t="shared" si="5"/>
        <v>0</v>
      </c>
    </row>
    <row r="296" spans="1:18" s="27" customFormat="1" x14ac:dyDescent="0.15">
      <c r="A296" s="3" t="s">
        <v>257</v>
      </c>
      <c r="B296" s="3" t="s">
        <v>280</v>
      </c>
      <c r="C296" s="3" t="s">
        <v>281</v>
      </c>
      <c r="D296" s="13">
        <v>3833</v>
      </c>
      <c r="E296" s="13"/>
      <c r="F296" s="13"/>
      <c r="G296" s="13"/>
      <c r="H296" s="13"/>
      <c r="I296" s="13"/>
      <c r="J296" s="13"/>
      <c r="K296" s="13"/>
      <c r="L296" s="13">
        <v>1357</v>
      </c>
      <c r="M296" s="13"/>
      <c r="N296" s="13">
        <v>432</v>
      </c>
      <c r="O296" s="13"/>
      <c r="P296" s="13"/>
      <c r="Q296" s="13"/>
      <c r="R296" s="29">
        <f t="shared" si="5"/>
        <v>5622</v>
      </c>
    </row>
    <row r="297" spans="1:18" s="27" customFormat="1" x14ac:dyDescent="0.15">
      <c r="A297" s="3" t="s">
        <v>257</v>
      </c>
      <c r="B297" s="3" t="s">
        <v>436</v>
      </c>
      <c r="C297" s="3" t="s">
        <v>321</v>
      </c>
      <c r="D297" s="13">
        <v>5810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29">
        <f t="shared" si="5"/>
        <v>5810</v>
      </c>
    </row>
    <row r="298" spans="1:18" s="27" customFormat="1" x14ac:dyDescent="0.15">
      <c r="A298" s="3" t="s">
        <v>257</v>
      </c>
      <c r="B298" s="3" t="s">
        <v>437</v>
      </c>
      <c r="C298" s="3" t="s">
        <v>438</v>
      </c>
      <c r="D298" s="13">
        <v>64</v>
      </c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29">
        <f t="shared" si="5"/>
        <v>64</v>
      </c>
    </row>
    <row r="299" spans="1:18" s="27" customFormat="1" x14ac:dyDescent="0.15">
      <c r="A299" s="3" t="s">
        <v>257</v>
      </c>
      <c r="B299" s="3" t="s">
        <v>439</v>
      </c>
      <c r="C299" s="3" t="s">
        <v>440</v>
      </c>
      <c r="D299" s="13">
        <v>418</v>
      </c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29">
        <f t="shared" si="5"/>
        <v>418</v>
      </c>
    </row>
    <row r="300" spans="1:18" s="27" customFormat="1" x14ac:dyDescent="0.15">
      <c r="A300" s="3" t="s">
        <v>257</v>
      </c>
      <c r="B300" s="3" t="s">
        <v>282</v>
      </c>
      <c r="C300" s="3" t="s">
        <v>283</v>
      </c>
      <c r="D300" s="13">
        <v>1825.5</v>
      </c>
      <c r="E300" s="13"/>
      <c r="F300" s="13"/>
      <c r="G300" s="13"/>
      <c r="H300" s="13"/>
      <c r="I300" s="13"/>
      <c r="J300" s="13"/>
      <c r="K300" s="13"/>
      <c r="L300" s="13">
        <v>4798</v>
      </c>
      <c r="M300" s="13"/>
      <c r="N300" s="13">
        <v>299</v>
      </c>
      <c r="O300" s="13"/>
      <c r="P300" s="13"/>
      <c r="Q300" s="13"/>
      <c r="R300" s="29">
        <f t="shared" si="5"/>
        <v>6922.5</v>
      </c>
    </row>
    <row r="301" spans="1:18" s="27" customFormat="1" x14ac:dyDescent="0.15">
      <c r="A301" s="3" t="s">
        <v>257</v>
      </c>
      <c r="B301" s="3" t="s">
        <v>441</v>
      </c>
      <c r="C301" s="3" t="s">
        <v>442</v>
      </c>
      <c r="D301" s="13">
        <v>2346.5</v>
      </c>
      <c r="E301" s="13"/>
      <c r="F301" s="13"/>
      <c r="G301" s="13"/>
      <c r="H301" s="13"/>
      <c r="I301" s="13">
        <v>0</v>
      </c>
      <c r="J301" s="13"/>
      <c r="K301" s="13"/>
      <c r="L301" s="13"/>
      <c r="M301" s="13"/>
      <c r="N301" s="13">
        <v>240</v>
      </c>
      <c r="O301" s="13"/>
      <c r="P301" s="13"/>
      <c r="Q301" s="13"/>
      <c r="R301" s="29">
        <f t="shared" si="5"/>
        <v>2586.5</v>
      </c>
    </row>
    <row r="302" spans="1:18" s="27" customFormat="1" x14ac:dyDescent="0.15">
      <c r="A302" s="3" t="s">
        <v>257</v>
      </c>
      <c r="B302" s="3" t="s">
        <v>443</v>
      </c>
      <c r="C302" s="3" t="s">
        <v>300</v>
      </c>
      <c r="D302" s="13">
        <v>1083</v>
      </c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29">
        <f t="shared" si="5"/>
        <v>1083</v>
      </c>
    </row>
    <row r="303" spans="1:18" s="27" customFormat="1" x14ac:dyDescent="0.15">
      <c r="A303" s="3" t="s">
        <v>257</v>
      </c>
      <c r="B303" s="3" t="s">
        <v>284</v>
      </c>
      <c r="C303" s="3" t="s">
        <v>285</v>
      </c>
      <c r="D303" s="13">
        <v>15753.5</v>
      </c>
      <c r="E303" s="13"/>
      <c r="F303" s="13"/>
      <c r="G303" s="13"/>
      <c r="H303" s="13"/>
      <c r="I303" s="13">
        <v>120</v>
      </c>
      <c r="J303" s="13"/>
      <c r="K303" s="13"/>
      <c r="L303" s="13"/>
      <c r="M303" s="13"/>
      <c r="N303" s="13">
        <v>2576</v>
      </c>
      <c r="O303" s="13"/>
      <c r="P303" s="13"/>
      <c r="Q303" s="13"/>
      <c r="R303" s="29">
        <f t="shared" si="5"/>
        <v>18449.5</v>
      </c>
    </row>
    <row r="304" spans="1:18" s="27" customFormat="1" x14ac:dyDescent="0.15">
      <c r="A304" s="3" t="s">
        <v>257</v>
      </c>
      <c r="B304" s="3" t="s">
        <v>286</v>
      </c>
      <c r="C304" s="3" t="s">
        <v>287</v>
      </c>
      <c r="D304" s="13">
        <v>3947.5</v>
      </c>
      <c r="E304" s="13"/>
      <c r="F304" s="13"/>
      <c r="G304" s="13"/>
      <c r="H304" s="13"/>
      <c r="I304" s="13">
        <v>61</v>
      </c>
      <c r="J304" s="13"/>
      <c r="K304" s="13"/>
      <c r="L304" s="13">
        <v>2106</v>
      </c>
      <c r="M304" s="13"/>
      <c r="N304" s="13">
        <v>794</v>
      </c>
      <c r="O304" s="13"/>
      <c r="P304" s="13"/>
      <c r="Q304" s="13"/>
      <c r="R304" s="29">
        <f t="shared" si="5"/>
        <v>6908.5</v>
      </c>
    </row>
    <row r="305" spans="1:18" s="27" customFormat="1" x14ac:dyDescent="0.15">
      <c r="A305" s="3" t="s">
        <v>257</v>
      </c>
      <c r="B305" s="3" t="s">
        <v>446</v>
      </c>
      <c r="C305" s="3" t="s">
        <v>289</v>
      </c>
      <c r="D305" s="13">
        <v>761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29">
        <f t="shared" si="5"/>
        <v>761</v>
      </c>
    </row>
    <row r="306" spans="1:18" s="27" customFormat="1" x14ac:dyDescent="0.15">
      <c r="A306" s="3" t="s">
        <v>257</v>
      </c>
      <c r="B306" s="3" t="s">
        <v>288</v>
      </c>
      <c r="C306" s="3" t="s">
        <v>289</v>
      </c>
      <c r="D306" s="13">
        <v>2144.0315789473684</v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>
        <v>148</v>
      </c>
      <c r="O306" s="13"/>
      <c r="P306" s="13"/>
      <c r="Q306" s="13"/>
      <c r="R306" s="29">
        <f t="shared" si="5"/>
        <v>2292.0315789473684</v>
      </c>
    </row>
    <row r="307" spans="1:18" s="27" customFormat="1" x14ac:dyDescent="0.15">
      <c r="A307" s="3" t="s">
        <v>257</v>
      </c>
      <c r="B307" s="3" t="s">
        <v>447</v>
      </c>
      <c r="C307" s="3" t="s">
        <v>448</v>
      </c>
      <c r="D307" s="13">
        <v>272</v>
      </c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29">
        <f t="shared" si="5"/>
        <v>272</v>
      </c>
    </row>
    <row r="308" spans="1:18" s="27" customFormat="1" x14ac:dyDescent="0.15">
      <c r="A308" s="3" t="s">
        <v>257</v>
      </c>
      <c r="B308" s="3" t="s">
        <v>449</v>
      </c>
      <c r="C308" s="3" t="s">
        <v>450</v>
      </c>
      <c r="D308" s="13">
        <v>0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29">
        <f t="shared" si="5"/>
        <v>0</v>
      </c>
    </row>
    <row r="309" spans="1:18" s="27" customFormat="1" x14ac:dyDescent="0.15">
      <c r="A309" s="3" t="s">
        <v>257</v>
      </c>
      <c r="B309" s="3" t="s">
        <v>290</v>
      </c>
      <c r="C309" s="3" t="s">
        <v>156</v>
      </c>
      <c r="D309" s="13">
        <v>178.5</v>
      </c>
      <c r="E309" s="13"/>
      <c r="F309" s="13"/>
      <c r="G309" s="13"/>
      <c r="H309" s="13"/>
      <c r="I309" s="13">
        <v>30</v>
      </c>
      <c r="J309" s="13"/>
      <c r="K309" s="13"/>
      <c r="L309" s="13">
        <v>2537</v>
      </c>
      <c r="M309" s="13"/>
      <c r="N309" s="13">
        <v>424</v>
      </c>
      <c r="O309" s="13"/>
      <c r="P309" s="13"/>
      <c r="Q309" s="13"/>
      <c r="R309" s="29">
        <f t="shared" si="5"/>
        <v>3169.5</v>
      </c>
    </row>
    <row r="310" spans="1:18" s="27" customFormat="1" x14ac:dyDescent="0.15">
      <c r="A310" s="3" t="s">
        <v>257</v>
      </c>
      <c r="B310" s="3" t="s">
        <v>291</v>
      </c>
      <c r="C310" s="3" t="s">
        <v>292</v>
      </c>
      <c r="D310" s="13">
        <v>3346.5</v>
      </c>
      <c r="E310" s="13"/>
      <c r="F310" s="13"/>
      <c r="G310" s="13"/>
      <c r="H310" s="13"/>
      <c r="I310" s="13">
        <v>0</v>
      </c>
      <c r="J310" s="13"/>
      <c r="K310" s="13"/>
      <c r="L310" s="13">
        <v>1744</v>
      </c>
      <c r="M310" s="13"/>
      <c r="N310" s="13">
        <v>467</v>
      </c>
      <c r="O310" s="13"/>
      <c r="P310" s="13"/>
      <c r="Q310" s="13"/>
      <c r="R310" s="29">
        <f t="shared" si="5"/>
        <v>5557.5</v>
      </c>
    </row>
    <row r="311" spans="1:18" s="27" customFormat="1" x14ac:dyDescent="0.15">
      <c r="A311" s="3" t="s">
        <v>257</v>
      </c>
      <c r="B311" s="3" t="s">
        <v>451</v>
      </c>
      <c r="C311" s="3" t="s">
        <v>287</v>
      </c>
      <c r="D311" s="13">
        <v>5929</v>
      </c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29">
        <f t="shared" si="5"/>
        <v>5929</v>
      </c>
    </row>
    <row r="312" spans="1:18" s="27" customFormat="1" x14ac:dyDescent="0.15">
      <c r="A312" s="3" t="s">
        <v>257</v>
      </c>
      <c r="B312" s="3" t="s">
        <v>620</v>
      </c>
      <c r="C312" s="3" t="s">
        <v>287</v>
      </c>
      <c r="D312" s="13">
        <v>512</v>
      </c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29">
        <f t="shared" si="5"/>
        <v>512</v>
      </c>
    </row>
    <row r="313" spans="1:18" s="27" customFormat="1" x14ac:dyDescent="0.15">
      <c r="A313" s="3" t="s">
        <v>257</v>
      </c>
      <c r="B313" s="3" t="s">
        <v>453</v>
      </c>
      <c r="C313" s="3" t="s">
        <v>399</v>
      </c>
      <c r="D313" s="13">
        <v>1929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29">
        <f t="shared" si="5"/>
        <v>1929</v>
      </c>
    </row>
    <row r="314" spans="1:18" s="27" customFormat="1" x14ac:dyDescent="0.15">
      <c r="A314" s="3" t="s">
        <v>257</v>
      </c>
      <c r="B314" s="3" t="s">
        <v>454</v>
      </c>
      <c r="C314" s="3" t="s">
        <v>176</v>
      </c>
      <c r="D314" s="13">
        <v>288</v>
      </c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29">
        <f t="shared" si="5"/>
        <v>288</v>
      </c>
    </row>
    <row r="315" spans="1:18" s="27" customFormat="1" x14ac:dyDescent="0.15">
      <c r="A315" s="3" t="s">
        <v>257</v>
      </c>
      <c r="B315" s="3" t="s">
        <v>455</v>
      </c>
      <c r="C315" s="3" t="s">
        <v>456</v>
      </c>
      <c r="D315" s="13">
        <v>187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29">
        <f t="shared" si="5"/>
        <v>187</v>
      </c>
    </row>
    <row r="316" spans="1:18" s="27" customFormat="1" x14ac:dyDescent="0.15">
      <c r="A316" s="3" t="s">
        <v>257</v>
      </c>
      <c r="B316" s="3" t="s">
        <v>621</v>
      </c>
      <c r="C316" s="3" t="s">
        <v>456</v>
      </c>
      <c r="D316" s="13">
        <v>21</v>
      </c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29">
        <f t="shared" si="5"/>
        <v>21</v>
      </c>
    </row>
    <row r="317" spans="1:18" s="27" customFormat="1" x14ac:dyDescent="0.15">
      <c r="A317" s="3" t="s">
        <v>257</v>
      </c>
      <c r="B317" s="3" t="s">
        <v>293</v>
      </c>
      <c r="C317" s="3" t="s">
        <v>160</v>
      </c>
      <c r="D317" s="13">
        <v>60796.84539473684</v>
      </c>
      <c r="E317" s="13"/>
      <c r="F317" s="13"/>
      <c r="G317" s="13"/>
      <c r="H317" s="13"/>
      <c r="I317" s="13">
        <v>624</v>
      </c>
      <c r="J317" s="13"/>
      <c r="K317" s="13"/>
      <c r="L317" s="13"/>
      <c r="M317" s="13"/>
      <c r="N317" s="13">
        <v>7856</v>
      </c>
      <c r="O317" s="13"/>
      <c r="P317" s="13"/>
      <c r="Q317" s="13"/>
      <c r="R317" s="29">
        <f t="shared" si="5"/>
        <v>69276.84539473684</v>
      </c>
    </row>
    <row r="318" spans="1:18" s="27" customFormat="1" x14ac:dyDescent="0.15">
      <c r="A318" s="3" t="s">
        <v>257</v>
      </c>
      <c r="B318" s="3" t="s">
        <v>294</v>
      </c>
      <c r="C318" s="3" t="s">
        <v>295</v>
      </c>
      <c r="D318" s="13">
        <v>2879.5</v>
      </c>
      <c r="E318" s="13"/>
      <c r="F318" s="13"/>
      <c r="G318" s="13"/>
      <c r="H318" s="13"/>
      <c r="I318" s="13">
        <v>0</v>
      </c>
      <c r="J318" s="13"/>
      <c r="K318" s="13"/>
      <c r="L318" s="13">
        <v>747</v>
      </c>
      <c r="M318" s="13"/>
      <c r="N318" s="13">
        <v>125</v>
      </c>
      <c r="O318" s="13"/>
      <c r="P318" s="13"/>
      <c r="Q318" s="13"/>
      <c r="R318" s="29">
        <f t="shared" si="5"/>
        <v>3751.5</v>
      </c>
    </row>
    <row r="319" spans="1:18" s="27" customFormat="1" x14ac:dyDescent="0.15">
      <c r="A319" s="3" t="s">
        <v>257</v>
      </c>
      <c r="B319" s="3" t="s">
        <v>296</v>
      </c>
      <c r="C319" s="3" t="s">
        <v>295</v>
      </c>
      <c r="D319" s="13">
        <v>3962.5</v>
      </c>
      <c r="E319" s="13"/>
      <c r="F319" s="13"/>
      <c r="G319" s="13"/>
      <c r="H319" s="13"/>
      <c r="I319" s="13">
        <v>0</v>
      </c>
      <c r="J319" s="13"/>
      <c r="K319" s="13"/>
      <c r="L319" s="13">
        <v>1007</v>
      </c>
      <c r="M319" s="13"/>
      <c r="N319" s="13">
        <v>170</v>
      </c>
      <c r="O319" s="13"/>
      <c r="P319" s="13"/>
      <c r="Q319" s="13"/>
      <c r="R319" s="29">
        <f t="shared" si="5"/>
        <v>5139.5</v>
      </c>
    </row>
    <row r="320" spans="1:18" s="27" customFormat="1" x14ac:dyDescent="0.15">
      <c r="A320" s="3" t="s">
        <v>257</v>
      </c>
      <c r="B320" s="3" t="s">
        <v>457</v>
      </c>
      <c r="C320" s="3" t="s">
        <v>458</v>
      </c>
      <c r="D320" s="13">
        <v>447</v>
      </c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29">
        <f t="shared" si="5"/>
        <v>447</v>
      </c>
    </row>
    <row r="321" spans="1:18" s="27" customFormat="1" x14ac:dyDescent="0.15">
      <c r="A321" s="3" t="s">
        <v>257</v>
      </c>
      <c r="B321" s="3" t="s">
        <v>297</v>
      </c>
      <c r="C321" s="3" t="s">
        <v>298</v>
      </c>
      <c r="D321" s="13">
        <v>4700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29">
        <f t="shared" si="5"/>
        <v>4700</v>
      </c>
    </row>
    <row r="322" spans="1:18" s="27" customFormat="1" x14ac:dyDescent="0.15">
      <c r="A322" s="3" t="s">
        <v>257</v>
      </c>
      <c r="B322" s="3" t="s">
        <v>299</v>
      </c>
      <c r="C322" s="3" t="s">
        <v>300</v>
      </c>
      <c r="D322" s="13">
        <v>3643</v>
      </c>
      <c r="E322" s="13"/>
      <c r="F322" s="13"/>
      <c r="G322" s="13"/>
      <c r="H322" s="13"/>
      <c r="I322" s="13">
        <v>0</v>
      </c>
      <c r="J322" s="13"/>
      <c r="K322" s="13"/>
      <c r="L322" s="13"/>
      <c r="M322" s="13"/>
      <c r="N322" s="13">
        <v>228</v>
      </c>
      <c r="O322" s="13"/>
      <c r="P322" s="13"/>
      <c r="Q322" s="13"/>
      <c r="R322" s="29">
        <f t="shared" si="5"/>
        <v>3871</v>
      </c>
    </row>
    <row r="323" spans="1:18" s="27" customFormat="1" x14ac:dyDescent="0.15">
      <c r="A323" s="3" t="s">
        <v>257</v>
      </c>
      <c r="B323" s="3" t="s">
        <v>622</v>
      </c>
      <c r="C323" s="3" t="s">
        <v>623</v>
      </c>
      <c r="D323" s="13">
        <v>13</v>
      </c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29">
        <f t="shared" si="5"/>
        <v>13</v>
      </c>
    </row>
    <row r="324" spans="1:18" s="27" customFormat="1" x14ac:dyDescent="0.15">
      <c r="A324" s="3" t="s">
        <v>257</v>
      </c>
      <c r="B324" s="3" t="s">
        <v>463</v>
      </c>
      <c r="C324" s="3" t="s">
        <v>251</v>
      </c>
      <c r="D324" s="13">
        <v>954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29">
        <f t="shared" si="5"/>
        <v>954</v>
      </c>
    </row>
    <row r="325" spans="1:18" s="27" customFormat="1" x14ac:dyDescent="0.15">
      <c r="A325" s="3" t="s">
        <v>257</v>
      </c>
      <c r="B325" s="3" t="s">
        <v>464</v>
      </c>
      <c r="C325" s="3" t="s">
        <v>465</v>
      </c>
      <c r="D325" s="13">
        <v>3144</v>
      </c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29">
        <f t="shared" si="5"/>
        <v>3144</v>
      </c>
    </row>
    <row r="326" spans="1:18" s="27" customFormat="1" x14ac:dyDescent="0.15">
      <c r="A326" s="3" t="s">
        <v>257</v>
      </c>
      <c r="B326" s="3" t="s">
        <v>301</v>
      </c>
      <c r="C326" s="3" t="s">
        <v>302</v>
      </c>
      <c r="D326" s="13">
        <v>2583</v>
      </c>
      <c r="E326" s="13"/>
      <c r="F326" s="13"/>
      <c r="G326" s="13"/>
      <c r="H326" s="13"/>
      <c r="I326" s="13"/>
      <c r="J326" s="13"/>
      <c r="K326" s="13"/>
      <c r="L326" s="13"/>
      <c r="M326" s="13"/>
      <c r="N326" s="13">
        <v>418</v>
      </c>
      <c r="O326" s="13"/>
      <c r="P326" s="13"/>
      <c r="Q326" s="13"/>
      <c r="R326" s="29">
        <f t="shared" si="5"/>
        <v>3001</v>
      </c>
    </row>
    <row r="327" spans="1:18" s="27" customFormat="1" x14ac:dyDescent="0.15">
      <c r="A327" s="3" t="s">
        <v>257</v>
      </c>
      <c r="B327" s="3" t="s">
        <v>468</v>
      </c>
      <c r="C327" s="3" t="s">
        <v>167</v>
      </c>
      <c r="D327" s="13">
        <v>585</v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29">
        <f t="shared" si="5"/>
        <v>585</v>
      </c>
    </row>
    <row r="328" spans="1:18" s="27" customFormat="1" x14ac:dyDescent="0.15">
      <c r="A328" s="3" t="s">
        <v>257</v>
      </c>
      <c r="B328" s="3" t="s">
        <v>624</v>
      </c>
      <c r="C328" s="3" t="s">
        <v>167</v>
      </c>
      <c r="D328" s="13">
        <v>1042</v>
      </c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29">
        <f t="shared" si="5"/>
        <v>1042</v>
      </c>
    </row>
    <row r="329" spans="1:18" s="27" customFormat="1" x14ac:dyDescent="0.15">
      <c r="A329" s="3" t="s">
        <v>257</v>
      </c>
      <c r="B329" s="3" t="s">
        <v>305</v>
      </c>
      <c r="C329" s="3" t="s">
        <v>306</v>
      </c>
      <c r="D329" s="13">
        <v>298</v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>
        <v>7</v>
      </c>
      <c r="O329" s="13"/>
      <c r="P329" s="13"/>
      <c r="Q329" s="13"/>
      <c r="R329" s="29">
        <f t="shared" si="5"/>
        <v>305</v>
      </c>
    </row>
    <row r="330" spans="1:18" s="27" customFormat="1" x14ac:dyDescent="0.15">
      <c r="A330" s="3" t="s">
        <v>257</v>
      </c>
      <c r="B330" s="3" t="s">
        <v>471</v>
      </c>
      <c r="C330" s="3" t="s">
        <v>287</v>
      </c>
      <c r="D330" s="13">
        <v>271</v>
      </c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29">
        <f t="shared" si="5"/>
        <v>271</v>
      </c>
    </row>
    <row r="331" spans="1:18" s="27" customFormat="1" x14ac:dyDescent="0.15">
      <c r="A331" s="3" t="s">
        <v>257</v>
      </c>
      <c r="B331" s="3" t="s">
        <v>625</v>
      </c>
      <c r="C331" s="3" t="s">
        <v>287</v>
      </c>
      <c r="D331" s="13">
        <v>40</v>
      </c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29">
        <f t="shared" si="5"/>
        <v>40</v>
      </c>
    </row>
    <row r="332" spans="1:18" s="27" customFormat="1" x14ac:dyDescent="0.15">
      <c r="A332" s="3" t="s">
        <v>257</v>
      </c>
      <c r="B332" s="3" t="s">
        <v>307</v>
      </c>
      <c r="C332" s="3" t="s">
        <v>158</v>
      </c>
      <c r="D332" s="13">
        <v>2228</v>
      </c>
      <c r="E332" s="13"/>
      <c r="F332" s="13"/>
      <c r="G332" s="13"/>
      <c r="H332" s="13"/>
      <c r="I332" s="13">
        <v>180</v>
      </c>
      <c r="J332" s="13"/>
      <c r="K332" s="13"/>
      <c r="L332" s="13"/>
      <c r="M332" s="13"/>
      <c r="N332" s="13"/>
      <c r="O332" s="13"/>
      <c r="P332" s="13"/>
      <c r="Q332" s="13"/>
      <c r="R332" s="29">
        <f t="shared" si="5"/>
        <v>2408</v>
      </c>
    </row>
    <row r="333" spans="1:18" s="27" customFormat="1" x14ac:dyDescent="0.15">
      <c r="A333" s="3" t="s">
        <v>257</v>
      </c>
      <c r="B333" s="3" t="s">
        <v>308</v>
      </c>
      <c r="C333" s="3" t="s">
        <v>309</v>
      </c>
      <c r="D333" s="13">
        <v>1055</v>
      </c>
      <c r="E333" s="13"/>
      <c r="F333" s="13"/>
      <c r="G333" s="13"/>
      <c r="H333" s="13"/>
      <c r="I333" s="13"/>
      <c r="J333" s="13"/>
      <c r="K333" s="13"/>
      <c r="L333" s="13">
        <v>1146</v>
      </c>
      <c r="M333" s="13"/>
      <c r="N333" s="13">
        <v>94</v>
      </c>
      <c r="O333" s="13"/>
      <c r="P333" s="13"/>
      <c r="Q333" s="13"/>
      <c r="R333" s="29">
        <f t="shared" si="5"/>
        <v>2295</v>
      </c>
    </row>
    <row r="334" spans="1:18" s="27" customFormat="1" x14ac:dyDescent="0.15">
      <c r="A334" s="3" t="s">
        <v>257</v>
      </c>
      <c r="B334" s="3" t="s">
        <v>472</v>
      </c>
      <c r="C334" s="3" t="s">
        <v>309</v>
      </c>
      <c r="D334" s="13">
        <v>27</v>
      </c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29">
        <f t="shared" si="5"/>
        <v>27</v>
      </c>
    </row>
    <row r="335" spans="1:18" s="27" customFormat="1" x14ac:dyDescent="0.15">
      <c r="A335" s="3" t="s">
        <v>257</v>
      </c>
      <c r="B335" s="3" t="s">
        <v>473</v>
      </c>
      <c r="C335" s="3" t="s">
        <v>379</v>
      </c>
      <c r="D335" s="13">
        <v>1655</v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29">
        <f t="shared" si="5"/>
        <v>1655</v>
      </c>
    </row>
    <row r="336" spans="1:18" s="27" customFormat="1" x14ac:dyDescent="0.15">
      <c r="A336" s="3" t="s">
        <v>257</v>
      </c>
      <c r="B336" s="3" t="s">
        <v>310</v>
      </c>
      <c r="C336" s="3" t="s">
        <v>311</v>
      </c>
      <c r="D336" s="13">
        <v>5626</v>
      </c>
      <c r="E336" s="13"/>
      <c r="F336" s="13"/>
      <c r="G336" s="13"/>
      <c r="H336" s="13"/>
      <c r="I336" s="13"/>
      <c r="J336" s="13"/>
      <c r="K336" s="13">
        <v>0</v>
      </c>
      <c r="L336" s="13"/>
      <c r="M336" s="13"/>
      <c r="N336" s="13"/>
      <c r="O336" s="13"/>
      <c r="P336" s="13"/>
      <c r="Q336" s="13"/>
      <c r="R336" s="29">
        <f t="shared" si="5"/>
        <v>5626</v>
      </c>
    </row>
    <row r="337" spans="1:18" s="27" customFormat="1" x14ac:dyDescent="0.15">
      <c r="A337" s="3" t="s">
        <v>257</v>
      </c>
      <c r="B337" s="3" t="s">
        <v>474</v>
      </c>
      <c r="C337" s="3" t="s">
        <v>475</v>
      </c>
      <c r="D337" s="13">
        <v>351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29">
        <f t="shared" si="5"/>
        <v>351</v>
      </c>
    </row>
    <row r="338" spans="1:18" s="27" customFormat="1" x14ac:dyDescent="0.15">
      <c r="A338" s="3" t="s">
        <v>257</v>
      </c>
      <c r="B338" s="3" t="s">
        <v>476</v>
      </c>
      <c r="C338" s="3" t="s">
        <v>355</v>
      </c>
      <c r="D338" s="13">
        <v>215</v>
      </c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29">
        <f t="shared" si="5"/>
        <v>215</v>
      </c>
    </row>
    <row r="339" spans="1:18" s="27" customFormat="1" x14ac:dyDescent="0.15">
      <c r="A339" s="3" t="s">
        <v>257</v>
      </c>
      <c r="B339" s="3" t="s">
        <v>312</v>
      </c>
      <c r="C339" s="3" t="s">
        <v>313</v>
      </c>
      <c r="D339" s="13">
        <v>586</v>
      </c>
      <c r="E339" s="13"/>
      <c r="F339" s="13"/>
      <c r="G339" s="13"/>
      <c r="H339" s="13"/>
      <c r="I339" s="13">
        <v>0</v>
      </c>
      <c r="J339" s="13"/>
      <c r="K339" s="13"/>
      <c r="L339" s="13"/>
      <c r="M339" s="13"/>
      <c r="N339" s="13">
        <v>20</v>
      </c>
      <c r="O339" s="13"/>
      <c r="P339" s="13"/>
      <c r="Q339" s="13"/>
      <c r="R339" s="29">
        <f t="shared" si="5"/>
        <v>606</v>
      </c>
    </row>
    <row r="340" spans="1:18" s="27" customFormat="1" x14ac:dyDescent="0.15">
      <c r="A340" s="3" t="s">
        <v>257</v>
      </c>
      <c r="B340" s="3" t="s">
        <v>314</v>
      </c>
      <c r="C340" s="3" t="s">
        <v>313</v>
      </c>
      <c r="D340" s="13">
        <v>1826</v>
      </c>
      <c r="E340" s="13"/>
      <c r="F340" s="13"/>
      <c r="G340" s="13"/>
      <c r="H340" s="13"/>
      <c r="I340" s="13">
        <v>0</v>
      </c>
      <c r="J340" s="13"/>
      <c r="K340" s="13"/>
      <c r="L340" s="13"/>
      <c r="M340" s="13"/>
      <c r="N340" s="13">
        <v>75</v>
      </c>
      <c r="O340" s="13"/>
      <c r="P340" s="13"/>
      <c r="Q340" s="13"/>
      <c r="R340" s="29">
        <f t="shared" si="5"/>
        <v>1901</v>
      </c>
    </row>
    <row r="341" spans="1:18" s="27" customFormat="1" x14ac:dyDescent="0.15">
      <c r="A341" s="3" t="s">
        <v>257</v>
      </c>
      <c r="B341" s="3" t="s">
        <v>477</v>
      </c>
      <c r="C341" s="3" t="s">
        <v>358</v>
      </c>
      <c r="D341" s="13">
        <v>573</v>
      </c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29">
        <f t="shared" si="5"/>
        <v>573</v>
      </c>
    </row>
    <row r="342" spans="1:18" s="27" customFormat="1" x14ac:dyDescent="0.15">
      <c r="A342" s="3" t="s">
        <v>257</v>
      </c>
      <c r="B342" s="3" t="s">
        <v>478</v>
      </c>
      <c r="C342" s="3" t="s">
        <v>456</v>
      </c>
      <c r="D342" s="13">
        <v>677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29">
        <f t="shared" si="5"/>
        <v>677</v>
      </c>
    </row>
    <row r="343" spans="1:18" s="27" customFormat="1" x14ac:dyDescent="0.15">
      <c r="A343" s="3" t="s">
        <v>257</v>
      </c>
      <c r="B343" s="3" t="s">
        <v>479</v>
      </c>
      <c r="C343" s="3" t="s">
        <v>267</v>
      </c>
      <c r="D343" s="13">
        <v>45</v>
      </c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29">
        <f t="shared" si="5"/>
        <v>45</v>
      </c>
    </row>
    <row r="344" spans="1:18" s="27" customFormat="1" x14ac:dyDescent="0.15">
      <c r="A344" s="3" t="s">
        <v>257</v>
      </c>
      <c r="B344" s="3" t="s">
        <v>316</v>
      </c>
      <c r="C344" s="3" t="s">
        <v>239</v>
      </c>
      <c r="D344" s="13">
        <v>690</v>
      </c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29">
        <f t="shared" si="5"/>
        <v>690</v>
      </c>
    </row>
    <row r="345" spans="1:18" s="27" customFormat="1" x14ac:dyDescent="0.15">
      <c r="A345" s="3" t="s">
        <v>257</v>
      </c>
      <c r="B345" s="3" t="s">
        <v>317</v>
      </c>
      <c r="C345" s="3" t="s">
        <v>318</v>
      </c>
      <c r="D345" s="13">
        <v>7378</v>
      </c>
      <c r="E345" s="13"/>
      <c r="F345" s="13"/>
      <c r="G345" s="13"/>
      <c r="H345" s="13"/>
      <c r="I345" s="13">
        <v>90</v>
      </c>
      <c r="J345" s="13"/>
      <c r="K345" s="13"/>
      <c r="L345" s="13"/>
      <c r="M345" s="13"/>
      <c r="N345" s="13">
        <v>1058</v>
      </c>
      <c r="O345" s="13"/>
      <c r="P345" s="13"/>
      <c r="Q345" s="13"/>
      <c r="R345" s="29">
        <f t="shared" si="5"/>
        <v>8526</v>
      </c>
    </row>
    <row r="346" spans="1:18" s="27" customFormat="1" x14ac:dyDescent="0.15">
      <c r="A346" s="3" t="s">
        <v>257</v>
      </c>
      <c r="B346" s="3" t="s">
        <v>480</v>
      </c>
      <c r="C346" s="3" t="s">
        <v>481</v>
      </c>
      <c r="D346" s="13">
        <v>844</v>
      </c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29">
        <f t="shared" si="5"/>
        <v>844</v>
      </c>
    </row>
    <row r="347" spans="1:18" s="27" customFormat="1" x14ac:dyDescent="0.15">
      <c r="A347" s="3" t="s">
        <v>257</v>
      </c>
      <c r="B347" s="3" t="s">
        <v>482</v>
      </c>
      <c r="C347" s="3" t="s">
        <v>483</v>
      </c>
      <c r="D347" s="13">
        <v>0</v>
      </c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29">
        <f t="shared" si="5"/>
        <v>0</v>
      </c>
    </row>
    <row r="348" spans="1:18" s="27" customFormat="1" x14ac:dyDescent="0.15">
      <c r="A348" s="3" t="s">
        <v>257</v>
      </c>
      <c r="B348" s="3" t="s">
        <v>484</v>
      </c>
      <c r="C348" s="3" t="s">
        <v>321</v>
      </c>
      <c r="D348" s="13">
        <v>3421</v>
      </c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29">
        <f t="shared" si="5"/>
        <v>3421</v>
      </c>
    </row>
    <row r="349" spans="1:18" s="27" customFormat="1" x14ac:dyDescent="0.15">
      <c r="A349" s="3" t="s">
        <v>257</v>
      </c>
      <c r="B349" s="3" t="s">
        <v>485</v>
      </c>
      <c r="C349" s="3" t="s">
        <v>321</v>
      </c>
      <c r="D349" s="13">
        <v>925</v>
      </c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29">
        <f t="shared" ref="R349:R412" si="6">SUM(D349:Q349)</f>
        <v>925</v>
      </c>
    </row>
    <row r="350" spans="1:18" s="27" customFormat="1" x14ac:dyDescent="0.15">
      <c r="A350" s="3" t="s">
        <v>257</v>
      </c>
      <c r="B350" s="3" t="s">
        <v>320</v>
      </c>
      <c r="C350" s="3" t="s">
        <v>321</v>
      </c>
      <c r="D350" s="13">
        <v>3067</v>
      </c>
      <c r="E350" s="13"/>
      <c r="F350" s="13"/>
      <c r="G350" s="13"/>
      <c r="H350" s="13"/>
      <c r="I350" s="13">
        <v>0</v>
      </c>
      <c r="J350" s="13"/>
      <c r="K350" s="13"/>
      <c r="L350" s="13"/>
      <c r="M350" s="13"/>
      <c r="N350" s="13">
        <v>230</v>
      </c>
      <c r="O350" s="13"/>
      <c r="P350" s="13"/>
      <c r="Q350" s="13"/>
      <c r="R350" s="29">
        <f t="shared" si="6"/>
        <v>3297</v>
      </c>
    </row>
    <row r="351" spans="1:18" s="27" customFormat="1" x14ac:dyDescent="0.15">
      <c r="A351" s="3" t="s">
        <v>257</v>
      </c>
      <c r="B351" s="3" t="s">
        <v>486</v>
      </c>
      <c r="C351" s="3" t="s">
        <v>487</v>
      </c>
      <c r="D351" s="13">
        <v>210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29">
        <f t="shared" si="6"/>
        <v>210</v>
      </c>
    </row>
    <row r="352" spans="1:18" s="27" customFormat="1" x14ac:dyDescent="0.15">
      <c r="A352" s="3" t="s">
        <v>257</v>
      </c>
      <c r="B352" s="3" t="s">
        <v>488</v>
      </c>
      <c r="C352" s="3" t="s">
        <v>489</v>
      </c>
      <c r="D352" s="13">
        <v>974</v>
      </c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29">
        <f t="shared" si="6"/>
        <v>974</v>
      </c>
    </row>
    <row r="353" spans="1:18" s="27" customFormat="1" x14ac:dyDescent="0.15">
      <c r="A353" s="3" t="s">
        <v>257</v>
      </c>
      <c r="B353" s="3" t="s">
        <v>322</v>
      </c>
      <c r="C353" s="3" t="s">
        <v>323</v>
      </c>
      <c r="D353" s="13">
        <v>584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29">
        <f t="shared" si="6"/>
        <v>584</v>
      </c>
    </row>
    <row r="354" spans="1:18" s="27" customFormat="1" x14ac:dyDescent="0.15">
      <c r="A354" s="3" t="s">
        <v>257</v>
      </c>
      <c r="B354" s="3" t="s">
        <v>490</v>
      </c>
      <c r="C354" s="3" t="s">
        <v>440</v>
      </c>
      <c r="D354" s="13">
        <v>901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29">
        <f t="shared" si="6"/>
        <v>901</v>
      </c>
    </row>
    <row r="355" spans="1:18" s="27" customFormat="1" x14ac:dyDescent="0.15">
      <c r="A355" s="3" t="s">
        <v>257</v>
      </c>
      <c r="B355" s="3" t="s">
        <v>491</v>
      </c>
      <c r="C355" s="3" t="s">
        <v>492</v>
      </c>
      <c r="D355" s="13">
        <v>204</v>
      </c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29">
        <f t="shared" si="6"/>
        <v>204</v>
      </c>
    </row>
    <row r="356" spans="1:18" s="27" customFormat="1" x14ac:dyDescent="0.15">
      <c r="A356" s="3" t="s">
        <v>257</v>
      </c>
      <c r="B356" s="3" t="s">
        <v>494</v>
      </c>
      <c r="C356" s="3" t="s">
        <v>456</v>
      </c>
      <c r="D356" s="13">
        <v>1372</v>
      </c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29">
        <f t="shared" si="6"/>
        <v>1372</v>
      </c>
    </row>
    <row r="357" spans="1:18" s="27" customFormat="1" x14ac:dyDescent="0.15">
      <c r="A357" s="3" t="s">
        <v>257</v>
      </c>
      <c r="B357" s="3" t="s">
        <v>495</v>
      </c>
      <c r="C357" s="3" t="s">
        <v>283</v>
      </c>
      <c r="D357" s="13">
        <v>112</v>
      </c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29">
        <f t="shared" si="6"/>
        <v>112</v>
      </c>
    </row>
    <row r="358" spans="1:18" s="27" customFormat="1" x14ac:dyDescent="0.15">
      <c r="A358" s="3" t="s">
        <v>257</v>
      </c>
      <c r="B358" s="3" t="s">
        <v>496</v>
      </c>
      <c r="C358" s="3" t="s">
        <v>283</v>
      </c>
      <c r="D358" s="13">
        <v>0</v>
      </c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29">
        <f t="shared" si="6"/>
        <v>0</v>
      </c>
    </row>
    <row r="359" spans="1:18" s="27" customFormat="1" x14ac:dyDescent="0.15">
      <c r="A359" s="3" t="s">
        <v>257</v>
      </c>
      <c r="B359" s="3" t="s">
        <v>497</v>
      </c>
      <c r="C359" s="3" t="s">
        <v>450</v>
      </c>
      <c r="D359" s="13">
        <v>1087</v>
      </c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29">
        <f t="shared" si="6"/>
        <v>1087</v>
      </c>
    </row>
    <row r="360" spans="1:18" s="27" customFormat="1" x14ac:dyDescent="0.15">
      <c r="A360" s="3" t="s">
        <v>257</v>
      </c>
      <c r="B360" s="3" t="s">
        <v>326</v>
      </c>
      <c r="C360" s="3" t="s">
        <v>327</v>
      </c>
      <c r="D360" s="13">
        <v>544</v>
      </c>
      <c r="E360" s="13"/>
      <c r="F360" s="13"/>
      <c r="G360" s="13"/>
      <c r="H360" s="13"/>
      <c r="I360" s="13"/>
      <c r="J360" s="13"/>
      <c r="K360" s="13"/>
      <c r="L360" s="13">
        <v>3565</v>
      </c>
      <c r="M360" s="13"/>
      <c r="N360" s="13">
        <v>121</v>
      </c>
      <c r="O360" s="13"/>
      <c r="P360" s="13"/>
      <c r="Q360" s="13"/>
      <c r="R360" s="29">
        <f t="shared" si="6"/>
        <v>4230</v>
      </c>
    </row>
    <row r="361" spans="1:18" s="27" customFormat="1" x14ac:dyDescent="0.15">
      <c r="A361" s="3" t="s">
        <v>257</v>
      </c>
      <c r="B361" s="3" t="s">
        <v>498</v>
      </c>
      <c r="C361" s="3" t="s">
        <v>499</v>
      </c>
      <c r="D361" s="13">
        <v>106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29">
        <f t="shared" si="6"/>
        <v>106</v>
      </c>
    </row>
    <row r="362" spans="1:18" s="27" customFormat="1" x14ac:dyDescent="0.15">
      <c r="A362" s="3" t="s">
        <v>257</v>
      </c>
      <c r="B362" s="3" t="s">
        <v>500</v>
      </c>
      <c r="C362" s="3" t="s">
        <v>501</v>
      </c>
      <c r="D362" s="13">
        <v>621</v>
      </c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29">
        <f t="shared" si="6"/>
        <v>621</v>
      </c>
    </row>
    <row r="363" spans="1:18" s="27" customFormat="1" x14ac:dyDescent="0.15">
      <c r="A363" s="3" t="s">
        <v>257</v>
      </c>
      <c r="B363" s="3" t="s">
        <v>328</v>
      </c>
      <c r="C363" s="3" t="s">
        <v>329</v>
      </c>
      <c r="D363" s="13">
        <v>108</v>
      </c>
      <c r="E363" s="13"/>
      <c r="F363" s="13"/>
      <c r="G363" s="13"/>
      <c r="H363" s="13"/>
      <c r="I363" s="13"/>
      <c r="J363" s="13"/>
      <c r="K363" s="13"/>
      <c r="L363" s="13"/>
      <c r="M363" s="13"/>
      <c r="N363" s="13">
        <v>7</v>
      </c>
      <c r="O363" s="13"/>
      <c r="P363" s="13"/>
      <c r="Q363" s="13"/>
      <c r="R363" s="29">
        <f t="shared" si="6"/>
        <v>115</v>
      </c>
    </row>
    <row r="364" spans="1:18" s="27" customFormat="1" x14ac:dyDescent="0.15">
      <c r="A364" s="3" t="s">
        <v>257</v>
      </c>
      <c r="B364" s="3" t="s">
        <v>502</v>
      </c>
      <c r="C364" s="3" t="s">
        <v>162</v>
      </c>
      <c r="D364" s="13">
        <v>2060</v>
      </c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29">
        <f t="shared" si="6"/>
        <v>2060</v>
      </c>
    </row>
    <row r="365" spans="1:18" s="27" customFormat="1" x14ac:dyDescent="0.15">
      <c r="A365" s="3" t="s">
        <v>257</v>
      </c>
      <c r="B365" s="3" t="s">
        <v>503</v>
      </c>
      <c r="C365" s="3" t="s">
        <v>504</v>
      </c>
      <c r="D365" s="13">
        <v>16</v>
      </c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29">
        <f t="shared" si="6"/>
        <v>16</v>
      </c>
    </row>
    <row r="366" spans="1:18" s="27" customFormat="1" x14ac:dyDescent="0.15">
      <c r="A366" s="3" t="s">
        <v>257</v>
      </c>
      <c r="B366" s="3" t="s">
        <v>505</v>
      </c>
      <c r="C366" s="3" t="s">
        <v>355</v>
      </c>
      <c r="D366" s="13">
        <v>711</v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29">
        <f t="shared" si="6"/>
        <v>711</v>
      </c>
    </row>
    <row r="367" spans="1:18" s="27" customFormat="1" x14ac:dyDescent="0.15">
      <c r="A367" s="3" t="s">
        <v>257</v>
      </c>
      <c r="B367" s="3" t="s">
        <v>506</v>
      </c>
      <c r="C367" s="3" t="s">
        <v>507</v>
      </c>
      <c r="D367" s="13">
        <v>0</v>
      </c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29">
        <f t="shared" si="6"/>
        <v>0</v>
      </c>
    </row>
    <row r="368" spans="1:18" s="27" customFormat="1" x14ac:dyDescent="0.15">
      <c r="A368" s="3" t="s">
        <v>257</v>
      </c>
      <c r="B368" s="3" t="s">
        <v>330</v>
      </c>
      <c r="C368" s="3" t="s">
        <v>236</v>
      </c>
      <c r="D368" s="13">
        <v>3764</v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29">
        <f t="shared" si="6"/>
        <v>3764</v>
      </c>
    </row>
    <row r="369" spans="1:18" s="27" customFormat="1" x14ac:dyDescent="0.15">
      <c r="A369" s="3" t="s">
        <v>257</v>
      </c>
      <c r="B369" s="3" t="s">
        <v>331</v>
      </c>
      <c r="C369" s="3" t="s">
        <v>180</v>
      </c>
      <c r="D369" s="13">
        <v>1070.5</v>
      </c>
      <c r="E369" s="13"/>
      <c r="F369" s="13"/>
      <c r="G369" s="13"/>
      <c r="H369" s="13"/>
      <c r="I369" s="13">
        <v>0</v>
      </c>
      <c r="J369" s="13"/>
      <c r="K369" s="13"/>
      <c r="L369" s="13">
        <v>2335</v>
      </c>
      <c r="M369" s="13"/>
      <c r="N369" s="13">
        <v>368</v>
      </c>
      <c r="O369" s="13"/>
      <c r="P369" s="13"/>
      <c r="Q369" s="13"/>
      <c r="R369" s="29">
        <f t="shared" si="6"/>
        <v>3773.5</v>
      </c>
    </row>
    <row r="370" spans="1:18" s="27" customFormat="1" x14ac:dyDescent="0.15">
      <c r="A370" s="3" t="s">
        <v>257</v>
      </c>
      <c r="B370" s="3" t="s">
        <v>508</v>
      </c>
      <c r="C370" s="3" t="s">
        <v>239</v>
      </c>
      <c r="D370" s="13">
        <v>910</v>
      </c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29">
        <f t="shared" si="6"/>
        <v>910</v>
      </c>
    </row>
    <row r="371" spans="1:18" s="27" customFormat="1" x14ac:dyDescent="0.15">
      <c r="A371" s="3" t="s">
        <v>257</v>
      </c>
      <c r="B371" s="3" t="s">
        <v>509</v>
      </c>
      <c r="C371" s="3" t="s">
        <v>510</v>
      </c>
      <c r="D371" s="13">
        <v>165</v>
      </c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29">
        <f t="shared" si="6"/>
        <v>165</v>
      </c>
    </row>
    <row r="372" spans="1:18" x14ac:dyDescent="0.15">
      <c r="A372" s="3" t="s">
        <v>257</v>
      </c>
      <c r="B372" s="3" t="s">
        <v>332</v>
      </c>
      <c r="C372" s="3" t="s">
        <v>333</v>
      </c>
      <c r="D372" s="13">
        <v>1010</v>
      </c>
      <c r="E372" s="13"/>
      <c r="F372" s="13"/>
      <c r="G372" s="13"/>
      <c r="H372" s="13"/>
      <c r="I372" s="13"/>
      <c r="J372" s="13"/>
      <c r="K372" s="13"/>
      <c r="L372" s="13">
        <v>3132</v>
      </c>
      <c r="M372" s="13"/>
      <c r="N372" s="13">
        <v>312</v>
      </c>
      <c r="O372" s="13"/>
      <c r="P372" s="13"/>
      <c r="Q372" s="13"/>
      <c r="R372" s="29">
        <f t="shared" si="6"/>
        <v>4454</v>
      </c>
    </row>
    <row r="373" spans="1:18" x14ac:dyDescent="0.15">
      <c r="A373" s="3" t="s">
        <v>257</v>
      </c>
      <c r="B373" s="3" t="s">
        <v>334</v>
      </c>
      <c r="C373" s="3" t="s">
        <v>160</v>
      </c>
      <c r="D373" s="13">
        <v>7059</v>
      </c>
      <c r="E373" s="13"/>
      <c r="F373" s="13"/>
      <c r="G373" s="13"/>
      <c r="H373" s="13"/>
      <c r="I373" s="13"/>
      <c r="J373" s="13"/>
      <c r="K373" s="13"/>
      <c r="L373" s="13"/>
      <c r="M373" s="13"/>
      <c r="N373" s="13">
        <v>1117</v>
      </c>
      <c r="O373" s="13"/>
      <c r="P373" s="13"/>
      <c r="Q373" s="13"/>
      <c r="R373" s="29">
        <f t="shared" si="6"/>
        <v>8176</v>
      </c>
    </row>
    <row r="374" spans="1:18" x14ac:dyDescent="0.15">
      <c r="A374" s="3" t="s">
        <v>257</v>
      </c>
      <c r="B374" s="3" t="s">
        <v>336</v>
      </c>
      <c r="C374" s="3" t="s">
        <v>337</v>
      </c>
      <c r="D374" s="13">
        <v>530</v>
      </c>
      <c r="E374" s="13"/>
      <c r="F374" s="13"/>
      <c r="G374" s="13"/>
      <c r="H374" s="13"/>
      <c r="I374" s="13"/>
      <c r="J374" s="13"/>
      <c r="K374" s="13"/>
      <c r="L374" s="13"/>
      <c r="M374" s="13"/>
      <c r="N374" s="13">
        <v>7</v>
      </c>
      <c r="O374" s="13"/>
      <c r="P374" s="13"/>
      <c r="Q374" s="13"/>
      <c r="R374" s="29">
        <f t="shared" si="6"/>
        <v>537</v>
      </c>
    </row>
    <row r="375" spans="1:18" x14ac:dyDescent="0.15">
      <c r="A375" s="3" t="s">
        <v>257</v>
      </c>
      <c r="B375" s="3" t="s">
        <v>511</v>
      </c>
      <c r="C375" s="3" t="s">
        <v>512</v>
      </c>
      <c r="D375" s="13">
        <v>1489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29">
        <f t="shared" si="6"/>
        <v>1489</v>
      </c>
    </row>
    <row r="376" spans="1:18" x14ac:dyDescent="0.15">
      <c r="A376" s="3" t="s">
        <v>257</v>
      </c>
      <c r="B376" s="3" t="s">
        <v>514</v>
      </c>
      <c r="C376" s="3" t="s">
        <v>515</v>
      </c>
      <c r="D376" s="13">
        <v>1214</v>
      </c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29">
        <f t="shared" si="6"/>
        <v>1214</v>
      </c>
    </row>
    <row r="377" spans="1:18" x14ac:dyDescent="0.15">
      <c r="A377" s="3" t="s">
        <v>257</v>
      </c>
      <c r="B377" s="3" t="s">
        <v>516</v>
      </c>
      <c r="C377" s="3" t="s">
        <v>517</v>
      </c>
      <c r="D377" s="13">
        <v>1281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29">
        <f t="shared" si="6"/>
        <v>1281</v>
      </c>
    </row>
    <row r="378" spans="1:18" x14ac:dyDescent="0.15">
      <c r="A378" s="3" t="s">
        <v>257</v>
      </c>
      <c r="B378" s="3" t="s">
        <v>338</v>
      </c>
      <c r="C378" s="3" t="s">
        <v>204</v>
      </c>
      <c r="D378" s="13">
        <v>10246.5</v>
      </c>
      <c r="E378" s="13"/>
      <c r="F378" s="13"/>
      <c r="G378" s="13"/>
      <c r="H378" s="13"/>
      <c r="I378" s="13">
        <v>118</v>
      </c>
      <c r="J378" s="13"/>
      <c r="K378" s="13"/>
      <c r="L378" s="13">
        <v>3858</v>
      </c>
      <c r="M378" s="13"/>
      <c r="N378" s="13">
        <v>1131</v>
      </c>
      <c r="O378" s="13">
        <v>540</v>
      </c>
      <c r="P378" s="13"/>
      <c r="Q378" s="13"/>
      <c r="R378" s="29">
        <f t="shared" si="6"/>
        <v>15893.5</v>
      </c>
    </row>
    <row r="379" spans="1:18" x14ac:dyDescent="0.15">
      <c r="A379" s="3" t="s">
        <v>257</v>
      </c>
      <c r="B379" s="3" t="s">
        <v>518</v>
      </c>
      <c r="C379" s="3" t="s">
        <v>519</v>
      </c>
      <c r="D379" s="13">
        <v>942</v>
      </c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29">
        <f t="shared" si="6"/>
        <v>942</v>
      </c>
    </row>
    <row r="380" spans="1:18" x14ac:dyDescent="0.15">
      <c r="A380" s="3" t="s">
        <v>257</v>
      </c>
      <c r="B380" s="3" t="s">
        <v>339</v>
      </c>
      <c r="C380" s="3" t="s">
        <v>281</v>
      </c>
      <c r="D380" s="13">
        <v>4662</v>
      </c>
      <c r="E380" s="13"/>
      <c r="F380" s="13"/>
      <c r="G380" s="13"/>
      <c r="H380" s="13"/>
      <c r="I380" s="13"/>
      <c r="J380" s="13"/>
      <c r="K380" s="13"/>
      <c r="L380" s="13"/>
      <c r="M380" s="13"/>
      <c r="N380" s="13">
        <v>87</v>
      </c>
      <c r="O380" s="13"/>
      <c r="P380" s="13"/>
      <c r="Q380" s="13"/>
      <c r="R380" s="29">
        <f t="shared" si="6"/>
        <v>4749</v>
      </c>
    </row>
    <row r="381" spans="1:18" x14ac:dyDescent="0.15">
      <c r="A381" s="3" t="s">
        <v>257</v>
      </c>
      <c r="B381" s="3" t="s">
        <v>521</v>
      </c>
      <c r="C381" s="3" t="s">
        <v>358</v>
      </c>
      <c r="D381" s="13">
        <v>463</v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29">
        <f t="shared" si="6"/>
        <v>463</v>
      </c>
    </row>
    <row r="382" spans="1:18" x14ac:dyDescent="0.15">
      <c r="A382" s="3" t="s">
        <v>257</v>
      </c>
      <c r="B382" s="3" t="s">
        <v>522</v>
      </c>
      <c r="C382" s="3" t="s">
        <v>180</v>
      </c>
      <c r="D382" s="13">
        <v>1048.2000000000003</v>
      </c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29">
        <f t="shared" si="6"/>
        <v>1048.2000000000003</v>
      </c>
    </row>
    <row r="383" spans="1:18" x14ac:dyDescent="0.15">
      <c r="A383" s="3" t="s">
        <v>257</v>
      </c>
      <c r="B383" s="3" t="s">
        <v>523</v>
      </c>
      <c r="C383" s="3" t="s">
        <v>524</v>
      </c>
      <c r="D383" s="13">
        <v>617</v>
      </c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29">
        <f t="shared" si="6"/>
        <v>617</v>
      </c>
    </row>
    <row r="384" spans="1:18" x14ac:dyDescent="0.15">
      <c r="A384" s="3" t="s">
        <v>257</v>
      </c>
      <c r="B384" s="3" t="s">
        <v>626</v>
      </c>
      <c r="C384" s="3" t="s">
        <v>627</v>
      </c>
      <c r="D384" s="13">
        <v>254</v>
      </c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29">
        <f t="shared" si="6"/>
        <v>254</v>
      </c>
    </row>
    <row r="385" spans="1:18" x14ac:dyDescent="0.15">
      <c r="A385" s="3" t="s">
        <v>257</v>
      </c>
      <c r="B385" s="3" t="s">
        <v>628</v>
      </c>
      <c r="C385" s="3" t="s">
        <v>419</v>
      </c>
      <c r="D385" s="13">
        <v>7131</v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29">
        <f t="shared" si="6"/>
        <v>7131</v>
      </c>
    </row>
    <row r="386" spans="1:18" x14ac:dyDescent="0.15">
      <c r="A386" s="3" t="s">
        <v>257</v>
      </c>
      <c r="B386" s="3" t="s">
        <v>529</v>
      </c>
      <c r="C386" s="3" t="s">
        <v>530</v>
      </c>
      <c r="D386" s="13">
        <v>3032</v>
      </c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29">
        <f t="shared" si="6"/>
        <v>3032</v>
      </c>
    </row>
    <row r="387" spans="1:18" x14ac:dyDescent="0.15">
      <c r="A387" s="3" t="s">
        <v>257</v>
      </c>
      <c r="B387" s="3" t="s">
        <v>531</v>
      </c>
      <c r="C387" s="3" t="s">
        <v>407</v>
      </c>
      <c r="D387" s="13">
        <v>982</v>
      </c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29">
        <f t="shared" si="6"/>
        <v>982</v>
      </c>
    </row>
    <row r="388" spans="1:18" x14ac:dyDescent="0.15">
      <c r="A388" s="3" t="s">
        <v>257</v>
      </c>
      <c r="B388" s="3" t="s">
        <v>532</v>
      </c>
      <c r="C388" s="3" t="s">
        <v>533</v>
      </c>
      <c r="D388" s="13">
        <v>146</v>
      </c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29">
        <f t="shared" si="6"/>
        <v>146</v>
      </c>
    </row>
    <row r="389" spans="1:18" x14ac:dyDescent="0.15">
      <c r="A389" s="3" t="s">
        <v>257</v>
      </c>
      <c r="B389" s="3" t="s">
        <v>538</v>
      </c>
      <c r="C389" s="3" t="s">
        <v>539</v>
      </c>
      <c r="D389" s="13">
        <v>650</v>
      </c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29">
        <f t="shared" si="6"/>
        <v>650</v>
      </c>
    </row>
    <row r="390" spans="1:18" x14ac:dyDescent="0.15">
      <c r="A390" s="3" t="s">
        <v>257</v>
      </c>
      <c r="B390" s="3" t="s">
        <v>540</v>
      </c>
      <c r="C390" s="3" t="s">
        <v>541</v>
      </c>
      <c r="D390" s="13">
        <v>1948</v>
      </c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29">
        <f t="shared" si="6"/>
        <v>1948</v>
      </c>
    </row>
    <row r="391" spans="1:18" x14ac:dyDescent="0.15">
      <c r="A391" s="3" t="s">
        <v>257</v>
      </c>
      <c r="B391" s="3" t="s">
        <v>542</v>
      </c>
      <c r="C391" s="3" t="s">
        <v>543</v>
      </c>
      <c r="D391" s="13">
        <v>495</v>
      </c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29">
        <f t="shared" si="6"/>
        <v>495</v>
      </c>
    </row>
    <row r="392" spans="1:18" x14ac:dyDescent="0.15">
      <c r="A392" s="3" t="s">
        <v>257</v>
      </c>
      <c r="B392" s="3" t="s">
        <v>544</v>
      </c>
      <c r="C392" s="3" t="s">
        <v>545</v>
      </c>
      <c r="D392" s="13">
        <v>340</v>
      </c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29">
        <f t="shared" si="6"/>
        <v>340</v>
      </c>
    </row>
    <row r="393" spans="1:18" x14ac:dyDescent="0.15">
      <c r="A393" s="3" t="s">
        <v>257</v>
      </c>
      <c r="B393" s="3" t="s">
        <v>546</v>
      </c>
      <c r="C393" s="3" t="s">
        <v>547</v>
      </c>
      <c r="D393" s="13">
        <v>1160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29">
        <f t="shared" si="6"/>
        <v>1160</v>
      </c>
    </row>
    <row r="394" spans="1:18" x14ac:dyDescent="0.15">
      <c r="A394" s="3" t="s">
        <v>257</v>
      </c>
      <c r="B394" s="3" t="s">
        <v>549</v>
      </c>
      <c r="C394" s="3" t="s">
        <v>341</v>
      </c>
      <c r="D394" s="13">
        <v>496</v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29">
        <f t="shared" si="6"/>
        <v>496</v>
      </c>
    </row>
    <row r="395" spans="1:18" x14ac:dyDescent="0.15">
      <c r="A395" s="3" t="s">
        <v>257</v>
      </c>
      <c r="B395" s="3" t="s">
        <v>340</v>
      </c>
      <c r="C395" s="3" t="s">
        <v>341</v>
      </c>
      <c r="D395" s="13">
        <v>497</v>
      </c>
      <c r="E395" s="13"/>
      <c r="F395" s="13"/>
      <c r="G395" s="13"/>
      <c r="H395" s="13"/>
      <c r="I395" s="13"/>
      <c r="J395" s="13"/>
      <c r="K395" s="13"/>
      <c r="L395" s="13"/>
      <c r="M395" s="13"/>
      <c r="N395" s="13">
        <v>7</v>
      </c>
      <c r="O395" s="13"/>
      <c r="P395" s="13"/>
      <c r="Q395" s="13"/>
      <c r="R395" s="29">
        <f t="shared" si="6"/>
        <v>504</v>
      </c>
    </row>
    <row r="396" spans="1:18" x14ac:dyDescent="0.15">
      <c r="A396" s="3" t="s">
        <v>257</v>
      </c>
      <c r="B396" s="3" t="s">
        <v>342</v>
      </c>
      <c r="C396" s="3" t="s">
        <v>333</v>
      </c>
      <c r="D396" s="13">
        <v>1230</v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29">
        <f t="shared" si="6"/>
        <v>1230</v>
      </c>
    </row>
    <row r="397" spans="1:18" x14ac:dyDescent="0.15">
      <c r="A397" s="3" t="s">
        <v>257</v>
      </c>
      <c r="B397" s="3" t="s">
        <v>551</v>
      </c>
      <c r="C397" s="3" t="s">
        <v>552</v>
      </c>
      <c r="D397" s="13">
        <v>301</v>
      </c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29">
        <f t="shared" si="6"/>
        <v>301</v>
      </c>
    </row>
    <row r="398" spans="1:18" x14ac:dyDescent="0.15">
      <c r="A398" s="3" t="s">
        <v>257</v>
      </c>
      <c r="B398" s="3" t="s">
        <v>343</v>
      </c>
      <c r="C398" s="3" t="s">
        <v>251</v>
      </c>
      <c r="D398" s="13">
        <v>7361</v>
      </c>
      <c r="E398" s="13"/>
      <c r="F398" s="13"/>
      <c r="G398" s="13"/>
      <c r="H398" s="13"/>
      <c r="I398" s="13">
        <v>140.5</v>
      </c>
      <c r="J398" s="13"/>
      <c r="K398" s="13"/>
      <c r="L398" s="13">
        <v>6136</v>
      </c>
      <c r="M398" s="13"/>
      <c r="N398" s="13">
        <v>444</v>
      </c>
      <c r="O398" s="13"/>
      <c r="P398" s="13"/>
      <c r="Q398" s="13"/>
      <c r="R398" s="29">
        <f t="shared" si="6"/>
        <v>14081.5</v>
      </c>
    </row>
    <row r="399" spans="1:18" x14ac:dyDescent="0.15">
      <c r="A399" s="3" t="s">
        <v>257</v>
      </c>
      <c r="B399" s="3" t="s">
        <v>344</v>
      </c>
      <c r="C399" s="3" t="s">
        <v>156</v>
      </c>
      <c r="D399" s="13">
        <v>2062</v>
      </c>
      <c r="E399" s="13"/>
      <c r="F399" s="13"/>
      <c r="G399" s="13"/>
      <c r="H399" s="13"/>
      <c r="I399" s="13">
        <v>0</v>
      </c>
      <c r="J399" s="13"/>
      <c r="K399" s="13"/>
      <c r="L399" s="13">
        <v>2061</v>
      </c>
      <c r="M399" s="13"/>
      <c r="N399" s="13">
        <v>970</v>
      </c>
      <c r="O399" s="13"/>
      <c r="P399" s="13"/>
      <c r="Q399" s="13"/>
      <c r="R399" s="29">
        <f t="shared" si="6"/>
        <v>5093</v>
      </c>
    </row>
    <row r="400" spans="1:18" x14ac:dyDescent="0.15">
      <c r="A400" s="3" t="s">
        <v>257</v>
      </c>
      <c r="B400" s="3" t="s">
        <v>553</v>
      </c>
      <c r="C400" s="3" t="s">
        <v>481</v>
      </c>
      <c r="D400" s="13">
        <v>931</v>
      </c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29">
        <f t="shared" si="6"/>
        <v>931</v>
      </c>
    </row>
    <row r="401" spans="1:18" x14ac:dyDescent="0.15">
      <c r="A401" s="3" t="s">
        <v>257</v>
      </c>
      <c r="B401" s="3" t="s">
        <v>554</v>
      </c>
      <c r="C401" s="3" t="s">
        <v>555</v>
      </c>
      <c r="D401" s="13">
        <v>577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29">
        <f t="shared" si="6"/>
        <v>577</v>
      </c>
    </row>
    <row r="402" spans="1:18" x14ac:dyDescent="0.15">
      <c r="A402" s="3" t="s">
        <v>257</v>
      </c>
      <c r="B402" s="3" t="s">
        <v>556</v>
      </c>
      <c r="C402" s="3" t="s">
        <v>300</v>
      </c>
      <c r="D402" s="13">
        <v>17240</v>
      </c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29">
        <f t="shared" si="6"/>
        <v>17240</v>
      </c>
    </row>
    <row r="403" spans="1:18" x14ac:dyDescent="0.15">
      <c r="A403" s="3" t="s">
        <v>257</v>
      </c>
      <c r="B403" s="3" t="s">
        <v>557</v>
      </c>
      <c r="C403" s="3" t="s">
        <v>427</v>
      </c>
      <c r="D403" s="13">
        <v>4944</v>
      </c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29">
        <f t="shared" si="6"/>
        <v>4944</v>
      </c>
    </row>
    <row r="404" spans="1:18" x14ac:dyDescent="0.15">
      <c r="A404" s="3" t="s">
        <v>257</v>
      </c>
      <c r="B404" s="3" t="s">
        <v>558</v>
      </c>
      <c r="C404" s="3" t="s">
        <v>559</v>
      </c>
      <c r="D404" s="13">
        <v>20</v>
      </c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29">
        <f t="shared" si="6"/>
        <v>20</v>
      </c>
    </row>
    <row r="405" spans="1:18" x14ac:dyDescent="0.15">
      <c r="A405" s="3" t="s">
        <v>257</v>
      </c>
      <c r="B405" s="3" t="s">
        <v>561</v>
      </c>
      <c r="C405" s="3" t="s">
        <v>562</v>
      </c>
      <c r="D405" s="13">
        <v>1318</v>
      </c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29">
        <f t="shared" si="6"/>
        <v>1318</v>
      </c>
    </row>
    <row r="406" spans="1:18" x14ac:dyDescent="0.15">
      <c r="A406" s="3" t="s">
        <v>257</v>
      </c>
      <c r="B406" s="3" t="s">
        <v>629</v>
      </c>
      <c r="C406" s="3" t="s">
        <v>287</v>
      </c>
      <c r="D406" s="13">
        <v>2720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29">
        <f t="shared" si="6"/>
        <v>2720</v>
      </c>
    </row>
    <row r="407" spans="1:18" x14ac:dyDescent="0.15">
      <c r="A407" s="3" t="s">
        <v>257</v>
      </c>
      <c r="B407" s="3" t="s">
        <v>563</v>
      </c>
      <c r="C407" s="3" t="s">
        <v>564</v>
      </c>
      <c r="D407" s="13">
        <v>0</v>
      </c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29">
        <f t="shared" si="6"/>
        <v>0</v>
      </c>
    </row>
    <row r="408" spans="1:18" x14ac:dyDescent="0.15">
      <c r="A408" s="3" t="s">
        <v>257</v>
      </c>
      <c r="B408" s="3" t="s">
        <v>630</v>
      </c>
      <c r="C408" s="3" t="s">
        <v>530</v>
      </c>
      <c r="D408" s="13">
        <v>166</v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29">
        <f t="shared" si="6"/>
        <v>166</v>
      </c>
    </row>
    <row r="409" spans="1:18" x14ac:dyDescent="0.15">
      <c r="A409" s="3" t="s">
        <v>257</v>
      </c>
      <c r="B409" s="3" t="s">
        <v>345</v>
      </c>
      <c r="C409" s="3" t="s">
        <v>210</v>
      </c>
      <c r="D409" s="13">
        <v>9496.5</v>
      </c>
      <c r="E409" s="13"/>
      <c r="F409" s="13"/>
      <c r="G409" s="13"/>
      <c r="H409" s="13"/>
      <c r="I409" s="13">
        <v>90</v>
      </c>
      <c r="J409" s="13"/>
      <c r="K409" s="13"/>
      <c r="L409" s="13">
        <v>15395</v>
      </c>
      <c r="M409" s="13"/>
      <c r="N409" s="13">
        <v>1362</v>
      </c>
      <c r="O409" s="13"/>
      <c r="P409" s="13"/>
      <c r="Q409" s="13"/>
      <c r="R409" s="29">
        <f t="shared" si="6"/>
        <v>26343.5</v>
      </c>
    </row>
    <row r="410" spans="1:18" x14ac:dyDescent="0.15">
      <c r="A410" s="3" t="s">
        <v>257</v>
      </c>
      <c r="B410" s="3" t="s">
        <v>346</v>
      </c>
      <c r="C410" s="3" t="s">
        <v>347</v>
      </c>
      <c r="D410" s="13">
        <v>444</v>
      </c>
      <c r="E410" s="13"/>
      <c r="F410" s="13"/>
      <c r="G410" s="13"/>
      <c r="H410" s="13"/>
      <c r="I410" s="13">
        <v>161.5</v>
      </c>
      <c r="J410" s="13"/>
      <c r="K410" s="13"/>
      <c r="L410" s="13"/>
      <c r="M410" s="13"/>
      <c r="N410" s="13"/>
      <c r="O410" s="13"/>
      <c r="P410" s="13"/>
      <c r="Q410" s="13"/>
      <c r="R410" s="29">
        <f t="shared" si="6"/>
        <v>605.5</v>
      </c>
    </row>
    <row r="411" spans="1:18" x14ac:dyDescent="0.15">
      <c r="A411" s="3" t="s">
        <v>257</v>
      </c>
      <c r="B411" s="3" t="s">
        <v>348</v>
      </c>
      <c r="C411" s="3" t="s">
        <v>349</v>
      </c>
      <c r="D411" s="13">
        <v>26924</v>
      </c>
      <c r="E411" s="13"/>
      <c r="F411" s="13"/>
      <c r="G411" s="13"/>
      <c r="H411" s="13"/>
      <c r="I411" s="13">
        <v>158</v>
      </c>
      <c r="J411" s="13"/>
      <c r="K411" s="13"/>
      <c r="L411" s="13">
        <v>14337</v>
      </c>
      <c r="M411" s="13"/>
      <c r="N411" s="13">
        <v>1079</v>
      </c>
      <c r="O411" s="13"/>
      <c r="P411" s="13"/>
      <c r="Q411" s="13"/>
      <c r="R411" s="29">
        <f t="shared" si="6"/>
        <v>42498</v>
      </c>
    </row>
    <row r="412" spans="1:18" x14ac:dyDescent="0.15">
      <c r="A412" s="3" t="s">
        <v>257</v>
      </c>
      <c r="B412" s="3" t="s">
        <v>565</v>
      </c>
      <c r="C412" s="3" t="s">
        <v>251</v>
      </c>
      <c r="D412" s="13">
        <v>92</v>
      </c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29">
        <f t="shared" si="6"/>
        <v>92</v>
      </c>
    </row>
    <row r="413" spans="1:18" x14ac:dyDescent="0.15">
      <c r="A413" s="3" t="s">
        <v>257</v>
      </c>
      <c r="B413" s="3" t="s">
        <v>566</v>
      </c>
      <c r="C413" s="3" t="s">
        <v>239</v>
      </c>
      <c r="D413" s="13">
        <v>6521</v>
      </c>
      <c r="E413" s="13"/>
      <c r="F413" s="13"/>
      <c r="G413" s="13"/>
      <c r="H413" s="13"/>
      <c r="I413" s="13">
        <v>7</v>
      </c>
      <c r="J413" s="13"/>
      <c r="K413" s="13"/>
      <c r="L413" s="13"/>
      <c r="M413" s="13"/>
      <c r="N413" s="13">
        <v>295</v>
      </c>
      <c r="O413" s="13"/>
      <c r="P413" s="13"/>
      <c r="Q413" s="13"/>
      <c r="R413" s="29">
        <f t="shared" ref="R413:R457" si="7">SUM(D413:Q413)</f>
        <v>6823</v>
      </c>
    </row>
    <row r="414" spans="1:18" x14ac:dyDescent="0.15">
      <c r="A414" s="3" t="s">
        <v>257</v>
      </c>
      <c r="B414" s="3" t="s">
        <v>350</v>
      </c>
      <c r="C414" s="3" t="s">
        <v>351</v>
      </c>
      <c r="D414" s="13">
        <v>2215.5</v>
      </c>
      <c r="E414" s="13"/>
      <c r="F414" s="13"/>
      <c r="G414" s="13"/>
      <c r="H414" s="13"/>
      <c r="I414" s="13">
        <v>0</v>
      </c>
      <c r="J414" s="13"/>
      <c r="K414" s="13"/>
      <c r="L414" s="13">
        <v>2153</v>
      </c>
      <c r="M414" s="13"/>
      <c r="N414" s="13">
        <v>481</v>
      </c>
      <c r="O414" s="13"/>
      <c r="P414" s="13"/>
      <c r="Q414" s="13"/>
      <c r="R414" s="29">
        <f t="shared" si="7"/>
        <v>4849.5</v>
      </c>
    </row>
    <row r="415" spans="1:18" x14ac:dyDescent="0.15">
      <c r="A415" s="3" t="s">
        <v>257</v>
      </c>
      <c r="B415" s="3" t="s">
        <v>567</v>
      </c>
      <c r="C415" s="3" t="s">
        <v>351</v>
      </c>
      <c r="D415" s="13">
        <v>1056</v>
      </c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29">
        <f t="shared" si="7"/>
        <v>1056</v>
      </c>
    </row>
    <row r="416" spans="1:18" x14ac:dyDescent="0.15">
      <c r="A416" s="3" t="s">
        <v>257</v>
      </c>
      <c r="B416" s="3" t="s">
        <v>352</v>
      </c>
      <c r="C416" s="3" t="s">
        <v>351</v>
      </c>
      <c r="D416" s="13">
        <v>1225</v>
      </c>
      <c r="E416" s="13"/>
      <c r="F416" s="13"/>
      <c r="G416" s="13"/>
      <c r="H416" s="13"/>
      <c r="I416" s="13">
        <v>0</v>
      </c>
      <c r="J416" s="13"/>
      <c r="K416" s="13"/>
      <c r="L416" s="13">
        <v>3196</v>
      </c>
      <c r="M416" s="13"/>
      <c r="N416" s="13">
        <v>486</v>
      </c>
      <c r="O416" s="13"/>
      <c r="P416" s="13"/>
      <c r="Q416" s="13"/>
      <c r="R416" s="29">
        <f t="shared" si="7"/>
        <v>4907</v>
      </c>
    </row>
    <row r="417" spans="1:18" x14ac:dyDescent="0.15">
      <c r="A417" s="3" t="s">
        <v>257</v>
      </c>
      <c r="B417" s="3" t="s">
        <v>568</v>
      </c>
      <c r="C417" s="3" t="s">
        <v>358</v>
      </c>
      <c r="D417" s="13">
        <v>1302</v>
      </c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29">
        <f t="shared" si="7"/>
        <v>1302</v>
      </c>
    </row>
    <row r="418" spans="1:18" x14ac:dyDescent="0.15">
      <c r="A418" s="3" t="s">
        <v>257</v>
      </c>
      <c r="B418" s="3" t="s">
        <v>353</v>
      </c>
      <c r="C418" s="3" t="s">
        <v>233</v>
      </c>
      <c r="D418" s="13">
        <v>1513</v>
      </c>
      <c r="E418" s="13"/>
      <c r="F418" s="13">
        <v>374</v>
      </c>
      <c r="G418" s="13"/>
      <c r="H418" s="13"/>
      <c r="I418" s="13"/>
      <c r="J418" s="13"/>
      <c r="K418" s="13"/>
      <c r="L418" s="13">
        <v>2157</v>
      </c>
      <c r="M418" s="13"/>
      <c r="N418" s="13">
        <v>489</v>
      </c>
      <c r="O418" s="13"/>
      <c r="P418" s="13"/>
      <c r="Q418" s="13"/>
      <c r="R418" s="29">
        <f t="shared" si="7"/>
        <v>4533</v>
      </c>
    </row>
    <row r="419" spans="1:18" x14ac:dyDescent="0.15">
      <c r="A419" s="3" t="s">
        <v>257</v>
      </c>
      <c r="B419" s="3" t="s">
        <v>569</v>
      </c>
      <c r="C419" s="3" t="s">
        <v>570</v>
      </c>
      <c r="D419" s="13">
        <v>1681</v>
      </c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29">
        <f t="shared" si="7"/>
        <v>1681</v>
      </c>
    </row>
    <row r="420" spans="1:18" x14ac:dyDescent="0.15">
      <c r="A420" s="3" t="s">
        <v>257</v>
      </c>
      <c r="B420" s="3" t="s">
        <v>571</v>
      </c>
      <c r="C420" s="3" t="s">
        <v>289</v>
      </c>
      <c r="D420" s="13">
        <v>970</v>
      </c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29">
        <f t="shared" si="7"/>
        <v>970</v>
      </c>
    </row>
    <row r="421" spans="1:18" x14ac:dyDescent="0.15">
      <c r="A421" s="3" t="s">
        <v>257</v>
      </c>
      <c r="B421" s="3" t="s">
        <v>572</v>
      </c>
      <c r="C421" s="3" t="s">
        <v>573</v>
      </c>
      <c r="D421" s="13">
        <v>1643</v>
      </c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29">
        <f t="shared" si="7"/>
        <v>1643</v>
      </c>
    </row>
    <row r="422" spans="1:18" x14ac:dyDescent="0.15">
      <c r="A422" s="3" t="s">
        <v>257</v>
      </c>
      <c r="B422" s="3" t="s">
        <v>574</v>
      </c>
      <c r="C422" s="3" t="s">
        <v>445</v>
      </c>
      <c r="D422" s="13">
        <v>1804</v>
      </c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29">
        <f t="shared" si="7"/>
        <v>1804</v>
      </c>
    </row>
    <row r="423" spans="1:18" x14ac:dyDescent="0.15">
      <c r="A423" s="3" t="s">
        <v>257</v>
      </c>
      <c r="B423" s="3" t="s">
        <v>575</v>
      </c>
      <c r="C423" s="3" t="s">
        <v>576</v>
      </c>
      <c r="D423" s="13">
        <v>729</v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29">
        <f t="shared" si="7"/>
        <v>729</v>
      </c>
    </row>
    <row r="424" spans="1:18" x14ac:dyDescent="0.15">
      <c r="A424" s="3" t="s">
        <v>257</v>
      </c>
      <c r="B424" s="3" t="s">
        <v>577</v>
      </c>
      <c r="C424" s="3" t="s">
        <v>281</v>
      </c>
      <c r="D424" s="13">
        <v>0</v>
      </c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29">
        <f t="shared" si="7"/>
        <v>0</v>
      </c>
    </row>
    <row r="425" spans="1:18" x14ac:dyDescent="0.15">
      <c r="A425" s="3" t="s">
        <v>257</v>
      </c>
      <c r="B425" s="3" t="s">
        <v>578</v>
      </c>
      <c r="C425" s="3" t="s">
        <v>579</v>
      </c>
      <c r="D425" s="13">
        <v>2138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29">
        <f t="shared" si="7"/>
        <v>2138</v>
      </c>
    </row>
    <row r="426" spans="1:18" x14ac:dyDescent="0.15">
      <c r="A426" s="3" t="s">
        <v>257</v>
      </c>
      <c r="B426" s="3" t="s">
        <v>582</v>
      </c>
      <c r="C426" s="3" t="s">
        <v>355</v>
      </c>
      <c r="D426" s="13">
        <v>430</v>
      </c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29">
        <f t="shared" si="7"/>
        <v>430</v>
      </c>
    </row>
    <row r="427" spans="1:18" x14ac:dyDescent="0.15">
      <c r="A427" s="3" t="s">
        <v>257</v>
      </c>
      <c r="B427" s="3" t="s">
        <v>583</v>
      </c>
      <c r="C427" s="3" t="s">
        <v>584</v>
      </c>
      <c r="D427" s="13">
        <v>13349</v>
      </c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29">
        <f t="shared" si="7"/>
        <v>13349</v>
      </c>
    </row>
    <row r="428" spans="1:18" x14ac:dyDescent="0.15">
      <c r="A428" s="3" t="s">
        <v>257</v>
      </c>
      <c r="B428" s="3" t="s">
        <v>354</v>
      </c>
      <c r="C428" s="3" t="s">
        <v>355</v>
      </c>
      <c r="D428" s="13">
        <v>1436</v>
      </c>
      <c r="E428" s="13"/>
      <c r="F428" s="13"/>
      <c r="G428" s="13"/>
      <c r="H428" s="13"/>
      <c r="I428" s="13"/>
      <c r="J428" s="13"/>
      <c r="K428" s="13"/>
      <c r="L428" s="13"/>
      <c r="M428" s="13"/>
      <c r="N428" s="13">
        <v>191</v>
      </c>
      <c r="O428" s="13"/>
      <c r="P428" s="13"/>
      <c r="Q428" s="13"/>
      <c r="R428" s="29">
        <f t="shared" si="7"/>
        <v>1627</v>
      </c>
    </row>
    <row r="429" spans="1:18" x14ac:dyDescent="0.15">
      <c r="A429" s="3" t="s">
        <v>257</v>
      </c>
      <c r="B429" s="3" t="s">
        <v>585</v>
      </c>
      <c r="C429" s="3" t="s">
        <v>586</v>
      </c>
      <c r="D429" s="13">
        <v>2000</v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29">
        <f t="shared" si="7"/>
        <v>2000</v>
      </c>
    </row>
    <row r="430" spans="1:18" x14ac:dyDescent="0.15">
      <c r="A430" s="3" t="s">
        <v>257</v>
      </c>
      <c r="B430" s="3" t="s">
        <v>587</v>
      </c>
      <c r="C430" s="3" t="s">
        <v>588</v>
      </c>
      <c r="D430" s="13">
        <v>485</v>
      </c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29">
        <f t="shared" si="7"/>
        <v>485</v>
      </c>
    </row>
    <row r="431" spans="1:18" x14ac:dyDescent="0.15">
      <c r="A431" s="3" t="s">
        <v>257</v>
      </c>
      <c r="B431" s="3" t="s">
        <v>589</v>
      </c>
      <c r="C431" s="3" t="s">
        <v>201</v>
      </c>
      <c r="D431" s="13">
        <v>1711</v>
      </c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29">
        <f t="shared" si="7"/>
        <v>1711</v>
      </c>
    </row>
    <row r="432" spans="1:18" x14ac:dyDescent="0.15">
      <c r="A432" s="3" t="s">
        <v>257</v>
      </c>
      <c r="B432" s="3" t="s">
        <v>356</v>
      </c>
      <c r="C432" s="3" t="s">
        <v>248</v>
      </c>
      <c r="D432" s="13">
        <v>10185</v>
      </c>
      <c r="E432" s="13"/>
      <c r="F432" s="13"/>
      <c r="G432" s="13"/>
      <c r="H432" s="13"/>
      <c r="I432" s="13">
        <v>0</v>
      </c>
      <c r="J432" s="13"/>
      <c r="K432" s="13"/>
      <c r="L432" s="13">
        <v>7287</v>
      </c>
      <c r="M432" s="13"/>
      <c r="N432" s="13"/>
      <c r="O432" s="13"/>
      <c r="P432" s="13"/>
      <c r="Q432" s="13"/>
      <c r="R432" s="29">
        <f t="shared" si="7"/>
        <v>17472</v>
      </c>
    </row>
    <row r="433" spans="1:18" x14ac:dyDescent="0.15">
      <c r="A433" s="3" t="s">
        <v>257</v>
      </c>
      <c r="B433" s="3" t="s">
        <v>357</v>
      </c>
      <c r="C433" s="3" t="s">
        <v>358</v>
      </c>
      <c r="D433" s="13">
        <v>2188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>
        <v>88</v>
      </c>
      <c r="O433" s="13"/>
      <c r="P433" s="13"/>
      <c r="Q433" s="13"/>
      <c r="R433" s="29">
        <f t="shared" si="7"/>
        <v>2276</v>
      </c>
    </row>
    <row r="434" spans="1:18" x14ac:dyDescent="0.15">
      <c r="A434" s="3" t="s">
        <v>257</v>
      </c>
      <c r="B434" s="3" t="s">
        <v>359</v>
      </c>
      <c r="C434" s="3" t="s">
        <v>236</v>
      </c>
      <c r="D434" s="13">
        <v>19798</v>
      </c>
      <c r="E434" s="13">
        <v>2140</v>
      </c>
      <c r="F434" s="13"/>
      <c r="G434" s="13"/>
      <c r="H434" s="13"/>
      <c r="I434" s="13">
        <v>80</v>
      </c>
      <c r="J434" s="13"/>
      <c r="K434" s="13"/>
      <c r="L434" s="13">
        <v>4381</v>
      </c>
      <c r="M434" s="13"/>
      <c r="N434" s="13">
        <v>3852</v>
      </c>
      <c r="O434" s="13">
        <v>0</v>
      </c>
      <c r="P434" s="13"/>
      <c r="Q434" s="13"/>
      <c r="R434" s="29">
        <f t="shared" si="7"/>
        <v>30251</v>
      </c>
    </row>
    <row r="435" spans="1:18" x14ac:dyDescent="0.15">
      <c r="A435" s="3" t="s">
        <v>257</v>
      </c>
      <c r="B435" s="3" t="s">
        <v>360</v>
      </c>
      <c r="C435" s="3" t="s">
        <v>167</v>
      </c>
      <c r="D435" s="13">
        <v>6504</v>
      </c>
      <c r="E435" s="13"/>
      <c r="F435" s="13"/>
      <c r="G435" s="13"/>
      <c r="H435" s="13"/>
      <c r="I435" s="13">
        <v>134</v>
      </c>
      <c r="J435" s="13"/>
      <c r="K435" s="13"/>
      <c r="L435" s="13">
        <v>7624</v>
      </c>
      <c r="M435" s="13"/>
      <c r="N435" s="13">
        <v>1021</v>
      </c>
      <c r="O435" s="13"/>
      <c r="P435" s="13"/>
      <c r="Q435" s="13"/>
      <c r="R435" s="29">
        <f t="shared" si="7"/>
        <v>15283</v>
      </c>
    </row>
    <row r="436" spans="1:18" x14ac:dyDescent="0.15">
      <c r="A436" s="3" t="s">
        <v>257</v>
      </c>
      <c r="B436" s="3" t="s">
        <v>590</v>
      </c>
      <c r="C436" s="3" t="s">
        <v>362</v>
      </c>
      <c r="D436" s="13">
        <v>590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29">
        <f t="shared" si="7"/>
        <v>590</v>
      </c>
    </row>
    <row r="437" spans="1:18" x14ac:dyDescent="0.15">
      <c r="A437" s="3" t="s">
        <v>591</v>
      </c>
      <c r="B437" s="3" t="s">
        <v>592</v>
      </c>
      <c r="C437" s="3" t="s">
        <v>160</v>
      </c>
      <c r="D437" s="13">
        <v>9799</v>
      </c>
      <c r="E437" s="13"/>
      <c r="F437" s="13"/>
      <c r="G437" s="13"/>
      <c r="H437" s="13"/>
      <c r="I437" s="13">
        <v>585</v>
      </c>
      <c r="J437" s="13"/>
      <c r="K437" s="13"/>
      <c r="L437" s="13"/>
      <c r="M437" s="13"/>
      <c r="N437" s="13">
        <v>1425</v>
      </c>
      <c r="O437" s="13"/>
      <c r="P437" s="13"/>
      <c r="Q437" s="13"/>
      <c r="R437" s="29">
        <f t="shared" si="7"/>
        <v>11809</v>
      </c>
    </row>
    <row r="438" spans="1:18" x14ac:dyDescent="0.15">
      <c r="A438" s="3" t="s">
        <v>591</v>
      </c>
      <c r="B438" s="3" t="s">
        <v>631</v>
      </c>
      <c r="C438" s="3" t="s">
        <v>318</v>
      </c>
      <c r="D438" s="13">
        <v>7812.7368421052624</v>
      </c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29">
        <f t="shared" si="7"/>
        <v>7812.7368421052624</v>
      </c>
    </row>
    <row r="439" spans="1:18" x14ac:dyDescent="0.15">
      <c r="A439" s="3" t="s">
        <v>591</v>
      </c>
      <c r="B439" s="3" t="s">
        <v>593</v>
      </c>
      <c r="C439" s="3" t="s">
        <v>192</v>
      </c>
      <c r="D439" s="13">
        <v>18863.5</v>
      </c>
      <c r="E439" s="13"/>
      <c r="F439" s="13"/>
      <c r="G439" s="13"/>
      <c r="H439" s="13"/>
      <c r="I439" s="13"/>
      <c r="J439" s="13"/>
      <c r="K439" s="13"/>
      <c r="L439" s="13">
        <v>18191</v>
      </c>
      <c r="M439" s="13"/>
      <c r="N439" s="13">
        <v>1741</v>
      </c>
      <c r="O439" s="13"/>
      <c r="P439" s="13"/>
      <c r="Q439" s="13"/>
      <c r="R439" s="29">
        <f t="shared" si="7"/>
        <v>38795.5</v>
      </c>
    </row>
    <row r="440" spans="1:18" x14ac:dyDescent="0.15">
      <c r="A440" s="3" t="s">
        <v>591</v>
      </c>
      <c r="B440" s="3" t="s">
        <v>594</v>
      </c>
      <c r="C440" s="3" t="s">
        <v>158</v>
      </c>
      <c r="D440" s="13">
        <v>4479.2631578947367</v>
      </c>
      <c r="E440" s="13"/>
      <c r="F440" s="13"/>
      <c r="G440" s="13"/>
      <c r="H440" s="13"/>
      <c r="I440" s="13"/>
      <c r="J440" s="13"/>
      <c r="K440" s="13"/>
      <c r="L440" s="13"/>
      <c r="M440" s="13"/>
      <c r="N440" s="13">
        <v>3285</v>
      </c>
      <c r="O440" s="13"/>
      <c r="P440" s="13"/>
      <c r="Q440" s="13"/>
      <c r="R440" s="29">
        <f t="shared" si="7"/>
        <v>7764.2631578947367</v>
      </c>
    </row>
    <row r="441" spans="1:18" x14ac:dyDescent="0.15">
      <c r="A441" s="3" t="s">
        <v>591</v>
      </c>
      <c r="B441" s="3" t="s">
        <v>632</v>
      </c>
      <c r="C441" s="3" t="s">
        <v>192</v>
      </c>
      <c r="D441" s="13">
        <v>1612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>
        <v>0</v>
      </c>
      <c r="O441" s="13"/>
      <c r="P441" s="13"/>
      <c r="Q441" s="13"/>
      <c r="R441" s="29">
        <f t="shared" si="7"/>
        <v>1612</v>
      </c>
    </row>
    <row r="442" spans="1:18" x14ac:dyDescent="0.15">
      <c r="A442" s="3" t="s">
        <v>591</v>
      </c>
      <c r="B442" s="3" t="s">
        <v>595</v>
      </c>
      <c r="C442" s="3" t="s">
        <v>596</v>
      </c>
      <c r="D442" s="13">
        <v>8182</v>
      </c>
      <c r="E442" s="13"/>
      <c r="F442" s="13"/>
      <c r="G442" s="13"/>
      <c r="H442" s="13"/>
      <c r="I442" s="13">
        <v>0</v>
      </c>
      <c r="J442" s="13"/>
      <c r="K442" s="13"/>
      <c r="L442" s="13">
        <v>3502</v>
      </c>
      <c r="M442" s="13"/>
      <c r="N442" s="13">
        <v>698</v>
      </c>
      <c r="O442" s="13"/>
      <c r="P442" s="13"/>
      <c r="Q442" s="13"/>
      <c r="R442" s="29">
        <f t="shared" si="7"/>
        <v>12382</v>
      </c>
    </row>
    <row r="443" spans="1:18" x14ac:dyDescent="0.15">
      <c r="A443" s="3" t="s">
        <v>591</v>
      </c>
      <c r="B443" s="3" t="s">
        <v>597</v>
      </c>
      <c r="C443" s="3" t="s">
        <v>192</v>
      </c>
      <c r="D443" s="13">
        <v>468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29">
        <f t="shared" si="7"/>
        <v>468</v>
      </c>
    </row>
    <row r="444" spans="1:18" x14ac:dyDescent="0.15">
      <c r="A444" s="9" t="s">
        <v>646</v>
      </c>
      <c r="B444" s="3" t="s">
        <v>644</v>
      </c>
      <c r="C444" s="9" t="s">
        <v>645</v>
      </c>
      <c r="D444" s="30">
        <v>55828</v>
      </c>
      <c r="E444" s="30"/>
      <c r="F444" s="30"/>
      <c r="G444" s="30"/>
      <c r="H444" s="30"/>
      <c r="I444" s="30"/>
      <c r="J444" s="30"/>
      <c r="K444" s="30"/>
      <c r="L444" s="30">
        <f>45955+22473</f>
        <v>68428</v>
      </c>
      <c r="M444" s="30"/>
      <c r="N444" s="30">
        <v>6240</v>
      </c>
      <c r="O444" s="30"/>
      <c r="P444" s="30"/>
      <c r="Q444" s="30"/>
      <c r="R444" s="29">
        <f t="shared" si="7"/>
        <v>130496</v>
      </c>
    </row>
    <row r="445" spans="1:18" x14ac:dyDescent="0.15">
      <c r="A445" s="9" t="s">
        <v>646</v>
      </c>
      <c r="B445" s="3" t="s">
        <v>647</v>
      </c>
      <c r="C445" s="9" t="s">
        <v>48</v>
      </c>
      <c r="D445" s="30">
        <v>16483</v>
      </c>
      <c r="E445" s="30"/>
      <c r="F445" s="30"/>
      <c r="G445" s="30"/>
      <c r="H445" s="30"/>
      <c r="I445" s="30"/>
      <c r="J445" s="30"/>
      <c r="K445" s="30"/>
      <c r="L445" s="30">
        <f>5736+5612</f>
        <v>11348</v>
      </c>
      <c r="M445" s="30"/>
      <c r="N445" s="30">
        <v>1872</v>
      </c>
      <c r="O445" s="30"/>
      <c r="P445" s="30"/>
      <c r="Q445" s="30"/>
      <c r="R445" s="29">
        <f t="shared" si="7"/>
        <v>29703</v>
      </c>
    </row>
    <row r="446" spans="1:18" x14ac:dyDescent="0.15">
      <c r="A446" s="9" t="s">
        <v>646</v>
      </c>
      <c r="B446" s="3" t="s">
        <v>648</v>
      </c>
      <c r="C446" s="9" t="s">
        <v>596</v>
      </c>
      <c r="D446" s="31">
        <v>7545</v>
      </c>
      <c r="E446" s="31"/>
      <c r="F446" s="31"/>
      <c r="G446" s="31"/>
      <c r="H446" s="31"/>
      <c r="I446" s="31"/>
      <c r="J446" s="31"/>
      <c r="K446" s="31"/>
      <c r="L446" s="31">
        <f>5736+2806</f>
        <v>8542</v>
      </c>
      <c r="M446" s="31"/>
      <c r="N446" s="31">
        <v>1248</v>
      </c>
      <c r="O446" s="31"/>
      <c r="P446" s="31"/>
      <c r="Q446" s="31"/>
      <c r="R446" s="29">
        <f t="shared" si="7"/>
        <v>17335</v>
      </c>
    </row>
    <row r="447" spans="1:18" x14ac:dyDescent="0.15">
      <c r="A447" s="9" t="s">
        <v>646</v>
      </c>
      <c r="B447" s="3" t="s">
        <v>649</v>
      </c>
      <c r="C447" s="9" t="s">
        <v>162</v>
      </c>
      <c r="D447" s="31">
        <v>6859</v>
      </c>
      <c r="E447" s="31"/>
      <c r="F447" s="31"/>
      <c r="G447" s="31"/>
      <c r="H447" s="31"/>
      <c r="I447" s="31"/>
      <c r="J447" s="31"/>
      <c r="K447" s="31"/>
      <c r="L447" s="31">
        <f>2868+2806</f>
        <v>5674</v>
      </c>
      <c r="M447" s="31"/>
      <c r="N447" s="31">
        <v>312</v>
      </c>
      <c r="O447" s="31"/>
      <c r="P447" s="31"/>
      <c r="Q447" s="31"/>
      <c r="R447" s="29">
        <f t="shared" si="7"/>
        <v>12845</v>
      </c>
    </row>
    <row r="448" spans="1:18" x14ac:dyDescent="0.15">
      <c r="A448" s="9" t="s">
        <v>646</v>
      </c>
      <c r="B448" s="3" t="s">
        <v>650</v>
      </c>
      <c r="C448" s="9" t="s">
        <v>407</v>
      </c>
      <c r="D448" s="31">
        <v>24345</v>
      </c>
      <c r="E448" s="31"/>
      <c r="F448" s="31"/>
      <c r="G448" s="31"/>
      <c r="H448" s="31"/>
      <c r="I448" s="31"/>
      <c r="J448" s="31"/>
      <c r="K448" s="31"/>
      <c r="L448" s="31">
        <f>12917+5612</f>
        <v>18529</v>
      </c>
      <c r="M448" s="31"/>
      <c r="N448" s="31">
        <v>3744</v>
      </c>
      <c r="O448" s="31"/>
      <c r="P448" s="31"/>
      <c r="Q448" s="31"/>
      <c r="R448" s="29">
        <f t="shared" si="7"/>
        <v>46618</v>
      </c>
    </row>
    <row r="449" spans="1:18" x14ac:dyDescent="0.15">
      <c r="A449" s="9" t="s">
        <v>646</v>
      </c>
      <c r="B449" s="3" t="s">
        <v>651</v>
      </c>
      <c r="C449" s="9" t="s">
        <v>355</v>
      </c>
      <c r="D449" s="31">
        <v>10448</v>
      </c>
      <c r="E449" s="31"/>
      <c r="F449" s="31"/>
      <c r="G449" s="31"/>
      <c r="H449" s="31"/>
      <c r="I449" s="31"/>
      <c r="J449" s="31"/>
      <c r="K449" s="31"/>
      <c r="L449" s="31">
        <f>5736+5612</f>
        <v>11348</v>
      </c>
      <c r="M449" s="31"/>
      <c r="N449" s="31">
        <v>2496</v>
      </c>
      <c r="O449" s="31"/>
      <c r="P449" s="31"/>
      <c r="Q449" s="31"/>
      <c r="R449" s="29">
        <f t="shared" si="7"/>
        <v>24292</v>
      </c>
    </row>
    <row r="450" spans="1:18" x14ac:dyDescent="0.15">
      <c r="A450" s="9" t="s">
        <v>646</v>
      </c>
      <c r="B450" s="3" t="s">
        <v>652</v>
      </c>
      <c r="C450" s="9" t="s">
        <v>251</v>
      </c>
      <c r="D450" s="31">
        <v>6235</v>
      </c>
      <c r="E450" s="31"/>
      <c r="F450" s="31"/>
      <c r="G450" s="31"/>
      <c r="H450" s="31"/>
      <c r="I450" s="31"/>
      <c r="J450" s="31"/>
      <c r="K450" s="31"/>
      <c r="L450" s="31">
        <f>2875+2812</f>
        <v>5687</v>
      </c>
      <c r="M450" s="31"/>
      <c r="N450" s="31">
        <v>624</v>
      </c>
      <c r="O450" s="31"/>
      <c r="P450" s="31"/>
      <c r="Q450" s="31"/>
      <c r="R450" s="29">
        <f t="shared" si="7"/>
        <v>12546</v>
      </c>
    </row>
    <row r="451" spans="1:18" x14ac:dyDescent="0.15">
      <c r="A451" s="9" t="s">
        <v>646</v>
      </c>
      <c r="B451" s="3" t="s">
        <v>653</v>
      </c>
      <c r="C451" s="9" t="s">
        <v>71</v>
      </c>
      <c r="D451" s="31">
        <v>72083</v>
      </c>
      <c r="E451" s="31"/>
      <c r="F451" s="31"/>
      <c r="G451" s="31"/>
      <c r="H451" s="31"/>
      <c r="I451" s="31"/>
      <c r="J451" s="31"/>
      <c r="K451" s="31"/>
      <c r="L451" s="31">
        <f>5736+2806</f>
        <v>8542</v>
      </c>
      <c r="M451" s="31"/>
      <c r="N451" s="31">
        <v>1872</v>
      </c>
      <c r="O451" s="31"/>
      <c r="P451" s="31"/>
      <c r="Q451" s="31"/>
      <c r="R451" s="29">
        <f t="shared" si="7"/>
        <v>82497</v>
      </c>
    </row>
    <row r="452" spans="1:18" x14ac:dyDescent="0.15">
      <c r="A452" s="9" t="s">
        <v>646</v>
      </c>
      <c r="B452" s="3" t="s">
        <v>654</v>
      </c>
      <c r="C452" s="9" t="s">
        <v>160</v>
      </c>
      <c r="D452" s="31">
        <v>20831</v>
      </c>
      <c r="E452" s="31"/>
      <c r="F452" s="31"/>
      <c r="G452" s="31"/>
      <c r="H452" s="31"/>
      <c r="I452" s="31"/>
      <c r="J452" s="31"/>
      <c r="K452" s="31"/>
      <c r="L452" s="31">
        <f>11473+11223</f>
        <v>22696</v>
      </c>
      <c r="M452" s="31"/>
      <c r="N452" s="31">
        <v>1248</v>
      </c>
      <c r="O452" s="31"/>
      <c r="P452" s="31"/>
      <c r="Q452" s="31"/>
      <c r="R452" s="29">
        <f t="shared" si="7"/>
        <v>44775</v>
      </c>
    </row>
    <row r="453" spans="1:18" x14ac:dyDescent="0.15">
      <c r="A453" s="9" t="s">
        <v>646</v>
      </c>
      <c r="B453" s="3" t="s">
        <v>655</v>
      </c>
      <c r="C453" s="9" t="s">
        <v>656</v>
      </c>
      <c r="D453" s="31">
        <v>15107</v>
      </c>
      <c r="E453" s="31"/>
      <c r="F453" s="31"/>
      <c r="G453" s="31"/>
      <c r="H453" s="31"/>
      <c r="I453" s="31"/>
      <c r="J453" s="31"/>
      <c r="K453" s="31"/>
      <c r="L453" s="31">
        <f>2868+2806</f>
        <v>5674</v>
      </c>
      <c r="M453" s="31"/>
      <c r="N453" s="31">
        <v>1248</v>
      </c>
      <c r="O453" s="31"/>
      <c r="P453" s="31"/>
      <c r="Q453" s="31"/>
      <c r="R453" s="29">
        <f t="shared" si="7"/>
        <v>22029</v>
      </c>
    </row>
    <row r="454" spans="1:18" x14ac:dyDescent="0.15">
      <c r="A454" s="9" t="s">
        <v>646</v>
      </c>
      <c r="B454" s="3" t="s">
        <v>657</v>
      </c>
      <c r="C454" s="9" t="s">
        <v>160</v>
      </c>
      <c r="D454" s="31">
        <v>24918</v>
      </c>
      <c r="E454" s="31"/>
      <c r="F454" s="31"/>
      <c r="G454" s="31"/>
      <c r="H454" s="31"/>
      <c r="I454" s="31"/>
      <c r="J454" s="31"/>
      <c r="K454" s="31"/>
      <c r="L454" s="31">
        <f>2868+3273</f>
        <v>6141</v>
      </c>
      <c r="M454" s="31"/>
      <c r="N454" s="31">
        <v>0</v>
      </c>
      <c r="O454" s="31"/>
      <c r="P454" s="31"/>
      <c r="Q454" s="31"/>
      <c r="R454" s="29">
        <f t="shared" si="7"/>
        <v>31059</v>
      </c>
    </row>
    <row r="455" spans="1:18" x14ac:dyDescent="0.15">
      <c r="A455" s="3" t="s">
        <v>363</v>
      </c>
      <c r="B455" s="3" t="s">
        <v>364</v>
      </c>
      <c r="C455" s="3" t="s">
        <v>158</v>
      </c>
      <c r="D455" s="13">
        <v>64526</v>
      </c>
      <c r="E455" s="13">
        <v>2260</v>
      </c>
      <c r="F455" s="13">
        <v>280</v>
      </c>
      <c r="G455" s="13"/>
      <c r="H455" s="13"/>
      <c r="I455" s="13">
        <v>9701</v>
      </c>
      <c r="J455" s="13"/>
      <c r="K455" s="13"/>
      <c r="L455" s="13"/>
      <c r="M455" s="13"/>
      <c r="N455" s="13">
        <v>5185</v>
      </c>
      <c r="O455" s="13"/>
      <c r="P455" s="13"/>
      <c r="Q455" s="13"/>
      <c r="R455" s="29">
        <f t="shared" si="7"/>
        <v>81952</v>
      </c>
    </row>
    <row r="456" spans="1:18" x14ac:dyDescent="0.15">
      <c r="A456" s="3" t="s">
        <v>363</v>
      </c>
      <c r="B456" s="3" t="s">
        <v>598</v>
      </c>
      <c r="C456" s="3" t="s">
        <v>158</v>
      </c>
      <c r="D456" s="13">
        <v>9128</v>
      </c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29">
        <f t="shared" si="7"/>
        <v>9128</v>
      </c>
    </row>
    <row r="457" spans="1:18" x14ac:dyDescent="0.15">
      <c r="A457" s="3" t="s">
        <v>363</v>
      </c>
      <c r="B457" s="3" t="s">
        <v>599</v>
      </c>
      <c r="C457" s="3" t="s">
        <v>158</v>
      </c>
      <c r="D457" s="13">
        <v>0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29">
        <f t="shared" si="7"/>
        <v>0</v>
      </c>
    </row>
    <row r="458" spans="1:18" x14ac:dyDescent="0.15">
      <c r="A458" s="2" t="s">
        <v>13</v>
      </c>
      <c r="B458" s="2"/>
      <c r="C458" s="2"/>
      <c r="D458" s="29">
        <f>SUM(D5:D457)</f>
        <v>4292945.3829736821</v>
      </c>
      <c r="E458" s="29">
        <f t="shared" ref="E458:R458" si="8">SUM(E5:E457)</f>
        <v>16935</v>
      </c>
      <c r="F458" s="29">
        <f t="shared" si="8"/>
        <v>99034</v>
      </c>
      <c r="G458" s="29">
        <f t="shared" si="8"/>
        <v>2149.857</v>
      </c>
      <c r="H458" s="29">
        <f t="shared" si="8"/>
        <v>40802.343000000001</v>
      </c>
      <c r="I458" s="29">
        <f t="shared" si="8"/>
        <v>160383.19999999998</v>
      </c>
      <c r="J458" s="29">
        <f t="shared" si="8"/>
        <v>5580</v>
      </c>
      <c r="K458" s="29">
        <f t="shared" si="8"/>
        <v>124049</v>
      </c>
      <c r="L458" s="29">
        <f t="shared" si="8"/>
        <v>1062497.3999999999</v>
      </c>
      <c r="M458" s="29">
        <f t="shared" si="8"/>
        <v>1680</v>
      </c>
      <c r="N458" s="29">
        <f t="shared" si="8"/>
        <v>594942.98815789481</v>
      </c>
      <c r="O458" s="29">
        <f t="shared" si="8"/>
        <v>383450</v>
      </c>
      <c r="P458" s="29">
        <f t="shared" si="8"/>
        <v>3880</v>
      </c>
      <c r="Q458" s="29">
        <f t="shared" si="8"/>
        <v>25555</v>
      </c>
      <c r="R458" s="29">
        <f t="shared" si="8"/>
        <v>6813884.171131582</v>
      </c>
    </row>
  </sheetData>
  <autoFilter ref="A4:R458" xr:uid="{2F00ED15-262C-4440-A527-D5E645A52FFE}">
    <sortState xmlns:xlrd2="http://schemas.microsoft.com/office/spreadsheetml/2017/richdata2" ref="A5:R457">
      <sortCondition ref="A4:A446"/>
    </sortState>
  </autoFilter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727E-BC9F-4746-9CA8-E2AB3D98EA3C}">
  <sheetPr codeName="Blad4"/>
  <dimension ref="A1:N456"/>
  <sheetViews>
    <sheetView workbookViewId="0">
      <pane ySplit="4" topLeftCell="A5" activePane="bottomLeft" state="frozen"/>
      <selection pane="bottomLeft"/>
    </sheetView>
  </sheetViews>
  <sheetFormatPr defaultRowHeight="11.25" x14ac:dyDescent="0.15"/>
  <cols>
    <col min="1" max="1" width="36.85546875" style="1" bestFit="1" customWidth="1"/>
    <col min="2" max="2" width="52.42578125" style="1" bestFit="1" customWidth="1"/>
    <col min="3" max="3" width="26.42578125" style="1" bestFit="1" customWidth="1"/>
    <col min="4" max="4" width="16.42578125" style="1" bestFit="1" customWidth="1"/>
    <col min="5" max="5" width="13.7109375" style="1" bestFit="1" customWidth="1"/>
    <col min="6" max="6" width="18.7109375" style="1" bestFit="1" customWidth="1"/>
    <col min="7" max="7" width="14.28515625" style="1" bestFit="1" customWidth="1"/>
    <col min="8" max="8" width="11.28515625" style="1" bestFit="1" customWidth="1"/>
    <col min="9" max="10" width="12.7109375" style="1" bestFit="1" customWidth="1"/>
    <col min="11" max="11" width="11.28515625" style="1" bestFit="1" customWidth="1"/>
    <col min="12" max="12" width="14.28515625" style="1" bestFit="1" customWidth="1"/>
    <col min="13" max="13" width="11.28515625" style="1" bestFit="1" customWidth="1"/>
    <col min="14" max="14" width="16.42578125" style="1" bestFit="1" customWidth="1"/>
    <col min="15" max="16384" width="9.140625" style="1"/>
  </cols>
  <sheetData>
    <row r="1" spans="1:14" ht="14.25" x14ac:dyDescent="0.2">
      <c r="A1" s="23" t="s">
        <v>952</v>
      </c>
    </row>
    <row r="3" spans="1:14" x14ac:dyDescent="0.15">
      <c r="A3" s="12" t="s">
        <v>968</v>
      </c>
    </row>
    <row r="4" spans="1:14" x14ac:dyDescent="0.15">
      <c r="A4" s="19" t="s">
        <v>955</v>
      </c>
      <c r="B4" s="19" t="s">
        <v>366</v>
      </c>
      <c r="C4" s="19" t="s">
        <v>367</v>
      </c>
      <c r="D4" s="19" t="s">
        <v>2</v>
      </c>
      <c r="E4" s="19" t="s">
        <v>368</v>
      </c>
      <c r="F4" s="19" t="s">
        <v>4</v>
      </c>
      <c r="G4" s="19" t="s">
        <v>5</v>
      </c>
      <c r="H4" s="19" t="s">
        <v>369</v>
      </c>
      <c r="I4" s="19" t="s">
        <v>8</v>
      </c>
      <c r="J4" s="19" t="s">
        <v>370</v>
      </c>
      <c r="K4" s="19" t="s">
        <v>11</v>
      </c>
      <c r="L4" s="19" t="s">
        <v>12</v>
      </c>
      <c r="M4" s="19" t="s">
        <v>371</v>
      </c>
      <c r="N4" s="19" t="s">
        <v>372</v>
      </c>
    </row>
    <row r="5" spans="1:14" x14ac:dyDescent="0.15">
      <c r="A5" s="3" t="s">
        <v>154</v>
      </c>
      <c r="B5" s="3" t="s">
        <v>157</v>
      </c>
      <c r="C5" s="3" t="s">
        <v>158</v>
      </c>
      <c r="D5" s="13">
        <v>13706.5</v>
      </c>
      <c r="E5" s="13"/>
      <c r="F5" s="13"/>
      <c r="G5" s="13">
        <v>3056</v>
      </c>
      <c r="H5" s="13"/>
      <c r="I5" s="13">
        <v>585</v>
      </c>
      <c r="J5" s="13"/>
      <c r="K5" s="13"/>
      <c r="L5" s="13"/>
      <c r="M5" s="13"/>
      <c r="N5" s="29">
        <f>SUM(D5:M5)</f>
        <v>17347.5</v>
      </c>
    </row>
    <row r="6" spans="1:14" x14ac:dyDescent="0.15">
      <c r="A6" s="3" t="s">
        <v>163</v>
      </c>
      <c r="B6" s="3" t="s">
        <v>373</v>
      </c>
      <c r="C6" s="3" t="s">
        <v>160</v>
      </c>
      <c r="D6" s="13">
        <v>2265</v>
      </c>
      <c r="E6" s="13"/>
      <c r="F6" s="13"/>
      <c r="G6" s="13"/>
      <c r="H6" s="13"/>
      <c r="I6" s="13"/>
      <c r="J6" s="13"/>
      <c r="K6" s="13"/>
      <c r="L6" s="13"/>
      <c r="M6" s="13"/>
      <c r="N6" s="29">
        <f t="shared" ref="N6:N69" si="0">SUM(D6:M6)</f>
        <v>2265</v>
      </c>
    </row>
    <row r="7" spans="1:14" x14ac:dyDescent="0.15">
      <c r="A7" s="3" t="s">
        <v>163</v>
      </c>
      <c r="B7" s="3" t="s">
        <v>164</v>
      </c>
      <c r="C7" s="3" t="s">
        <v>165</v>
      </c>
      <c r="D7" s="13">
        <v>10281.5</v>
      </c>
      <c r="E7" s="13"/>
      <c r="F7" s="13"/>
      <c r="G7" s="13">
        <v>630</v>
      </c>
      <c r="H7" s="13"/>
      <c r="I7" s="13">
        <v>39</v>
      </c>
      <c r="J7" s="13"/>
      <c r="K7" s="13"/>
      <c r="L7" s="13"/>
      <c r="M7" s="13"/>
      <c r="N7" s="29">
        <f t="shared" si="0"/>
        <v>10950.5</v>
      </c>
    </row>
    <row r="8" spans="1:14" x14ac:dyDescent="0.15">
      <c r="A8" s="3" t="s">
        <v>163</v>
      </c>
      <c r="B8" s="3" t="s">
        <v>166</v>
      </c>
      <c r="C8" s="3" t="s">
        <v>167</v>
      </c>
      <c r="D8" s="13">
        <v>9098</v>
      </c>
      <c r="E8" s="13"/>
      <c r="F8" s="13"/>
      <c r="G8" s="13">
        <v>737</v>
      </c>
      <c r="H8" s="13"/>
      <c r="I8" s="13">
        <v>53</v>
      </c>
      <c r="J8" s="13"/>
      <c r="K8" s="13"/>
      <c r="L8" s="13">
        <v>4486.8</v>
      </c>
      <c r="M8" s="13"/>
      <c r="N8" s="29">
        <f t="shared" si="0"/>
        <v>14374.8</v>
      </c>
    </row>
    <row r="9" spans="1:14" x14ac:dyDescent="0.15">
      <c r="A9" s="3" t="s">
        <v>163</v>
      </c>
      <c r="B9" s="3" t="s">
        <v>168</v>
      </c>
      <c r="C9" s="3" t="s">
        <v>167</v>
      </c>
      <c r="D9" s="13">
        <v>15027</v>
      </c>
      <c r="E9" s="13"/>
      <c r="F9" s="13"/>
      <c r="G9" s="13">
        <v>857</v>
      </c>
      <c r="H9" s="13"/>
      <c r="I9" s="13">
        <v>161</v>
      </c>
      <c r="J9" s="13"/>
      <c r="K9" s="13"/>
      <c r="L9" s="13">
        <v>6866.3</v>
      </c>
      <c r="M9" s="13"/>
      <c r="N9" s="29">
        <f t="shared" si="0"/>
        <v>22911.3</v>
      </c>
    </row>
    <row r="10" spans="1:14" x14ac:dyDescent="0.15">
      <c r="A10" s="3" t="s">
        <v>163</v>
      </c>
      <c r="B10" s="3" t="s">
        <v>374</v>
      </c>
      <c r="C10" s="3" t="s">
        <v>375</v>
      </c>
      <c r="D10" s="13">
        <v>426</v>
      </c>
      <c r="E10" s="13"/>
      <c r="F10" s="13"/>
      <c r="G10" s="13"/>
      <c r="H10" s="13"/>
      <c r="I10" s="13"/>
      <c r="J10" s="13"/>
      <c r="K10" s="13"/>
      <c r="L10" s="13"/>
      <c r="M10" s="13"/>
      <c r="N10" s="29">
        <f t="shared" si="0"/>
        <v>426</v>
      </c>
    </row>
    <row r="11" spans="1:14" x14ac:dyDescent="0.15">
      <c r="A11" s="3" t="s">
        <v>169</v>
      </c>
      <c r="B11" s="3" t="s">
        <v>170</v>
      </c>
      <c r="C11" s="3" t="s">
        <v>158</v>
      </c>
      <c r="D11" s="13">
        <v>21380</v>
      </c>
      <c r="E11" s="13"/>
      <c r="F11" s="13">
        <v>2106</v>
      </c>
      <c r="G11" s="13">
        <v>6375</v>
      </c>
      <c r="H11" s="13"/>
      <c r="I11" s="13">
        <v>735</v>
      </c>
      <c r="J11" s="13">
        <v>0</v>
      </c>
      <c r="K11" s="13">
        <v>3686</v>
      </c>
      <c r="L11" s="13"/>
      <c r="M11" s="13"/>
      <c r="N11" s="29">
        <f t="shared" si="0"/>
        <v>34282</v>
      </c>
    </row>
    <row r="12" spans="1:14" x14ac:dyDescent="0.15">
      <c r="A12" s="3" t="s">
        <v>171</v>
      </c>
      <c r="B12" s="3" t="s">
        <v>172</v>
      </c>
      <c r="C12" s="3" t="s">
        <v>160</v>
      </c>
      <c r="D12" s="13">
        <v>6798</v>
      </c>
      <c r="E12" s="13"/>
      <c r="F12" s="13"/>
      <c r="G12" s="13">
        <v>1193</v>
      </c>
      <c r="H12" s="13"/>
      <c r="I12" s="13">
        <v>75</v>
      </c>
      <c r="J12" s="13"/>
      <c r="K12" s="13"/>
      <c r="L12" s="13"/>
      <c r="M12" s="13"/>
      <c r="N12" s="29">
        <f t="shared" si="0"/>
        <v>8066</v>
      </c>
    </row>
    <row r="13" spans="1:14" x14ac:dyDescent="0.15">
      <c r="A13" s="3" t="s">
        <v>171</v>
      </c>
      <c r="B13" s="3" t="s">
        <v>376</v>
      </c>
      <c r="C13" s="3" t="s">
        <v>377</v>
      </c>
      <c r="D13" s="13">
        <v>898</v>
      </c>
      <c r="E13" s="13"/>
      <c r="F13" s="13"/>
      <c r="G13" s="13"/>
      <c r="H13" s="13"/>
      <c r="I13" s="13"/>
      <c r="J13" s="13"/>
      <c r="K13" s="13"/>
      <c r="L13" s="13"/>
      <c r="M13" s="13"/>
      <c r="N13" s="29">
        <f t="shared" si="0"/>
        <v>898</v>
      </c>
    </row>
    <row r="14" spans="1:14" x14ac:dyDescent="0.15">
      <c r="A14" s="3" t="s">
        <v>171</v>
      </c>
      <c r="B14" s="3" t="s">
        <v>378</v>
      </c>
      <c r="C14" s="3" t="s">
        <v>379</v>
      </c>
      <c r="D14" s="13">
        <v>608</v>
      </c>
      <c r="E14" s="13"/>
      <c r="F14" s="13"/>
      <c r="G14" s="13"/>
      <c r="H14" s="13"/>
      <c r="I14" s="13"/>
      <c r="J14" s="13"/>
      <c r="K14" s="13"/>
      <c r="L14" s="13"/>
      <c r="M14" s="13"/>
      <c r="N14" s="29">
        <f t="shared" si="0"/>
        <v>608</v>
      </c>
    </row>
    <row r="15" spans="1:14" x14ac:dyDescent="0.15">
      <c r="A15" s="3" t="s">
        <v>171</v>
      </c>
      <c r="B15" s="3" t="s">
        <v>175</v>
      </c>
      <c r="C15" s="3" t="s">
        <v>176</v>
      </c>
      <c r="D15" s="13">
        <v>19587</v>
      </c>
      <c r="E15" s="13"/>
      <c r="F15" s="13"/>
      <c r="G15" s="13">
        <v>482</v>
      </c>
      <c r="H15" s="13">
        <v>3960</v>
      </c>
      <c r="I15" s="13">
        <v>150</v>
      </c>
      <c r="J15" s="13"/>
      <c r="K15" s="13"/>
      <c r="L15" s="13">
        <v>0</v>
      </c>
      <c r="M15" s="13">
        <v>6240</v>
      </c>
      <c r="N15" s="29">
        <f t="shared" si="0"/>
        <v>30419</v>
      </c>
    </row>
    <row r="16" spans="1:14" x14ac:dyDescent="0.15">
      <c r="A16" s="3" t="s">
        <v>171</v>
      </c>
      <c r="B16" s="3" t="s">
        <v>380</v>
      </c>
      <c r="C16" s="3" t="s">
        <v>381</v>
      </c>
      <c r="D16" s="13">
        <v>1000</v>
      </c>
      <c r="E16" s="13"/>
      <c r="F16" s="13"/>
      <c r="G16" s="13"/>
      <c r="H16" s="13"/>
      <c r="I16" s="13"/>
      <c r="J16" s="13"/>
      <c r="K16" s="13"/>
      <c r="L16" s="13"/>
      <c r="M16" s="13"/>
      <c r="N16" s="29">
        <f t="shared" si="0"/>
        <v>1000</v>
      </c>
    </row>
    <row r="17" spans="1:14" x14ac:dyDescent="0.15">
      <c r="A17" s="3" t="s">
        <v>171</v>
      </c>
      <c r="B17" s="3" t="s">
        <v>382</v>
      </c>
      <c r="C17" s="3" t="s">
        <v>309</v>
      </c>
      <c r="D17" s="13">
        <v>401</v>
      </c>
      <c r="E17" s="13"/>
      <c r="F17" s="13"/>
      <c r="G17" s="13"/>
      <c r="H17" s="13"/>
      <c r="I17" s="13"/>
      <c r="J17" s="13"/>
      <c r="K17" s="13"/>
      <c r="L17" s="13"/>
      <c r="M17" s="13"/>
      <c r="N17" s="29">
        <f t="shared" si="0"/>
        <v>401</v>
      </c>
    </row>
    <row r="18" spans="1:14" x14ac:dyDescent="0.15">
      <c r="A18" s="3" t="s">
        <v>171</v>
      </c>
      <c r="B18" s="3" t="s">
        <v>179</v>
      </c>
      <c r="C18" s="3" t="s">
        <v>180</v>
      </c>
      <c r="D18" s="13">
        <v>1891</v>
      </c>
      <c r="E18" s="13"/>
      <c r="F18" s="13"/>
      <c r="G18" s="13">
        <v>201</v>
      </c>
      <c r="H18" s="13"/>
      <c r="I18" s="13">
        <v>150</v>
      </c>
      <c r="J18" s="13"/>
      <c r="K18" s="13"/>
      <c r="L18" s="13">
        <v>1173</v>
      </c>
      <c r="M18" s="13"/>
      <c r="N18" s="29">
        <f t="shared" si="0"/>
        <v>3415</v>
      </c>
    </row>
    <row r="19" spans="1:14" x14ac:dyDescent="0.15">
      <c r="A19" s="3" t="s">
        <v>171</v>
      </c>
      <c r="B19" s="3" t="s">
        <v>181</v>
      </c>
      <c r="C19" s="3" t="s">
        <v>182</v>
      </c>
      <c r="D19" s="13">
        <v>914</v>
      </c>
      <c r="E19" s="13"/>
      <c r="F19" s="13">
        <v>126</v>
      </c>
      <c r="G19" s="13">
        <v>14</v>
      </c>
      <c r="H19" s="13"/>
      <c r="I19" s="13">
        <v>0</v>
      </c>
      <c r="J19" s="13"/>
      <c r="K19" s="13"/>
      <c r="L19" s="13"/>
      <c r="M19" s="13"/>
      <c r="N19" s="29">
        <f t="shared" si="0"/>
        <v>1054</v>
      </c>
    </row>
    <row r="20" spans="1:14" x14ac:dyDescent="0.15">
      <c r="A20" s="3" t="s">
        <v>171</v>
      </c>
      <c r="B20" s="3" t="s">
        <v>183</v>
      </c>
      <c r="C20" s="3" t="s">
        <v>162</v>
      </c>
      <c r="D20" s="13">
        <v>22</v>
      </c>
      <c r="E20" s="13"/>
      <c r="F20" s="13">
        <v>1275</v>
      </c>
      <c r="G20" s="13">
        <v>184</v>
      </c>
      <c r="H20" s="13"/>
      <c r="I20" s="13"/>
      <c r="J20" s="13"/>
      <c r="K20" s="13"/>
      <c r="L20" s="13">
        <v>1399</v>
      </c>
      <c r="M20" s="13"/>
      <c r="N20" s="29">
        <f t="shared" si="0"/>
        <v>2880</v>
      </c>
    </row>
    <row r="21" spans="1:14" x14ac:dyDescent="0.15">
      <c r="A21" s="3" t="s">
        <v>171</v>
      </c>
      <c r="B21" s="3" t="s">
        <v>184</v>
      </c>
      <c r="C21" s="3" t="s">
        <v>185</v>
      </c>
      <c r="D21" s="13">
        <v>5059.5</v>
      </c>
      <c r="E21" s="13"/>
      <c r="F21" s="13">
        <v>208</v>
      </c>
      <c r="G21" s="13">
        <v>365</v>
      </c>
      <c r="H21" s="13"/>
      <c r="I21" s="13">
        <v>75</v>
      </c>
      <c r="J21" s="13"/>
      <c r="K21" s="13"/>
      <c r="L21" s="13"/>
      <c r="M21" s="13"/>
      <c r="N21" s="29">
        <f t="shared" si="0"/>
        <v>5707.5</v>
      </c>
    </row>
    <row r="22" spans="1:14" x14ac:dyDescent="0.15">
      <c r="A22" s="3" t="s">
        <v>171</v>
      </c>
      <c r="B22" s="3" t="s">
        <v>383</v>
      </c>
      <c r="C22" s="3" t="s">
        <v>384</v>
      </c>
      <c r="D22" s="13">
        <v>6</v>
      </c>
      <c r="E22" s="13"/>
      <c r="F22" s="13"/>
      <c r="G22" s="13"/>
      <c r="H22" s="13"/>
      <c r="I22" s="13"/>
      <c r="J22" s="13"/>
      <c r="K22" s="13"/>
      <c r="L22" s="13"/>
      <c r="M22" s="13"/>
      <c r="N22" s="29">
        <f t="shared" si="0"/>
        <v>6</v>
      </c>
    </row>
    <row r="23" spans="1:14" x14ac:dyDescent="0.15">
      <c r="A23" s="3" t="s">
        <v>187</v>
      </c>
      <c r="B23" s="3" t="s">
        <v>190</v>
      </c>
      <c r="C23" s="3" t="s">
        <v>189</v>
      </c>
      <c r="D23" s="13">
        <v>12782</v>
      </c>
      <c r="E23" s="13"/>
      <c r="F23" s="13"/>
      <c r="G23" s="13">
        <v>853</v>
      </c>
      <c r="H23" s="13"/>
      <c r="I23" s="13"/>
      <c r="J23" s="13"/>
      <c r="K23" s="13"/>
      <c r="L23" s="13">
        <v>1642.1999999999998</v>
      </c>
      <c r="M23" s="13"/>
      <c r="N23" s="29">
        <f t="shared" si="0"/>
        <v>15277.2</v>
      </c>
    </row>
    <row r="24" spans="1:14" x14ac:dyDescent="0.15">
      <c r="A24" s="3" t="s">
        <v>187</v>
      </c>
      <c r="B24" s="3" t="s">
        <v>193</v>
      </c>
      <c r="C24" s="3" t="s">
        <v>192</v>
      </c>
      <c r="D24" s="13">
        <v>6015.1</v>
      </c>
      <c r="E24" s="13"/>
      <c r="F24" s="13"/>
      <c r="G24" s="13">
        <v>539</v>
      </c>
      <c r="H24" s="13"/>
      <c r="I24" s="13">
        <v>40</v>
      </c>
      <c r="J24" s="13"/>
      <c r="K24" s="13"/>
      <c r="L24" s="13">
        <v>3244</v>
      </c>
      <c r="M24" s="13"/>
      <c r="N24" s="29">
        <f t="shared" si="0"/>
        <v>9838.1</v>
      </c>
    </row>
    <row r="25" spans="1:14" x14ac:dyDescent="0.15">
      <c r="A25" s="3" t="s">
        <v>187</v>
      </c>
      <c r="B25" s="3" t="s">
        <v>196</v>
      </c>
      <c r="C25" s="3" t="s">
        <v>195</v>
      </c>
      <c r="D25" s="13">
        <v>9827.5</v>
      </c>
      <c r="E25" s="13"/>
      <c r="F25" s="13"/>
      <c r="G25" s="13">
        <v>1664.5</v>
      </c>
      <c r="H25" s="13"/>
      <c r="I25" s="13"/>
      <c r="J25" s="13"/>
      <c r="K25" s="13"/>
      <c r="L25" s="13">
        <v>3758.4999999999995</v>
      </c>
      <c r="M25" s="13"/>
      <c r="N25" s="29">
        <f t="shared" si="0"/>
        <v>15250.5</v>
      </c>
    </row>
    <row r="26" spans="1:14" x14ac:dyDescent="0.15">
      <c r="A26" s="3" t="s">
        <v>187</v>
      </c>
      <c r="B26" s="3" t="s">
        <v>198</v>
      </c>
      <c r="C26" s="3" t="s">
        <v>162</v>
      </c>
      <c r="D26" s="13">
        <v>9818.2999999999993</v>
      </c>
      <c r="E26" s="13"/>
      <c r="F26" s="13"/>
      <c r="G26" s="13">
        <v>86</v>
      </c>
      <c r="H26" s="13"/>
      <c r="I26" s="13">
        <v>144</v>
      </c>
      <c r="J26" s="13"/>
      <c r="K26" s="13"/>
      <c r="L26" s="13">
        <v>1449</v>
      </c>
      <c r="M26" s="13"/>
      <c r="N26" s="29">
        <f t="shared" si="0"/>
        <v>11497.3</v>
      </c>
    </row>
    <row r="27" spans="1:14" x14ac:dyDescent="0.15">
      <c r="A27" s="3" t="s">
        <v>187</v>
      </c>
      <c r="B27" s="3" t="s">
        <v>199</v>
      </c>
      <c r="C27" s="3" t="s">
        <v>158</v>
      </c>
      <c r="D27" s="13">
        <v>1311</v>
      </c>
      <c r="E27" s="13"/>
      <c r="F27" s="13"/>
      <c r="G27" s="13">
        <v>754</v>
      </c>
      <c r="H27" s="13"/>
      <c r="I27" s="13">
        <v>0</v>
      </c>
      <c r="J27" s="13"/>
      <c r="K27" s="13"/>
      <c r="L27" s="13"/>
      <c r="M27" s="13"/>
      <c r="N27" s="29">
        <f t="shared" si="0"/>
        <v>2065</v>
      </c>
    </row>
    <row r="28" spans="1:14" x14ac:dyDescent="0.15">
      <c r="A28" s="3" t="s">
        <v>187</v>
      </c>
      <c r="B28" s="3" t="s">
        <v>202</v>
      </c>
      <c r="C28" s="3" t="s">
        <v>201</v>
      </c>
      <c r="D28" s="13">
        <v>16352.5</v>
      </c>
      <c r="E28" s="13"/>
      <c r="F28" s="13">
        <v>480</v>
      </c>
      <c r="G28" s="13">
        <v>1665</v>
      </c>
      <c r="H28" s="13"/>
      <c r="I28" s="13">
        <v>282.8</v>
      </c>
      <c r="J28" s="13">
        <v>2310</v>
      </c>
      <c r="K28" s="13"/>
      <c r="L28" s="13">
        <v>9297</v>
      </c>
      <c r="M28" s="13"/>
      <c r="N28" s="29">
        <f t="shared" si="0"/>
        <v>30387.3</v>
      </c>
    </row>
    <row r="29" spans="1:14" x14ac:dyDescent="0.15">
      <c r="A29" s="3" t="s">
        <v>187</v>
      </c>
      <c r="B29" s="3" t="s">
        <v>385</v>
      </c>
      <c r="C29" s="3" t="s">
        <v>201</v>
      </c>
      <c r="D29" s="13">
        <v>2418.9</v>
      </c>
      <c r="E29" s="13"/>
      <c r="F29" s="13"/>
      <c r="G29" s="13"/>
      <c r="H29" s="13"/>
      <c r="I29" s="13"/>
      <c r="J29" s="13"/>
      <c r="K29" s="13"/>
      <c r="L29" s="13"/>
      <c r="M29" s="13"/>
      <c r="N29" s="29">
        <f t="shared" si="0"/>
        <v>2418.9</v>
      </c>
    </row>
    <row r="30" spans="1:14" x14ac:dyDescent="0.15">
      <c r="A30" s="3" t="s">
        <v>187</v>
      </c>
      <c r="B30" s="3" t="s">
        <v>386</v>
      </c>
      <c r="C30" s="3" t="s">
        <v>158</v>
      </c>
      <c r="D30" s="13">
        <v>3527</v>
      </c>
      <c r="E30" s="13"/>
      <c r="F30" s="13"/>
      <c r="G30" s="13">
        <v>735</v>
      </c>
      <c r="H30" s="13"/>
      <c r="I30" s="13">
        <v>47.4</v>
      </c>
      <c r="J30" s="13"/>
      <c r="K30" s="13"/>
      <c r="L30" s="13"/>
      <c r="M30" s="13"/>
      <c r="N30" s="29">
        <f t="shared" si="0"/>
        <v>4309.3999999999996</v>
      </c>
    </row>
    <row r="31" spans="1:14" x14ac:dyDescent="0.15">
      <c r="A31" s="3" t="s">
        <v>187</v>
      </c>
      <c r="B31" s="3" t="s">
        <v>387</v>
      </c>
      <c r="C31" s="3" t="s">
        <v>388</v>
      </c>
      <c r="D31" s="13">
        <v>1024.2</v>
      </c>
      <c r="E31" s="13"/>
      <c r="F31" s="13"/>
      <c r="G31" s="13"/>
      <c r="H31" s="13"/>
      <c r="I31" s="13"/>
      <c r="J31" s="13"/>
      <c r="K31" s="13"/>
      <c r="L31" s="13"/>
      <c r="M31" s="13"/>
      <c r="N31" s="29">
        <f t="shared" si="0"/>
        <v>1024.2</v>
      </c>
    </row>
    <row r="32" spans="1:14" x14ac:dyDescent="0.15">
      <c r="A32" s="3" t="s">
        <v>187</v>
      </c>
      <c r="B32" s="3" t="s">
        <v>205</v>
      </c>
      <c r="C32" s="3" t="s">
        <v>204</v>
      </c>
      <c r="D32" s="13">
        <v>5727</v>
      </c>
      <c r="E32" s="13"/>
      <c r="F32" s="13"/>
      <c r="G32" s="13">
        <v>1395</v>
      </c>
      <c r="H32" s="13"/>
      <c r="I32" s="13"/>
      <c r="J32" s="13"/>
      <c r="K32" s="13"/>
      <c r="L32" s="13">
        <v>3165.5</v>
      </c>
      <c r="M32" s="13"/>
      <c r="N32" s="29">
        <f t="shared" si="0"/>
        <v>10287.5</v>
      </c>
    </row>
    <row r="33" spans="1:14" x14ac:dyDescent="0.15">
      <c r="A33" s="3" t="s">
        <v>187</v>
      </c>
      <c r="B33" s="3" t="s">
        <v>208</v>
      </c>
      <c r="C33" s="3" t="s">
        <v>207</v>
      </c>
      <c r="D33" s="13">
        <v>12593.4</v>
      </c>
      <c r="E33" s="13"/>
      <c r="F33" s="13"/>
      <c r="G33" s="13">
        <v>886</v>
      </c>
      <c r="H33" s="13"/>
      <c r="I33" s="13">
        <v>0</v>
      </c>
      <c r="J33" s="13"/>
      <c r="K33" s="13"/>
      <c r="L33" s="13">
        <v>2562</v>
      </c>
      <c r="M33" s="13"/>
      <c r="N33" s="29">
        <f t="shared" si="0"/>
        <v>16041.4</v>
      </c>
    </row>
    <row r="34" spans="1:14" x14ac:dyDescent="0.15">
      <c r="A34" s="3" t="s">
        <v>187</v>
      </c>
      <c r="B34" s="3" t="s">
        <v>211</v>
      </c>
      <c r="C34" s="3" t="s">
        <v>210</v>
      </c>
      <c r="D34" s="13">
        <v>6567.5</v>
      </c>
      <c r="E34" s="13"/>
      <c r="F34" s="13"/>
      <c r="G34" s="13">
        <v>775</v>
      </c>
      <c r="H34" s="13"/>
      <c r="I34" s="13">
        <v>0</v>
      </c>
      <c r="J34" s="13"/>
      <c r="K34" s="13"/>
      <c r="L34" s="13">
        <v>2520</v>
      </c>
      <c r="M34" s="13"/>
      <c r="N34" s="29">
        <f t="shared" si="0"/>
        <v>9862.5</v>
      </c>
    </row>
    <row r="35" spans="1:14" x14ac:dyDescent="0.15">
      <c r="A35" s="3" t="s">
        <v>187</v>
      </c>
      <c r="B35" s="3" t="s">
        <v>213</v>
      </c>
      <c r="C35" s="3" t="s">
        <v>167</v>
      </c>
      <c r="D35" s="13">
        <v>20178.8</v>
      </c>
      <c r="E35" s="13"/>
      <c r="F35" s="13">
        <v>898</v>
      </c>
      <c r="G35" s="13">
        <v>2335</v>
      </c>
      <c r="H35" s="13"/>
      <c r="I35" s="13">
        <v>1759.5</v>
      </c>
      <c r="J35" s="13">
        <v>2567</v>
      </c>
      <c r="K35" s="13"/>
      <c r="L35" s="13">
        <v>5122</v>
      </c>
      <c r="M35" s="13"/>
      <c r="N35" s="29">
        <f t="shared" si="0"/>
        <v>32860.300000000003</v>
      </c>
    </row>
    <row r="36" spans="1:14" x14ac:dyDescent="0.15">
      <c r="A36" s="3" t="s">
        <v>187</v>
      </c>
      <c r="B36" s="3" t="s">
        <v>216</v>
      </c>
      <c r="C36" s="3" t="s">
        <v>215</v>
      </c>
      <c r="D36" s="13">
        <v>6019.7999999999993</v>
      </c>
      <c r="E36" s="13"/>
      <c r="F36" s="13"/>
      <c r="G36" s="13">
        <v>939</v>
      </c>
      <c r="H36" s="13"/>
      <c r="I36" s="13">
        <v>47</v>
      </c>
      <c r="J36" s="13"/>
      <c r="K36" s="13"/>
      <c r="L36" s="13">
        <v>6223.9</v>
      </c>
      <c r="M36" s="13"/>
      <c r="N36" s="29">
        <f t="shared" si="0"/>
        <v>13229.699999999999</v>
      </c>
    </row>
    <row r="37" spans="1:14" x14ac:dyDescent="0.15">
      <c r="A37" s="3" t="s">
        <v>187</v>
      </c>
      <c r="B37" s="3" t="s">
        <v>219</v>
      </c>
      <c r="C37" s="3" t="s">
        <v>218</v>
      </c>
      <c r="D37" s="13">
        <v>830.1</v>
      </c>
      <c r="E37" s="13"/>
      <c r="F37" s="13"/>
      <c r="G37" s="13">
        <v>104</v>
      </c>
      <c r="H37" s="13"/>
      <c r="I37" s="13"/>
      <c r="J37" s="13"/>
      <c r="K37" s="13"/>
      <c r="L37" s="13">
        <v>1390.8</v>
      </c>
      <c r="M37" s="13"/>
      <c r="N37" s="29">
        <f t="shared" si="0"/>
        <v>2324.9</v>
      </c>
    </row>
    <row r="38" spans="1:14" x14ac:dyDescent="0.15">
      <c r="A38" s="3" t="s">
        <v>187</v>
      </c>
      <c r="B38" s="3" t="s">
        <v>221</v>
      </c>
      <c r="C38" s="3" t="s">
        <v>210</v>
      </c>
      <c r="D38" s="13">
        <v>9579.5</v>
      </c>
      <c r="E38" s="13"/>
      <c r="F38" s="13">
        <v>141</v>
      </c>
      <c r="G38" s="13">
        <v>746</v>
      </c>
      <c r="H38" s="13"/>
      <c r="I38" s="13">
        <v>80</v>
      </c>
      <c r="J38" s="13"/>
      <c r="K38" s="13"/>
      <c r="L38" s="13">
        <v>2291</v>
      </c>
      <c r="M38" s="13"/>
      <c r="N38" s="29">
        <f t="shared" si="0"/>
        <v>12837.5</v>
      </c>
    </row>
    <row r="39" spans="1:14" x14ac:dyDescent="0.15">
      <c r="A39" s="3" t="s">
        <v>187</v>
      </c>
      <c r="B39" s="3" t="s">
        <v>389</v>
      </c>
      <c r="C39" s="3" t="s">
        <v>390</v>
      </c>
      <c r="D39" s="13">
        <v>693</v>
      </c>
      <c r="E39" s="13"/>
      <c r="F39" s="13"/>
      <c r="G39" s="13"/>
      <c r="H39" s="13"/>
      <c r="I39" s="13"/>
      <c r="J39" s="13"/>
      <c r="K39" s="13"/>
      <c r="L39" s="13"/>
      <c r="M39" s="13"/>
      <c r="N39" s="29">
        <f t="shared" si="0"/>
        <v>693</v>
      </c>
    </row>
    <row r="40" spans="1:14" x14ac:dyDescent="0.15">
      <c r="A40" s="3" t="s">
        <v>187</v>
      </c>
      <c r="B40" s="3" t="s">
        <v>391</v>
      </c>
      <c r="C40" s="3" t="s">
        <v>355</v>
      </c>
      <c r="D40" s="13">
        <v>219</v>
      </c>
      <c r="E40" s="13"/>
      <c r="F40" s="13"/>
      <c r="G40" s="13"/>
      <c r="H40" s="13"/>
      <c r="I40" s="13"/>
      <c r="J40" s="13"/>
      <c r="K40" s="13"/>
      <c r="L40" s="13"/>
      <c r="M40" s="13"/>
      <c r="N40" s="29">
        <f t="shared" si="0"/>
        <v>219</v>
      </c>
    </row>
    <row r="41" spans="1:14" x14ac:dyDescent="0.15">
      <c r="A41" s="3" t="s">
        <v>187</v>
      </c>
      <c r="B41" s="3" t="s">
        <v>392</v>
      </c>
      <c r="C41" s="3" t="s">
        <v>201</v>
      </c>
      <c r="D41" s="13">
        <v>12287.599999999997</v>
      </c>
      <c r="E41" s="13"/>
      <c r="F41" s="13"/>
      <c r="G41" s="13"/>
      <c r="H41" s="13"/>
      <c r="I41" s="13"/>
      <c r="J41" s="13"/>
      <c r="K41" s="13"/>
      <c r="L41" s="13"/>
      <c r="M41" s="13"/>
      <c r="N41" s="29">
        <f t="shared" si="0"/>
        <v>12287.599999999997</v>
      </c>
    </row>
    <row r="42" spans="1:14" x14ac:dyDescent="0.15">
      <c r="A42" s="3" t="s">
        <v>187</v>
      </c>
      <c r="B42" s="3" t="s">
        <v>393</v>
      </c>
      <c r="C42" s="3" t="s">
        <v>201</v>
      </c>
      <c r="D42" s="13">
        <v>8792.4000000000015</v>
      </c>
      <c r="E42" s="13"/>
      <c r="F42" s="13"/>
      <c r="G42" s="13"/>
      <c r="H42" s="13"/>
      <c r="I42" s="13"/>
      <c r="J42" s="13"/>
      <c r="K42" s="13"/>
      <c r="L42" s="13"/>
      <c r="M42" s="13"/>
      <c r="N42" s="29">
        <f t="shared" si="0"/>
        <v>8792.4000000000015</v>
      </c>
    </row>
    <row r="43" spans="1:14" x14ac:dyDescent="0.15">
      <c r="A43" s="3" t="s">
        <v>187</v>
      </c>
      <c r="B43" s="3" t="s">
        <v>223</v>
      </c>
      <c r="C43" s="3" t="s">
        <v>201</v>
      </c>
      <c r="D43" s="13">
        <v>38156.299999999988</v>
      </c>
      <c r="E43" s="13"/>
      <c r="F43" s="13"/>
      <c r="G43" s="13"/>
      <c r="H43" s="13"/>
      <c r="I43" s="13">
        <v>188</v>
      </c>
      <c r="J43" s="13"/>
      <c r="K43" s="13"/>
      <c r="L43" s="13"/>
      <c r="M43" s="13"/>
      <c r="N43" s="29">
        <f t="shared" si="0"/>
        <v>38344.299999999988</v>
      </c>
    </row>
    <row r="44" spans="1:14" x14ac:dyDescent="0.15">
      <c r="A44" s="3" t="s">
        <v>187</v>
      </c>
      <c r="B44" s="3" t="s">
        <v>394</v>
      </c>
      <c r="C44" s="3" t="s">
        <v>302</v>
      </c>
      <c r="D44" s="13">
        <v>498</v>
      </c>
      <c r="E44" s="13"/>
      <c r="F44" s="13"/>
      <c r="G44" s="13"/>
      <c r="H44" s="13"/>
      <c r="I44" s="13"/>
      <c r="J44" s="13"/>
      <c r="K44" s="13"/>
      <c r="L44" s="13"/>
      <c r="M44" s="13"/>
      <c r="N44" s="29">
        <f t="shared" si="0"/>
        <v>498</v>
      </c>
    </row>
    <row r="45" spans="1:14" x14ac:dyDescent="0.15">
      <c r="A45" s="3" t="s">
        <v>187</v>
      </c>
      <c r="B45" s="3" t="s">
        <v>226</v>
      </c>
      <c r="C45" s="3" t="s">
        <v>225</v>
      </c>
      <c r="D45" s="13">
        <v>10150</v>
      </c>
      <c r="E45" s="13">
        <v>640</v>
      </c>
      <c r="F45" s="13"/>
      <c r="G45" s="13">
        <v>1385</v>
      </c>
      <c r="H45" s="13"/>
      <c r="I45" s="13">
        <v>189.8</v>
      </c>
      <c r="J45" s="13"/>
      <c r="K45" s="13"/>
      <c r="L45" s="13"/>
      <c r="M45" s="13"/>
      <c r="N45" s="29">
        <f t="shared" si="0"/>
        <v>12364.8</v>
      </c>
    </row>
    <row r="46" spans="1:14" x14ac:dyDescent="0.15">
      <c r="A46" s="3" t="s">
        <v>187</v>
      </c>
      <c r="B46" s="3" t="s">
        <v>228</v>
      </c>
      <c r="C46" s="3" t="s">
        <v>158</v>
      </c>
      <c r="D46" s="13">
        <v>67800</v>
      </c>
      <c r="E46" s="13">
        <v>0</v>
      </c>
      <c r="F46" s="13"/>
      <c r="G46" s="13"/>
      <c r="H46" s="13"/>
      <c r="I46" s="13">
        <v>141.80000000000001</v>
      </c>
      <c r="J46" s="13"/>
      <c r="K46" s="13"/>
      <c r="L46" s="13"/>
      <c r="M46" s="13"/>
      <c r="N46" s="29">
        <f t="shared" si="0"/>
        <v>67941.8</v>
      </c>
    </row>
    <row r="47" spans="1:14" x14ac:dyDescent="0.15">
      <c r="A47" s="3" t="s">
        <v>187</v>
      </c>
      <c r="B47" s="3" t="s">
        <v>395</v>
      </c>
      <c r="C47" s="3" t="s">
        <v>396</v>
      </c>
      <c r="D47" s="13">
        <v>870</v>
      </c>
      <c r="E47" s="13"/>
      <c r="F47" s="13"/>
      <c r="G47" s="13"/>
      <c r="H47" s="13"/>
      <c r="I47" s="13"/>
      <c r="J47" s="13"/>
      <c r="K47" s="13"/>
      <c r="L47" s="13"/>
      <c r="M47" s="13"/>
      <c r="N47" s="29">
        <f t="shared" si="0"/>
        <v>870</v>
      </c>
    </row>
    <row r="48" spans="1:14" x14ac:dyDescent="0.15">
      <c r="A48" s="3" t="s">
        <v>187</v>
      </c>
      <c r="B48" s="3" t="s">
        <v>230</v>
      </c>
      <c r="C48" s="3" t="s">
        <v>180</v>
      </c>
      <c r="D48" s="13">
        <v>13221</v>
      </c>
      <c r="E48" s="13"/>
      <c r="F48" s="13"/>
      <c r="G48" s="13">
        <v>1181</v>
      </c>
      <c r="H48" s="13"/>
      <c r="I48" s="13"/>
      <c r="J48" s="13">
        <v>520</v>
      </c>
      <c r="K48" s="13"/>
      <c r="L48" s="13">
        <v>4416</v>
      </c>
      <c r="M48" s="13"/>
      <c r="N48" s="29">
        <f t="shared" si="0"/>
        <v>19338</v>
      </c>
    </row>
    <row r="49" spans="1:14" x14ac:dyDescent="0.15">
      <c r="A49" s="3" t="s">
        <v>187</v>
      </c>
      <c r="B49" s="3" t="s">
        <v>397</v>
      </c>
      <c r="C49" s="3" t="s">
        <v>210</v>
      </c>
      <c r="D49" s="13">
        <v>0</v>
      </c>
      <c r="E49" s="13">
        <v>820</v>
      </c>
      <c r="F49" s="13"/>
      <c r="G49" s="13"/>
      <c r="H49" s="13"/>
      <c r="I49" s="13"/>
      <c r="J49" s="13">
        <v>739</v>
      </c>
      <c r="K49" s="13"/>
      <c r="L49" s="13"/>
      <c r="M49" s="13"/>
      <c r="N49" s="29">
        <f t="shared" si="0"/>
        <v>1559</v>
      </c>
    </row>
    <row r="50" spans="1:14" x14ac:dyDescent="0.15">
      <c r="A50" s="3" t="s">
        <v>187</v>
      </c>
      <c r="B50" s="3" t="s">
        <v>398</v>
      </c>
      <c r="C50" s="3" t="s">
        <v>399</v>
      </c>
      <c r="D50" s="13">
        <v>0</v>
      </c>
      <c r="E50" s="13"/>
      <c r="F50" s="13"/>
      <c r="G50" s="13"/>
      <c r="H50" s="13"/>
      <c r="I50" s="13"/>
      <c r="J50" s="13"/>
      <c r="K50" s="13"/>
      <c r="L50" s="13"/>
      <c r="M50" s="13"/>
      <c r="N50" s="29">
        <f t="shared" si="0"/>
        <v>0</v>
      </c>
    </row>
    <row r="51" spans="1:14" x14ac:dyDescent="0.15">
      <c r="A51" s="3" t="s">
        <v>187</v>
      </c>
      <c r="B51" s="3" t="s">
        <v>234</v>
      </c>
      <c r="C51" s="3" t="s">
        <v>233</v>
      </c>
      <c r="D51" s="13">
        <v>2174</v>
      </c>
      <c r="E51" s="13"/>
      <c r="F51" s="13"/>
      <c r="G51" s="13">
        <v>265</v>
      </c>
      <c r="H51" s="13"/>
      <c r="I51" s="13"/>
      <c r="J51" s="13"/>
      <c r="K51" s="13"/>
      <c r="L51" s="13">
        <v>854</v>
      </c>
      <c r="M51" s="13"/>
      <c r="N51" s="29">
        <f t="shared" si="0"/>
        <v>3293</v>
      </c>
    </row>
    <row r="52" spans="1:14" x14ac:dyDescent="0.15">
      <c r="A52" s="3" t="s">
        <v>187</v>
      </c>
      <c r="B52" s="3" t="s">
        <v>400</v>
      </c>
      <c r="C52" s="3" t="s">
        <v>302</v>
      </c>
      <c r="D52" s="13">
        <v>9980</v>
      </c>
      <c r="E52" s="13"/>
      <c r="F52" s="13"/>
      <c r="G52" s="13"/>
      <c r="H52" s="13"/>
      <c r="I52" s="13"/>
      <c r="J52" s="13"/>
      <c r="K52" s="13"/>
      <c r="L52" s="13"/>
      <c r="M52" s="13"/>
      <c r="N52" s="29">
        <f t="shared" si="0"/>
        <v>9980</v>
      </c>
    </row>
    <row r="53" spans="1:14" x14ac:dyDescent="0.15">
      <c r="A53" s="3" t="s">
        <v>187</v>
      </c>
      <c r="B53" s="3" t="s">
        <v>237</v>
      </c>
      <c r="C53" s="3" t="s">
        <v>236</v>
      </c>
      <c r="D53" s="13">
        <v>9393</v>
      </c>
      <c r="E53" s="13"/>
      <c r="F53" s="13"/>
      <c r="G53" s="13">
        <v>1110</v>
      </c>
      <c r="H53" s="13"/>
      <c r="I53" s="13">
        <v>30</v>
      </c>
      <c r="J53" s="13"/>
      <c r="K53" s="13"/>
      <c r="L53" s="13">
        <v>2074</v>
      </c>
      <c r="M53" s="13"/>
      <c r="N53" s="29">
        <f t="shared" si="0"/>
        <v>12607</v>
      </c>
    </row>
    <row r="54" spans="1:14" x14ac:dyDescent="0.15">
      <c r="A54" s="3" t="s">
        <v>187</v>
      </c>
      <c r="B54" s="3" t="s">
        <v>401</v>
      </c>
      <c r="C54" s="3" t="s">
        <v>362</v>
      </c>
      <c r="D54" s="13">
        <v>582.4</v>
      </c>
      <c r="E54" s="13"/>
      <c r="F54" s="13"/>
      <c r="G54" s="13"/>
      <c r="H54" s="13"/>
      <c r="I54" s="13"/>
      <c r="J54" s="13"/>
      <c r="K54" s="13"/>
      <c r="L54" s="13"/>
      <c r="M54" s="13"/>
      <c r="N54" s="29">
        <f t="shared" si="0"/>
        <v>582.4</v>
      </c>
    </row>
    <row r="55" spans="1:14" x14ac:dyDescent="0.15">
      <c r="A55" s="3" t="s">
        <v>187</v>
      </c>
      <c r="B55" s="3" t="s">
        <v>240</v>
      </c>
      <c r="C55" s="3" t="s">
        <v>239</v>
      </c>
      <c r="D55" s="13">
        <v>9432</v>
      </c>
      <c r="E55" s="13"/>
      <c r="F55" s="13"/>
      <c r="G55" s="13">
        <v>120</v>
      </c>
      <c r="H55" s="13"/>
      <c r="I55" s="13"/>
      <c r="J55" s="13"/>
      <c r="K55" s="13"/>
      <c r="L55" s="13"/>
      <c r="M55" s="13"/>
      <c r="N55" s="29">
        <f t="shared" si="0"/>
        <v>9552</v>
      </c>
    </row>
    <row r="56" spans="1:14" x14ac:dyDescent="0.15">
      <c r="A56" s="3" t="s">
        <v>187</v>
      </c>
      <c r="B56" s="3" t="s">
        <v>242</v>
      </c>
      <c r="C56" s="3" t="s">
        <v>160</v>
      </c>
      <c r="D56" s="13">
        <v>23707.5</v>
      </c>
      <c r="E56" s="13"/>
      <c r="F56" s="13"/>
      <c r="G56" s="13">
        <v>614</v>
      </c>
      <c r="H56" s="13"/>
      <c r="I56" s="13">
        <v>128</v>
      </c>
      <c r="J56" s="13"/>
      <c r="K56" s="13"/>
      <c r="L56" s="13"/>
      <c r="M56" s="13"/>
      <c r="N56" s="29">
        <f t="shared" si="0"/>
        <v>24449.5</v>
      </c>
    </row>
    <row r="57" spans="1:14" x14ac:dyDescent="0.15">
      <c r="A57" s="3" t="s">
        <v>187</v>
      </c>
      <c r="B57" s="3" t="s">
        <v>244</v>
      </c>
      <c r="C57" s="3" t="s">
        <v>160</v>
      </c>
      <c r="D57" s="13">
        <v>36670</v>
      </c>
      <c r="E57" s="13"/>
      <c r="F57" s="13"/>
      <c r="G57" s="13">
        <v>2200</v>
      </c>
      <c r="H57" s="13"/>
      <c r="I57" s="13"/>
      <c r="J57" s="13"/>
      <c r="K57" s="13"/>
      <c r="L57" s="13"/>
      <c r="M57" s="13"/>
      <c r="N57" s="29">
        <f t="shared" si="0"/>
        <v>38870</v>
      </c>
    </row>
    <row r="58" spans="1:14" x14ac:dyDescent="0.15">
      <c r="A58" s="3" t="s">
        <v>187</v>
      </c>
      <c r="B58" s="3" t="s">
        <v>245</v>
      </c>
      <c r="C58" s="3" t="s">
        <v>156</v>
      </c>
      <c r="D58" s="13">
        <v>16824.5</v>
      </c>
      <c r="E58" s="13"/>
      <c r="F58" s="13"/>
      <c r="G58" s="13">
        <v>1615</v>
      </c>
      <c r="H58" s="13"/>
      <c r="I58" s="13">
        <v>95</v>
      </c>
      <c r="J58" s="13"/>
      <c r="K58" s="13"/>
      <c r="L58" s="13">
        <v>7029.5</v>
      </c>
      <c r="M58" s="13"/>
      <c r="N58" s="29">
        <f t="shared" si="0"/>
        <v>25564</v>
      </c>
    </row>
    <row r="59" spans="1:14" x14ac:dyDescent="0.15">
      <c r="A59" s="3" t="s">
        <v>187</v>
      </c>
      <c r="B59" s="3" t="s">
        <v>402</v>
      </c>
      <c r="C59" s="3" t="s">
        <v>403</v>
      </c>
      <c r="D59" s="13">
        <v>1347.8</v>
      </c>
      <c r="E59" s="13"/>
      <c r="F59" s="13"/>
      <c r="G59" s="13"/>
      <c r="H59" s="13"/>
      <c r="I59" s="13"/>
      <c r="J59" s="13"/>
      <c r="K59" s="13"/>
      <c r="L59" s="13"/>
      <c r="M59" s="13"/>
      <c r="N59" s="29">
        <f t="shared" si="0"/>
        <v>1347.8</v>
      </c>
    </row>
    <row r="60" spans="1:14" x14ac:dyDescent="0.15">
      <c r="A60" s="3" t="s">
        <v>187</v>
      </c>
      <c r="B60" s="3" t="s">
        <v>404</v>
      </c>
      <c r="C60" s="3" t="s">
        <v>261</v>
      </c>
      <c r="D60" s="13">
        <v>456</v>
      </c>
      <c r="E60" s="13"/>
      <c r="F60" s="13"/>
      <c r="G60" s="13"/>
      <c r="H60" s="13"/>
      <c r="I60" s="13"/>
      <c r="J60" s="13"/>
      <c r="K60" s="13"/>
      <c r="L60" s="13"/>
      <c r="M60" s="13"/>
      <c r="N60" s="29">
        <f t="shared" si="0"/>
        <v>456</v>
      </c>
    </row>
    <row r="61" spans="1:14" x14ac:dyDescent="0.15">
      <c r="A61" s="3" t="s">
        <v>187</v>
      </c>
      <c r="B61" s="3" t="s">
        <v>249</v>
      </c>
      <c r="C61" s="3" t="s">
        <v>248</v>
      </c>
      <c r="D61" s="13">
        <v>1640.4</v>
      </c>
      <c r="E61" s="13"/>
      <c r="F61" s="13"/>
      <c r="G61" s="13">
        <v>37</v>
      </c>
      <c r="H61" s="13"/>
      <c r="I61" s="13"/>
      <c r="J61" s="13"/>
      <c r="K61" s="13"/>
      <c r="L61" s="13"/>
      <c r="M61" s="13"/>
      <c r="N61" s="29">
        <f t="shared" si="0"/>
        <v>1677.4</v>
      </c>
    </row>
    <row r="62" spans="1:14" x14ac:dyDescent="0.15">
      <c r="A62" s="3" t="s">
        <v>187</v>
      </c>
      <c r="B62" s="3" t="s">
        <v>252</v>
      </c>
      <c r="C62" s="3" t="s">
        <v>251</v>
      </c>
      <c r="D62" s="13">
        <v>7492</v>
      </c>
      <c r="E62" s="13"/>
      <c r="F62" s="13"/>
      <c r="G62" s="13">
        <v>1099</v>
      </c>
      <c r="H62" s="13"/>
      <c r="I62" s="13">
        <v>90</v>
      </c>
      <c r="J62" s="13"/>
      <c r="K62" s="13"/>
      <c r="L62" s="13">
        <v>1438.1999999999998</v>
      </c>
      <c r="M62" s="13"/>
      <c r="N62" s="29">
        <f t="shared" si="0"/>
        <v>10119.200000000001</v>
      </c>
    </row>
    <row r="63" spans="1:14" x14ac:dyDescent="0.15">
      <c r="A63" s="3" t="s">
        <v>187</v>
      </c>
      <c r="B63" s="3" t="s">
        <v>405</v>
      </c>
      <c r="C63" s="3" t="s">
        <v>248</v>
      </c>
      <c r="D63" s="13">
        <v>2</v>
      </c>
      <c r="E63" s="13"/>
      <c r="F63" s="13"/>
      <c r="G63" s="13"/>
      <c r="H63" s="13"/>
      <c r="I63" s="13"/>
      <c r="J63" s="13"/>
      <c r="K63" s="13"/>
      <c r="L63" s="13"/>
      <c r="M63" s="13"/>
      <c r="N63" s="29">
        <f t="shared" si="0"/>
        <v>2</v>
      </c>
    </row>
    <row r="64" spans="1:14" x14ac:dyDescent="0.15">
      <c r="A64" s="3" t="s">
        <v>187</v>
      </c>
      <c r="B64" s="3" t="s">
        <v>406</v>
      </c>
      <c r="C64" s="3" t="s">
        <v>407</v>
      </c>
      <c r="D64" s="13">
        <v>1102.7</v>
      </c>
      <c r="E64" s="13"/>
      <c r="F64" s="13"/>
      <c r="G64" s="13"/>
      <c r="H64" s="13"/>
      <c r="I64" s="13"/>
      <c r="J64" s="13"/>
      <c r="K64" s="13"/>
      <c r="L64" s="13"/>
      <c r="M64" s="13"/>
      <c r="N64" s="29">
        <f t="shared" si="0"/>
        <v>1102.7</v>
      </c>
    </row>
    <row r="65" spans="1:14" x14ac:dyDescent="0.15">
      <c r="A65" s="3" t="s">
        <v>187</v>
      </c>
      <c r="B65" s="3" t="s">
        <v>254</v>
      </c>
      <c r="C65" s="3" t="s">
        <v>248</v>
      </c>
      <c r="D65" s="13">
        <v>12279.4</v>
      </c>
      <c r="E65" s="13"/>
      <c r="F65" s="13"/>
      <c r="G65" s="13">
        <v>638.29999999999995</v>
      </c>
      <c r="H65" s="13"/>
      <c r="I65" s="13">
        <v>0</v>
      </c>
      <c r="J65" s="13"/>
      <c r="K65" s="13"/>
      <c r="L65" s="13">
        <v>4192</v>
      </c>
      <c r="M65" s="13"/>
      <c r="N65" s="29">
        <f t="shared" si="0"/>
        <v>17109.699999999997</v>
      </c>
    </row>
    <row r="66" spans="1:14" x14ac:dyDescent="0.15">
      <c r="A66" s="3" t="s">
        <v>187</v>
      </c>
      <c r="B66" s="3" t="s">
        <v>408</v>
      </c>
      <c r="C66" s="3" t="s">
        <v>409</v>
      </c>
      <c r="D66" s="13">
        <v>446</v>
      </c>
      <c r="E66" s="13"/>
      <c r="F66" s="13"/>
      <c r="G66" s="13"/>
      <c r="H66" s="13"/>
      <c r="I66" s="13"/>
      <c r="J66" s="13"/>
      <c r="K66" s="13"/>
      <c r="L66" s="13"/>
      <c r="M66" s="13"/>
      <c r="N66" s="29">
        <f t="shared" si="0"/>
        <v>446</v>
      </c>
    </row>
    <row r="67" spans="1:14" x14ac:dyDescent="0.15">
      <c r="A67" s="3" t="s">
        <v>255</v>
      </c>
      <c r="B67" s="3" t="s">
        <v>256</v>
      </c>
      <c r="C67" s="3" t="s">
        <v>158</v>
      </c>
      <c r="D67" s="13">
        <v>5485</v>
      </c>
      <c r="E67" s="13"/>
      <c r="F67" s="13"/>
      <c r="G67" s="13">
        <v>410</v>
      </c>
      <c r="H67" s="13"/>
      <c r="I67" s="13">
        <v>278</v>
      </c>
      <c r="J67" s="13"/>
      <c r="K67" s="13"/>
      <c r="L67" s="13"/>
      <c r="M67" s="13"/>
      <c r="N67" s="29">
        <f t="shared" si="0"/>
        <v>6173</v>
      </c>
    </row>
    <row r="68" spans="1:14" x14ac:dyDescent="0.15">
      <c r="A68" s="3" t="s">
        <v>257</v>
      </c>
      <c r="B68" s="3" t="s">
        <v>258</v>
      </c>
      <c r="C68" s="3" t="s">
        <v>259</v>
      </c>
      <c r="D68" s="13">
        <v>121</v>
      </c>
      <c r="E68" s="13"/>
      <c r="F68" s="13"/>
      <c r="G68" s="13"/>
      <c r="H68" s="13"/>
      <c r="I68" s="13">
        <v>0</v>
      </c>
      <c r="J68" s="13"/>
      <c r="K68" s="13"/>
      <c r="L68" s="13"/>
      <c r="M68" s="13"/>
      <c r="N68" s="29">
        <f t="shared" si="0"/>
        <v>121</v>
      </c>
    </row>
    <row r="69" spans="1:14" x14ac:dyDescent="0.15">
      <c r="A69" s="3" t="s">
        <v>257</v>
      </c>
      <c r="B69" s="3" t="s">
        <v>410</v>
      </c>
      <c r="C69" s="3" t="s">
        <v>411</v>
      </c>
      <c r="D69" s="13">
        <v>0</v>
      </c>
      <c r="E69" s="13"/>
      <c r="F69" s="13"/>
      <c r="G69" s="13"/>
      <c r="H69" s="13"/>
      <c r="I69" s="13"/>
      <c r="J69" s="13"/>
      <c r="K69" s="13"/>
      <c r="L69" s="13"/>
      <c r="M69" s="13"/>
      <c r="N69" s="29">
        <f t="shared" si="0"/>
        <v>0</v>
      </c>
    </row>
    <row r="70" spans="1:14" x14ac:dyDescent="0.15">
      <c r="A70" s="3" t="s">
        <v>257</v>
      </c>
      <c r="B70" s="3" t="s">
        <v>412</v>
      </c>
      <c r="C70" s="3" t="s">
        <v>189</v>
      </c>
      <c r="D70" s="13">
        <v>677</v>
      </c>
      <c r="E70" s="13"/>
      <c r="F70" s="13"/>
      <c r="G70" s="13"/>
      <c r="H70" s="13"/>
      <c r="I70" s="13"/>
      <c r="J70" s="13"/>
      <c r="K70" s="13"/>
      <c r="L70" s="13"/>
      <c r="M70" s="13"/>
      <c r="N70" s="29">
        <f t="shared" ref="N70:N133" si="1">SUM(D70:M70)</f>
        <v>677</v>
      </c>
    </row>
    <row r="71" spans="1:14" x14ac:dyDescent="0.15">
      <c r="A71" s="3" t="s">
        <v>257</v>
      </c>
      <c r="B71" s="3" t="s">
        <v>413</v>
      </c>
      <c r="C71" s="3" t="s">
        <v>189</v>
      </c>
      <c r="D71" s="13">
        <v>0</v>
      </c>
      <c r="E71" s="13"/>
      <c r="F71" s="13"/>
      <c r="G71" s="13"/>
      <c r="H71" s="13"/>
      <c r="I71" s="13"/>
      <c r="J71" s="13"/>
      <c r="K71" s="13"/>
      <c r="L71" s="13"/>
      <c r="M71" s="13"/>
      <c r="N71" s="29">
        <f t="shared" si="1"/>
        <v>0</v>
      </c>
    </row>
    <row r="72" spans="1:14" x14ac:dyDescent="0.15">
      <c r="A72" s="3" t="s">
        <v>257</v>
      </c>
      <c r="B72" s="3" t="s">
        <v>260</v>
      </c>
      <c r="C72" s="3" t="s">
        <v>261</v>
      </c>
      <c r="D72" s="13">
        <v>700</v>
      </c>
      <c r="E72" s="13"/>
      <c r="F72" s="13"/>
      <c r="G72" s="13"/>
      <c r="H72" s="13"/>
      <c r="I72" s="13"/>
      <c r="J72" s="13"/>
      <c r="K72" s="13"/>
      <c r="L72" s="13"/>
      <c r="M72" s="13"/>
      <c r="N72" s="29">
        <f t="shared" si="1"/>
        <v>700</v>
      </c>
    </row>
    <row r="73" spans="1:14" x14ac:dyDescent="0.15">
      <c r="A73" s="3" t="s">
        <v>257</v>
      </c>
      <c r="B73" s="3" t="s">
        <v>414</v>
      </c>
      <c r="C73" s="3" t="s">
        <v>415</v>
      </c>
      <c r="D73" s="13">
        <v>0</v>
      </c>
      <c r="E73" s="13">
        <v>2820</v>
      </c>
      <c r="F73" s="13"/>
      <c r="G73" s="13"/>
      <c r="H73" s="13"/>
      <c r="I73" s="13"/>
      <c r="J73" s="13"/>
      <c r="K73" s="13"/>
      <c r="L73" s="13"/>
      <c r="M73" s="13"/>
      <c r="N73" s="29">
        <f t="shared" si="1"/>
        <v>2820</v>
      </c>
    </row>
    <row r="74" spans="1:14" x14ac:dyDescent="0.15">
      <c r="A74" s="3" t="s">
        <v>257</v>
      </c>
      <c r="B74" s="3" t="s">
        <v>262</v>
      </c>
      <c r="C74" s="3" t="s">
        <v>263</v>
      </c>
      <c r="D74" s="13">
        <v>2189</v>
      </c>
      <c r="E74" s="13"/>
      <c r="F74" s="13"/>
      <c r="G74" s="13">
        <v>843</v>
      </c>
      <c r="H74" s="13"/>
      <c r="I74" s="13"/>
      <c r="J74" s="13"/>
      <c r="K74" s="13"/>
      <c r="L74" s="13">
        <v>2431</v>
      </c>
      <c r="M74" s="13"/>
      <c r="N74" s="29">
        <f t="shared" si="1"/>
        <v>5463</v>
      </c>
    </row>
    <row r="75" spans="1:14" x14ac:dyDescent="0.15">
      <c r="A75" s="3" t="s">
        <v>257</v>
      </c>
      <c r="B75" s="3" t="s">
        <v>416</v>
      </c>
      <c r="C75" s="3" t="s">
        <v>417</v>
      </c>
      <c r="D75" s="13">
        <v>555</v>
      </c>
      <c r="E75" s="13"/>
      <c r="F75" s="13"/>
      <c r="G75" s="13"/>
      <c r="H75" s="13"/>
      <c r="I75" s="13"/>
      <c r="J75" s="13"/>
      <c r="K75" s="13"/>
      <c r="L75" s="13"/>
      <c r="M75" s="13"/>
      <c r="N75" s="29">
        <f t="shared" si="1"/>
        <v>555</v>
      </c>
    </row>
    <row r="76" spans="1:14" x14ac:dyDescent="0.15">
      <c r="A76" s="3" t="s">
        <v>257</v>
      </c>
      <c r="B76" s="3" t="s">
        <v>264</v>
      </c>
      <c r="C76" s="3" t="s">
        <v>189</v>
      </c>
      <c r="D76" s="13">
        <v>8235</v>
      </c>
      <c r="E76" s="13"/>
      <c r="F76" s="13"/>
      <c r="G76" s="13">
        <v>849</v>
      </c>
      <c r="H76" s="13"/>
      <c r="I76" s="13">
        <v>57</v>
      </c>
      <c r="J76" s="13"/>
      <c r="K76" s="13"/>
      <c r="L76" s="13">
        <v>1795.3999999999999</v>
      </c>
      <c r="M76" s="13"/>
      <c r="N76" s="29">
        <f t="shared" si="1"/>
        <v>10936.4</v>
      </c>
    </row>
    <row r="77" spans="1:14" x14ac:dyDescent="0.15">
      <c r="A77" s="3" t="s">
        <v>257</v>
      </c>
      <c r="B77" s="3" t="s">
        <v>418</v>
      </c>
      <c r="C77" s="3" t="s">
        <v>419</v>
      </c>
      <c r="D77" s="13">
        <v>4330.1000000000004</v>
      </c>
      <c r="E77" s="13"/>
      <c r="F77" s="13"/>
      <c r="G77" s="13"/>
      <c r="H77" s="13"/>
      <c r="I77" s="13"/>
      <c r="J77" s="13"/>
      <c r="K77" s="13"/>
      <c r="L77" s="13"/>
      <c r="M77" s="13"/>
      <c r="N77" s="29">
        <f t="shared" si="1"/>
        <v>4330.1000000000004</v>
      </c>
    </row>
    <row r="78" spans="1:14" x14ac:dyDescent="0.15">
      <c r="A78" s="3" t="s">
        <v>257</v>
      </c>
      <c r="B78" s="3" t="s">
        <v>420</v>
      </c>
      <c r="C78" s="3" t="s">
        <v>421</v>
      </c>
      <c r="D78" s="13">
        <v>160</v>
      </c>
      <c r="E78" s="13"/>
      <c r="F78" s="13"/>
      <c r="G78" s="13"/>
      <c r="H78" s="13"/>
      <c r="I78" s="13"/>
      <c r="J78" s="13"/>
      <c r="K78" s="13"/>
      <c r="L78" s="13"/>
      <c r="M78" s="13"/>
      <c r="N78" s="29">
        <f t="shared" si="1"/>
        <v>160</v>
      </c>
    </row>
    <row r="79" spans="1:14" x14ac:dyDescent="0.15">
      <c r="A79" s="3" t="s">
        <v>257</v>
      </c>
      <c r="B79" s="3" t="s">
        <v>265</v>
      </c>
      <c r="C79" s="3" t="s">
        <v>192</v>
      </c>
      <c r="D79" s="13">
        <v>760</v>
      </c>
      <c r="E79" s="13"/>
      <c r="F79" s="13"/>
      <c r="G79" s="13">
        <v>76</v>
      </c>
      <c r="H79" s="13"/>
      <c r="I79" s="13">
        <v>0</v>
      </c>
      <c r="J79" s="13"/>
      <c r="K79" s="13"/>
      <c r="L79" s="13"/>
      <c r="M79" s="13"/>
      <c r="N79" s="29">
        <f t="shared" si="1"/>
        <v>836</v>
      </c>
    </row>
    <row r="80" spans="1:14" x14ac:dyDescent="0.15">
      <c r="A80" s="3" t="s">
        <v>257</v>
      </c>
      <c r="B80" s="3" t="s">
        <v>422</v>
      </c>
      <c r="C80" s="3" t="s">
        <v>423</v>
      </c>
      <c r="D80" s="13">
        <v>0</v>
      </c>
      <c r="E80" s="13">
        <v>4100</v>
      </c>
      <c r="F80" s="13"/>
      <c r="G80" s="13"/>
      <c r="H80" s="13"/>
      <c r="I80" s="13"/>
      <c r="J80" s="13"/>
      <c r="K80" s="13"/>
      <c r="L80" s="13"/>
      <c r="M80" s="13"/>
      <c r="N80" s="29">
        <f t="shared" si="1"/>
        <v>4100</v>
      </c>
    </row>
    <row r="81" spans="1:14" x14ac:dyDescent="0.15">
      <c r="A81" s="3" t="s">
        <v>257</v>
      </c>
      <c r="B81" s="3" t="s">
        <v>266</v>
      </c>
      <c r="C81" s="3" t="s">
        <v>267</v>
      </c>
      <c r="D81" s="13">
        <v>1185</v>
      </c>
      <c r="E81" s="13"/>
      <c r="F81" s="13"/>
      <c r="G81" s="13"/>
      <c r="H81" s="13"/>
      <c r="I81" s="13"/>
      <c r="J81" s="13"/>
      <c r="K81" s="13"/>
      <c r="L81" s="13"/>
      <c r="M81" s="13"/>
      <c r="N81" s="29">
        <f t="shared" si="1"/>
        <v>1185</v>
      </c>
    </row>
    <row r="82" spans="1:14" x14ac:dyDescent="0.15">
      <c r="A82" s="3" t="s">
        <v>257</v>
      </c>
      <c r="B82" s="3" t="s">
        <v>424</v>
      </c>
      <c r="C82" s="3" t="s">
        <v>425</v>
      </c>
      <c r="D82" s="13">
        <v>0</v>
      </c>
      <c r="E82" s="13"/>
      <c r="F82" s="13"/>
      <c r="G82" s="13"/>
      <c r="H82" s="13"/>
      <c r="I82" s="13"/>
      <c r="J82" s="13"/>
      <c r="K82" s="13"/>
      <c r="L82" s="13"/>
      <c r="M82" s="13"/>
      <c r="N82" s="29">
        <f t="shared" si="1"/>
        <v>0</v>
      </c>
    </row>
    <row r="83" spans="1:14" x14ac:dyDescent="0.15">
      <c r="A83" s="3" t="s">
        <v>257</v>
      </c>
      <c r="B83" s="3" t="s">
        <v>426</v>
      </c>
      <c r="C83" s="3" t="s">
        <v>427</v>
      </c>
      <c r="D83" s="13">
        <v>950</v>
      </c>
      <c r="E83" s="13"/>
      <c r="F83" s="13"/>
      <c r="G83" s="13"/>
      <c r="H83" s="13"/>
      <c r="I83" s="13"/>
      <c r="J83" s="13"/>
      <c r="K83" s="13"/>
      <c r="L83" s="13"/>
      <c r="M83" s="13"/>
      <c r="N83" s="29">
        <f t="shared" si="1"/>
        <v>950</v>
      </c>
    </row>
    <row r="84" spans="1:14" x14ac:dyDescent="0.15">
      <c r="A84" s="3" t="s">
        <v>257</v>
      </c>
      <c r="B84" s="3" t="s">
        <v>268</v>
      </c>
      <c r="C84" s="3" t="s">
        <v>225</v>
      </c>
      <c r="D84" s="13">
        <v>13008</v>
      </c>
      <c r="E84" s="13"/>
      <c r="F84" s="13">
        <v>499</v>
      </c>
      <c r="G84" s="13">
        <v>260</v>
      </c>
      <c r="H84" s="13"/>
      <c r="I84" s="13">
        <v>30</v>
      </c>
      <c r="J84" s="13"/>
      <c r="K84" s="13">
        <v>0</v>
      </c>
      <c r="L84" s="13"/>
      <c r="M84" s="13"/>
      <c r="N84" s="29">
        <f t="shared" si="1"/>
        <v>13797</v>
      </c>
    </row>
    <row r="85" spans="1:14" x14ac:dyDescent="0.15">
      <c r="A85" s="3" t="s">
        <v>257</v>
      </c>
      <c r="B85" s="3" t="s">
        <v>269</v>
      </c>
      <c r="C85" s="3" t="s">
        <v>270</v>
      </c>
      <c r="D85" s="13">
        <v>2038</v>
      </c>
      <c r="E85" s="13">
        <v>0</v>
      </c>
      <c r="F85" s="13"/>
      <c r="G85" s="13"/>
      <c r="H85" s="13"/>
      <c r="I85" s="13"/>
      <c r="J85" s="13"/>
      <c r="K85" s="13"/>
      <c r="L85" s="13"/>
      <c r="M85" s="13"/>
      <c r="N85" s="29">
        <f t="shared" si="1"/>
        <v>2038</v>
      </c>
    </row>
    <row r="86" spans="1:14" x14ac:dyDescent="0.15">
      <c r="A86" s="3" t="s">
        <v>257</v>
      </c>
      <c r="B86" s="3" t="s">
        <v>428</v>
      </c>
      <c r="C86" s="3" t="s">
        <v>429</v>
      </c>
      <c r="D86" s="13">
        <v>0</v>
      </c>
      <c r="E86" s="13"/>
      <c r="F86" s="13"/>
      <c r="G86" s="13"/>
      <c r="H86" s="13"/>
      <c r="I86" s="13"/>
      <c r="J86" s="13"/>
      <c r="K86" s="13"/>
      <c r="L86" s="13"/>
      <c r="M86" s="13"/>
      <c r="N86" s="29">
        <f t="shared" si="1"/>
        <v>0</v>
      </c>
    </row>
    <row r="87" spans="1:14" x14ac:dyDescent="0.15">
      <c r="A87" s="3" t="s">
        <v>257</v>
      </c>
      <c r="B87" s="3" t="s">
        <v>430</v>
      </c>
      <c r="C87" s="3" t="s">
        <v>431</v>
      </c>
      <c r="D87" s="13">
        <v>100</v>
      </c>
      <c r="E87" s="13"/>
      <c r="F87" s="13"/>
      <c r="G87" s="13"/>
      <c r="H87" s="13"/>
      <c r="I87" s="13"/>
      <c r="J87" s="13"/>
      <c r="K87" s="13"/>
      <c r="L87" s="13"/>
      <c r="M87" s="13"/>
      <c r="N87" s="29">
        <f t="shared" si="1"/>
        <v>100</v>
      </c>
    </row>
    <row r="88" spans="1:14" x14ac:dyDescent="0.15">
      <c r="A88" s="3" t="s">
        <v>257</v>
      </c>
      <c r="B88" s="3" t="s">
        <v>271</v>
      </c>
      <c r="C88" s="3" t="s">
        <v>272</v>
      </c>
      <c r="D88" s="13">
        <v>136</v>
      </c>
      <c r="E88" s="13"/>
      <c r="F88" s="13"/>
      <c r="G88" s="13"/>
      <c r="H88" s="13"/>
      <c r="I88" s="13"/>
      <c r="J88" s="13"/>
      <c r="K88" s="13"/>
      <c r="L88" s="13">
        <v>44</v>
      </c>
      <c r="M88" s="13"/>
      <c r="N88" s="29">
        <f t="shared" si="1"/>
        <v>180</v>
      </c>
    </row>
    <row r="89" spans="1:14" x14ac:dyDescent="0.15">
      <c r="A89" s="3" t="s">
        <v>257</v>
      </c>
      <c r="B89" s="3" t="s">
        <v>273</v>
      </c>
      <c r="C89" s="3" t="s">
        <v>272</v>
      </c>
      <c r="D89" s="13">
        <v>451.5</v>
      </c>
      <c r="E89" s="13"/>
      <c r="F89" s="13"/>
      <c r="G89" s="13">
        <v>83</v>
      </c>
      <c r="H89" s="13"/>
      <c r="I89" s="13">
        <v>0</v>
      </c>
      <c r="J89" s="13"/>
      <c r="K89" s="13"/>
      <c r="L89" s="13">
        <v>938.1</v>
      </c>
      <c r="M89" s="13"/>
      <c r="N89" s="29">
        <f t="shared" si="1"/>
        <v>1472.6</v>
      </c>
    </row>
    <row r="90" spans="1:14" x14ac:dyDescent="0.15">
      <c r="A90" s="3" t="s">
        <v>257</v>
      </c>
      <c r="B90" s="3" t="s">
        <v>274</v>
      </c>
      <c r="C90" s="3" t="s">
        <v>275</v>
      </c>
      <c r="D90" s="13">
        <v>0</v>
      </c>
      <c r="E90" s="13"/>
      <c r="F90" s="13"/>
      <c r="G90" s="13"/>
      <c r="H90" s="13"/>
      <c r="I90" s="13"/>
      <c r="J90" s="13"/>
      <c r="K90" s="13"/>
      <c r="L90" s="13">
        <v>783.8</v>
      </c>
      <c r="M90" s="13"/>
      <c r="N90" s="29">
        <f t="shared" si="1"/>
        <v>783.8</v>
      </c>
    </row>
    <row r="91" spans="1:14" x14ac:dyDescent="0.15">
      <c r="A91" s="3" t="s">
        <v>257</v>
      </c>
      <c r="B91" s="3" t="s">
        <v>432</v>
      </c>
      <c r="C91" s="3" t="s">
        <v>433</v>
      </c>
      <c r="D91" s="13">
        <v>1256</v>
      </c>
      <c r="E91" s="13"/>
      <c r="F91" s="13"/>
      <c r="G91" s="13"/>
      <c r="H91" s="13"/>
      <c r="I91" s="13"/>
      <c r="J91" s="13"/>
      <c r="K91" s="13"/>
      <c r="L91" s="13"/>
      <c r="M91" s="13"/>
      <c r="N91" s="29">
        <f t="shared" si="1"/>
        <v>1256</v>
      </c>
    </row>
    <row r="92" spans="1:14" x14ac:dyDescent="0.15">
      <c r="A92" s="3" t="s">
        <v>257</v>
      </c>
      <c r="B92" s="3" t="s">
        <v>276</v>
      </c>
      <c r="C92" s="3" t="s">
        <v>201</v>
      </c>
      <c r="D92" s="13">
        <v>1747</v>
      </c>
      <c r="E92" s="13"/>
      <c r="F92" s="13"/>
      <c r="G92" s="13">
        <v>254</v>
      </c>
      <c r="H92" s="13"/>
      <c r="I92" s="13">
        <v>0</v>
      </c>
      <c r="J92" s="13"/>
      <c r="K92" s="13"/>
      <c r="L92" s="13">
        <v>1021</v>
      </c>
      <c r="M92" s="13"/>
      <c r="N92" s="29">
        <f t="shared" si="1"/>
        <v>3022</v>
      </c>
    </row>
    <row r="93" spans="1:14" x14ac:dyDescent="0.15">
      <c r="A93" s="3" t="s">
        <v>257</v>
      </c>
      <c r="B93" s="3" t="s">
        <v>277</v>
      </c>
      <c r="C93" s="3" t="s">
        <v>201</v>
      </c>
      <c r="D93" s="13">
        <v>0</v>
      </c>
      <c r="E93" s="13">
        <v>0</v>
      </c>
      <c r="F93" s="13"/>
      <c r="G93" s="13"/>
      <c r="H93" s="13"/>
      <c r="I93" s="13"/>
      <c r="J93" s="13"/>
      <c r="K93" s="13"/>
      <c r="L93" s="13"/>
      <c r="M93" s="13"/>
      <c r="N93" s="29">
        <f t="shared" si="1"/>
        <v>0</v>
      </c>
    </row>
    <row r="94" spans="1:14" x14ac:dyDescent="0.15">
      <c r="A94" s="3" t="s">
        <v>257</v>
      </c>
      <c r="B94" s="3" t="s">
        <v>278</v>
      </c>
      <c r="C94" s="3" t="s">
        <v>279</v>
      </c>
      <c r="D94" s="13">
        <v>975</v>
      </c>
      <c r="E94" s="13"/>
      <c r="F94" s="13"/>
      <c r="G94" s="13">
        <v>0</v>
      </c>
      <c r="H94" s="13"/>
      <c r="I94" s="13"/>
      <c r="J94" s="13"/>
      <c r="K94" s="13"/>
      <c r="L94" s="13"/>
      <c r="M94" s="13"/>
      <c r="N94" s="29">
        <f t="shared" si="1"/>
        <v>975</v>
      </c>
    </row>
    <row r="95" spans="1:14" x14ac:dyDescent="0.15">
      <c r="A95" s="3" t="s">
        <v>257</v>
      </c>
      <c r="B95" s="3" t="s">
        <v>434</v>
      </c>
      <c r="C95" s="3" t="s">
        <v>435</v>
      </c>
      <c r="D95" s="13">
        <v>0</v>
      </c>
      <c r="E95" s="13">
        <v>3550</v>
      </c>
      <c r="F95" s="13"/>
      <c r="G95" s="13"/>
      <c r="H95" s="13"/>
      <c r="I95" s="13"/>
      <c r="J95" s="13"/>
      <c r="K95" s="13"/>
      <c r="L95" s="13"/>
      <c r="M95" s="13"/>
      <c r="N95" s="29">
        <f t="shared" si="1"/>
        <v>3550</v>
      </c>
    </row>
    <row r="96" spans="1:14" x14ac:dyDescent="0.15">
      <c r="A96" s="3" t="s">
        <v>257</v>
      </c>
      <c r="B96" s="3" t="s">
        <v>280</v>
      </c>
      <c r="C96" s="3" t="s">
        <v>281</v>
      </c>
      <c r="D96" s="13">
        <v>5738</v>
      </c>
      <c r="E96" s="13"/>
      <c r="F96" s="13"/>
      <c r="G96" s="13">
        <v>580</v>
      </c>
      <c r="H96" s="13"/>
      <c r="I96" s="13"/>
      <c r="J96" s="13">
        <v>0</v>
      </c>
      <c r="K96" s="13"/>
      <c r="L96" s="13">
        <v>1849.9</v>
      </c>
      <c r="M96" s="13"/>
      <c r="N96" s="29">
        <f t="shared" si="1"/>
        <v>8167.9</v>
      </c>
    </row>
    <row r="97" spans="1:14" x14ac:dyDescent="0.15">
      <c r="A97" s="3" t="s">
        <v>257</v>
      </c>
      <c r="B97" s="3" t="s">
        <v>436</v>
      </c>
      <c r="C97" s="3" t="s">
        <v>321</v>
      </c>
      <c r="D97" s="13">
        <v>5596</v>
      </c>
      <c r="E97" s="13"/>
      <c r="F97" s="13"/>
      <c r="G97" s="13"/>
      <c r="H97" s="13"/>
      <c r="I97" s="13"/>
      <c r="J97" s="13"/>
      <c r="K97" s="13"/>
      <c r="L97" s="13"/>
      <c r="M97" s="13"/>
      <c r="N97" s="29">
        <f t="shared" si="1"/>
        <v>5596</v>
      </c>
    </row>
    <row r="98" spans="1:14" x14ac:dyDescent="0.15">
      <c r="A98" s="3" t="s">
        <v>257</v>
      </c>
      <c r="B98" s="3" t="s">
        <v>437</v>
      </c>
      <c r="C98" s="3" t="s">
        <v>438</v>
      </c>
      <c r="D98" s="13">
        <v>28</v>
      </c>
      <c r="E98" s="13"/>
      <c r="F98" s="13"/>
      <c r="G98" s="13"/>
      <c r="H98" s="13"/>
      <c r="I98" s="13"/>
      <c r="J98" s="13"/>
      <c r="K98" s="13"/>
      <c r="L98" s="13"/>
      <c r="M98" s="13"/>
      <c r="N98" s="29">
        <f t="shared" si="1"/>
        <v>28</v>
      </c>
    </row>
    <row r="99" spans="1:14" x14ac:dyDescent="0.15">
      <c r="A99" s="3" t="s">
        <v>257</v>
      </c>
      <c r="B99" s="3" t="s">
        <v>439</v>
      </c>
      <c r="C99" s="3" t="s">
        <v>440</v>
      </c>
      <c r="D99" s="13">
        <v>828</v>
      </c>
      <c r="E99" s="13"/>
      <c r="F99" s="13"/>
      <c r="G99" s="13"/>
      <c r="H99" s="13"/>
      <c r="I99" s="13"/>
      <c r="J99" s="13"/>
      <c r="K99" s="13"/>
      <c r="L99" s="13"/>
      <c r="M99" s="13"/>
      <c r="N99" s="29">
        <f t="shared" si="1"/>
        <v>828</v>
      </c>
    </row>
    <row r="100" spans="1:14" x14ac:dyDescent="0.15">
      <c r="A100" s="3" t="s">
        <v>257</v>
      </c>
      <c r="B100" s="3" t="s">
        <v>282</v>
      </c>
      <c r="C100" s="3" t="s">
        <v>283</v>
      </c>
      <c r="D100" s="13">
        <v>606</v>
      </c>
      <c r="E100" s="13"/>
      <c r="F100" s="13"/>
      <c r="G100" s="13">
        <v>69</v>
      </c>
      <c r="H100" s="13"/>
      <c r="I100" s="13"/>
      <c r="J100" s="13"/>
      <c r="K100" s="13"/>
      <c r="L100" s="13">
        <v>884</v>
      </c>
      <c r="M100" s="13"/>
      <c r="N100" s="29">
        <f t="shared" si="1"/>
        <v>1559</v>
      </c>
    </row>
    <row r="101" spans="1:14" x14ac:dyDescent="0.15">
      <c r="A101" s="3" t="s">
        <v>257</v>
      </c>
      <c r="B101" s="3" t="s">
        <v>441</v>
      </c>
      <c r="C101" s="3" t="s">
        <v>442</v>
      </c>
      <c r="D101" s="13">
        <v>1235</v>
      </c>
      <c r="E101" s="13">
        <v>2840</v>
      </c>
      <c r="F101" s="13"/>
      <c r="G101" s="13">
        <v>317</v>
      </c>
      <c r="H101" s="13"/>
      <c r="I101" s="13">
        <v>0</v>
      </c>
      <c r="J101" s="13"/>
      <c r="K101" s="13"/>
      <c r="L101" s="13"/>
      <c r="M101" s="13"/>
      <c r="N101" s="29">
        <f t="shared" si="1"/>
        <v>4392</v>
      </c>
    </row>
    <row r="102" spans="1:14" x14ac:dyDescent="0.15">
      <c r="A102" s="3" t="s">
        <v>257</v>
      </c>
      <c r="B102" s="3" t="s">
        <v>443</v>
      </c>
      <c r="C102" s="3" t="s">
        <v>300</v>
      </c>
      <c r="D102" s="13">
        <v>1385</v>
      </c>
      <c r="E102" s="13"/>
      <c r="F102" s="13"/>
      <c r="G102" s="13"/>
      <c r="H102" s="13"/>
      <c r="I102" s="13"/>
      <c r="J102" s="13"/>
      <c r="K102" s="13"/>
      <c r="L102" s="13"/>
      <c r="M102" s="13"/>
      <c r="N102" s="29">
        <f t="shared" si="1"/>
        <v>1385</v>
      </c>
    </row>
    <row r="103" spans="1:14" x14ac:dyDescent="0.15">
      <c r="A103" s="3" t="s">
        <v>257</v>
      </c>
      <c r="B103" s="3" t="s">
        <v>284</v>
      </c>
      <c r="C103" s="3" t="s">
        <v>285</v>
      </c>
      <c r="D103" s="13">
        <v>7786</v>
      </c>
      <c r="E103" s="13">
        <v>650</v>
      </c>
      <c r="F103" s="13"/>
      <c r="G103" s="13">
        <v>1845</v>
      </c>
      <c r="H103" s="13"/>
      <c r="I103" s="13">
        <v>30</v>
      </c>
      <c r="J103" s="13"/>
      <c r="K103" s="13"/>
      <c r="L103" s="13"/>
      <c r="M103" s="13"/>
      <c r="N103" s="29">
        <f t="shared" si="1"/>
        <v>10311</v>
      </c>
    </row>
    <row r="104" spans="1:14" x14ac:dyDescent="0.15">
      <c r="A104" s="3" t="s">
        <v>257</v>
      </c>
      <c r="B104" s="3" t="s">
        <v>286</v>
      </c>
      <c r="C104" s="3" t="s">
        <v>287</v>
      </c>
      <c r="D104" s="13">
        <v>5270.5</v>
      </c>
      <c r="E104" s="13"/>
      <c r="F104" s="13"/>
      <c r="G104" s="13">
        <v>578</v>
      </c>
      <c r="H104" s="13"/>
      <c r="I104" s="13">
        <v>69</v>
      </c>
      <c r="J104" s="13"/>
      <c r="K104" s="13"/>
      <c r="L104" s="13">
        <v>1157.7</v>
      </c>
      <c r="M104" s="13"/>
      <c r="N104" s="29">
        <f t="shared" si="1"/>
        <v>7075.2</v>
      </c>
    </row>
    <row r="105" spans="1:14" x14ac:dyDescent="0.15">
      <c r="A105" s="3" t="s">
        <v>257</v>
      </c>
      <c r="B105" s="3" t="s">
        <v>444</v>
      </c>
      <c r="C105" s="3" t="s">
        <v>445</v>
      </c>
      <c r="D105" s="13">
        <v>15</v>
      </c>
      <c r="E105" s="13"/>
      <c r="F105" s="13"/>
      <c r="G105" s="13"/>
      <c r="H105" s="13"/>
      <c r="I105" s="13"/>
      <c r="J105" s="13"/>
      <c r="K105" s="13"/>
      <c r="L105" s="13"/>
      <c r="M105" s="13"/>
      <c r="N105" s="29">
        <f t="shared" si="1"/>
        <v>15</v>
      </c>
    </row>
    <row r="106" spans="1:14" x14ac:dyDescent="0.15">
      <c r="A106" s="3" t="s">
        <v>257</v>
      </c>
      <c r="B106" s="3" t="s">
        <v>446</v>
      </c>
      <c r="C106" s="3" t="s">
        <v>289</v>
      </c>
      <c r="D106" s="13">
        <v>995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29">
        <f t="shared" si="1"/>
        <v>995</v>
      </c>
    </row>
    <row r="107" spans="1:14" x14ac:dyDescent="0.15">
      <c r="A107" s="3" t="s">
        <v>257</v>
      </c>
      <c r="B107" s="3" t="s">
        <v>288</v>
      </c>
      <c r="C107" s="3" t="s">
        <v>289</v>
      </c>
      <c r="D107" s="13">
        <v>2680</v>
      </c>
      <c r="E107" s="13"/>
      <c r="F107" s="13"/>
      <c r="G107" s="13">
        <v>110</v>
      </c>
      <c r="H107" s="13"/>
      <c r="I107" s="13"/>
      <c r="J107" s="13"/>
      <c r="K107" s="13"/>
      <c r="L107" s="13"/>
      <c r="M107" s="13"/>
      <c r="N107" s="29">
        <f t="shared" si="1"/>
        <v>2790</v>
      </c>
    </row>
    <row r="108" spans="1:14" x14ac:dyDescent="0.15">
      <c r="A108" s="3" t="s">
        <v>257</v>
      </c>
      <c r="B108" s="3" t="s">
        <v>447</v>
      </c>
      <c r="C108" s="3" t="s">
        <v>448</v>
      </c>
      <c r="D108" s="13">
        <v>91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29">
        <f t="shared" si="1"/>
        <v>91</v>
      </c>
    </row>
    <row r="109" spans="1:14" x14ac:dyDescent="0.15">
      <c r="A109" s="3" t="s">
        <v>257</v>
      </c>
      <c r="B109" s="3" t="s">
        <v>449</v>
      </c>
      <c r="C109" s="3" t="s">
        <v>450</v>
      </c>
      <c r="D109" s="13">
        <v>0</v>
      </c>
      <c r="E109" s="13"/>
      <c r="F109" s="13"/>
      <c r="G109" s="13"/>
      <c r="H109" s="13"/>
      <c r="I109" s="13"/>
      <c r="J109" s="13"/>
      <c r="K109" s="13"/>
      <c r="L109" s="13"/>
      <c r="M109" s="13"/>
      <c r="N109" s="29">
        <f t="shared" si="1"/>
        <v>0</v>
      </c>
    </row>
    <row r="110" spans="1:14" x14ac:dyDescent="0.15">
      <c r="A110" s="3" t="s">
        <v>257</v>
      </c>
      <c r="B110" s="3" t="s">
        <v>290</v>
      </c>
      <c r="C110" s="3" t="s">
        <v>156</v>
      </c>
      <c r="D110" s="13">
        <v>182</v>
      </c>
      <c r="E110" s="13"/>
      <c r="F110" s="13"/>
      <c r="G110" s="13">
        <v>121</v>
      </c>
      <c r="H110" s="13"/>
      <c r="I110" s="13">
        <v>63</v>
      </c>
      <c r="J110" s="13"/>
      <c r="K110" s="13"/>
      <c r="L110" s="13">
        <v>1005</v>
      </c>
      <c r="M110" s="13"/>
      <c r="N110" s="29">
        <f t="shared" si="1"/>
        <v>1371</v>
      </c>
    </row>
    <row r="111" spans="1:14" x14ac:dyDescent="0.15">
      <c r="A111" s="3" t="s">
        <v>257</v>
      </c>
      <c r="B111" s="3" t="s">
        <v>291</v>
      </c>
      <c r="C111" s="3" t="s">
        <v>292</v>
      </c>
      <c r="D111" s="13">
        <v>1324</v>
      </c>
      <c r="E111" s="13"/>
      <c r="F111" s="13"/>
      <c r="G111" s="13">
        <v>88</v>
      </c>
      <c r="H111" s="13"/>
      <c r="I111" s="13">
        <v>0</v>
      </c>
      <c r="J111" s="13"/>
      <c r="K111" s="13"/>
      <c r="L111" s="13">
        <v>428</v>
      </c>
      <c r="M111" s="13"/>
      <c r="N111" s="29">
        <f t="shared" si="1"/>
        <v>1840</v>
      </c>
    </row>
    <row r="112" spans="1:14" x14ac:dyDescent="0.15">
      <c r="A112" s="3" t="s">
        <v>257</v>
      </c>
      <c r="B112" s="3" t="s">
        <v>451</v>
      </c>
      <c r="C112" s="3" t="s">
        <v>287</v>
      </c>
      <c r="D112" s="13">
        <v>6269</v>
      </c>
      <c r="E112" s="13">
        <v>3600</v>
      </c>
      <c r="F112" s="13"/>
      <c r="G112" s="13"/>
      <c r="H112" s="13"/>
      <c r="I112" s="13"/>
      <c r="J112" s="13"/>
      <c r="K112" s="13"/>
      <c r="L112" s="13"/>
      <c r="M112" s="13"/>
      <c r="N112" s="29">
        <f t="shared" si="1"/>
        <v>9869</v>
      </c>
    </row>
    <row r="113" spans="1:14" x14ac:dyDescent="0.15">
      <c r="A113" s="3" t="s">
        <v>257</v>
      </c>
      <c r="B113" s="3" t="s">
        <v>452</v>
      </c>
      <c r="C113" s="3" t="s">
        <v>399</v>
      </c>
      <c r="D113" s="13">
        <v>83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29">
        <f t="shared" si="1"/>
        <v>83</v>
      </c>
    </row>
    <row r="114" spans="1:14" x14ac:dyDescent="0.15">
      <c r="A114" s="3" t="s">
        <v>257</v>
      </c>
      <c r="B114" s="3" t="s">
        <v>453</v>
      </c>
      <c r="C114" s="3" t="s">
        <v>399</v>
      </c>
      <c r="D114" s="13">
        <v>1788</v>
      </c>
      <c r="E114" s="13"/>
      <c r="F114" s="13"/>
      <c r="G114" s="13"/>
      <c r="H114" s="13"/>
      <c r="I114" s="13"/>
      <c r="J114" s="13"/>
      <c r="K114" s="13"/>
      <c r="L114" s="13"/>
      <c r="M114" s="13"/>
      <c r="N114" s="29">
        <f t="shared" si="1"/>
        <v>1788</v>
      </c>
    </row>
    <row r="115" spans="1:14" x14ac:dyDescent="0.15">
      <c r="A115" s="3" t="s">
        <v>257</v>
      </c>
      <c r="B115" s="3" t="s">
        <v>454</v>
      </c>
      <c r="C115" s="3" t="s">
        <v>176</v>
      </c>
      <c r="D115" s="13">
        <v>743</v>
      </c>
      <c r="E115" s="13"/>
      <c r="F115" s="13"/>
      <c r="G115" s="13"/>
      <c r="H115" s="13"/>
      <c r="I115" s="13"/>
      <c r="J115" s="13"/>
      <c r="K115" s="13"/>
      <c r="L115" s="13"/>
      <c r="M115" s="13"/>
      <c r="N115" s="29">
        <f t="shared" si="1"/>
        <v>743</v>
      </c>
    </row>
    <row r="116" spans="1:14" x14ac:dyDescent="0.15">
      <c r="A116" s="3" t="s">
        <v>257</v>
      </c>
      <c r="B116" s="3" t="s">
        <v>455</v>
      </c>
      <c r="C116" s="3" t="s">
        <v>456</v>
      </c>
      <c r="D116" s="13">
        <v>49</v>
      </c>
      <c r="E116" s="13"/>
      <c r="F116" s="13"/>
      <c r="G116" s="13"/>
      <c r="H116" s="13"/>
      <c r="I116" s="13"/>
      <c r="J116" s="13"/>
      <c r="K116" s="13"/>
      <c r="L116" s="13"/>
      <c r="M116" s="13"/>
      <c r="N116" s="29">
        <f t="shared" si="1"/>
        <v>49</v>
      </c>
    </row>
    <row r="117" spans="1:14" x14ac:dyDescent="0.15">
      <c r="A117" s="3" t="s">
        <v>257</v>
      </c>
      <c r="B117" s="3" t="s">
        <v>293</v>
      </c>
      <c r="C117" s="3" t="s">
        <v>160</v>
      </c>
      <c r="D117" s="13">
        <v>33919.5</v>
      </c>
      <c r="E117" s="13"/>
      <c r="F117" s="13">
        <v>322</v>
      </c>
      <c r="G117" s="13">
        <v>2973</v>
      </c>
      <c r="H117" s="13"/>
      <c r="I117" s="13">
        <v>714</v>
      </c>
      <c r="J117" s="13">
        <v>0</v>
      </c>
      <c r="K117" s="13"/>
      <c r="L117" s="13"/>
      <c r="M117" s="13"/>
      <c r="N117" s="29">
        <f t="shared" si="1"/>
        <v>37928.5</v>
      </c>
    </row>
    <row r="118" spans="1:14" x14ac:dyDescent="0.15">
      <c r="A118" s="3" t="s">
        <v>257</v>
      </c>
      <c r="B118" s="3" t="s">
        <v>294</v>
      </c>
      <c r="C118" s="3" t="s">
        <v>295</v>
      </c>
      <c r="D118" s="13">
        <v>1347</v>
      </c>
      <c r="E118" s="13"/>
      <c r="F118" s="13"/>
      <c r="G118" s="13">
        <v>5</v>
      </c>
      <c r="H118" s="13"/>
      <c r="I118" s="13">
        <v>0</v>
      </c>
      <c r="J118" s="13"/>
      <c r="K118" s="13"/>
      <c r="L118" s="13"/>
      <c r="M118" s="13"/>
      <c r="N118" s="29">
        <f t="shared" si="1"/>
        <v>1352</v>
      </c>
    </row>
    <row r="119" spans="1:14" x14ac:dyDescent="0.15">
      <c r="A119" s="3" t="s">
        <v>257</v>
      </c>
      <c r="B119" s="3" t="s">
        <v>296</v>
      </c>
      <c r="C119" s="3" t="s">
        <v>295</v>
      </c>
      <c r="D119" s="13">
        <v>3705</v>
      </c>
      <c r="E119" s="13"/>
      <c r="F119" s="13"/>
      <c r="G119" s="13">
        <v>5</v>
      </c>
      <c r="H119" s="13"/>
      <c r="I119" s="13">
        <v>150</v>
      </c>
      <c r="J119" s="13"/>
      <c r="K119" s="13"/>
      <c r="L119" s="13"/>
      <c r="M119" s="13"/>
      <c r="N119" s="29">
        <f t="shared" si="1"/>
        <v>3860</v>
      </c>
    </row>
    <row r="120" spans="1:14" x14ac:dyDescent="0.15">
      <c r="A120" s="3" t="s">
        <v>257</v>
      </c>
      <c r="B120" s="3" t="s">
        <v>457</v>
      </c>
      <c r="C120" s="3" t="s">
        <v>458</v>
      </c>
      <c r="D120" s="13">
        <v>345</v>
      </c>
      <c r="E120" s="13"/>
      <c r="F120" s="13"/>
      <c r="G120" s="13"/>
      <c r="H120" s="13"/>
      <c r="I120" s="13"/>
      <c r="J120" s="13"/>
      <c r="K120" s="13"/>
      <c r="L120" s="13"/>
      <c r="M120" s="13"/>
      <c r="N120" s="29">
        <f t="shared" si="1"/>
        <v>345</v>
      </c>
    </row>
    <row r="121" spans="1:14" x14ac:dyDescent="0.15">
      <c r="A121" s="3" t="s">
        <v>257</v>
      </c>
      <c r="B121" s="3" t="s">
        <v>459</v>
      </c>
      <c r="C121" s="3" t="s">
        <v>460</v>
      </c>
      <c r="D121" s="13">
        <v>4800</v>
      </c>
      <c r="E121" s="13"/>
      <c r="F121" s="13">
        <v>306</v>
      </c>
      <c r="G121" s="13"/>
      <c r="H121" s="13"/>
      <c r="I121" s="13"/>
      <c r="J121" s="13"/>
      <c r="K121" s="13"/>
      <c r="L121" s="13"/>
      <c r="M121" s="13"/>
      <c r="N121" s="29">
        <f t="shared" si="1"/>
        <v>5106</v>
      </c>
    </row>
    <row r="122" spans="1:14" x14ac:dyDescent="0.15">
      <c r="A122" s="3" t="s">
        <v>257</v>
      </c>
      <c r="B122" s="3" t="s">
        <v>297</v>
      </c>
      <c r="C122" s="3" t="s">
        <v>298</v>
      </c>
      <c r="D122" s="13">
        <v>11757</v>
      </c>
      <c r="E122" s="13"/>
      <c r="F122" s="13"/>
      <c r="G122" s="13"/>
      <c r="H122" s="13"/>
      <c r="I122" s="13"/>
      <c r="J122" s="13"/>
      <c r="K122" s="13"/>
      <c r="L122" s="13"/>
      <c r="M122" s="13"/>
      <c r="N122" s="29">
        <f t="shared" si="1"/>
        <v>11757</v>
      </c>
    </row>
    <row r="123" spans="1:14" x14ac:dyDescent="0.15">
      <c r="A123" s="3" t="s">
        <v>257</v>
      </c>
      <c r="B123" s="3" t="s">
        <v>299</v>
      </c>
      <c r="C123" s="3" t="s">
        <v>300</v>
      </c>
      <c r="D123" s="13">
        <v>3412</v>
      </c>
      <c r="E123" s="13"/>
      <c r="F123" s="13"/>
      <c r="G123" s="13">
        <v>47</v>
      </c>
      <c r="H123" s="13"/>
      <c r="I123" s="13">
        <v>0</v>
      </c>
      <c r="J123" s="13"/>
      <c r="K123" s="13"/>
      <c r="L123" s="13"/>
      <c r="M123" s="13"/>
      <c r="N123" s="29">
        <f t="shared" si="1"/>
        <v>3459</v>
      </c>
    </row>
    <row r="124" spans="1:14" x14ac:dyDescent="0.15">
      <c r="A124" s="3" t="s">
        <v>257</v>
      </c>
      <c r="B124" s="3" t="s">
        <v>461</v>
      </c>
      <c r="C124" s="3" t="s">
        <v>300</v>
      </c>
      <c r="D124" s="13">
        <v>725</v>
      </c>
      <c r="E124" s="13"/>
      <c r="F124" s="13"/>
      <c r="G124" s="13"/>
      <c r="H124" s="13"/>
      <c r="I124" s="13"/>
      <c r="J124" s="13"/>
      <c r="K124" s="13"/>
      <c r="L124" s="13"/>
      <c r="M124" s="13"/>
      <c r="N124" s="29">
        <f t="shared" si="1"/>
        <v>725</v>
      </c>
    </row>
    <row r="125" spans="1:14" x14ac:dyDescent="0.15">
      <c r="A125" s="3" t="s">
        <v>257</v>
      </c>
      <c r="B125" s="3" t="s">
        <v>462</v>
      </c>
      <c r="C125" s="3" t="s">
        <v>311</v>
      </c>
      <c r="D125" s="13">
        <v>42</v>
      </c>
      <c r="E125" s="13"/>
      <c r="F125" s="13"/>
      <c r="G125" s="13"/>
      <c r="H125" s="13"/>
      <c r="I125" s="13"/>
      <c r="J125" s="13"/>
      <c r="K125" s="13"/>
      <c r="L125" s="13"/>
      <c r="M125" s="13"/>
      <c r="N125" s="29">
        <f t="shared" si="1"/>
        <v>42</v>
      </c>
    </row>
    <row r="126" spans="1:14" x14ac:dyDescent="0.15">
      <c r="A126" s="3" t="s">
        <v>257</v>
      </c>
      <c r="B126" s="3" t="s">
        <v>463</v>
      </c>
      <c r="C126" s="3" t="s">
        <v>251</v>
      </c>
      <c r="D126" s="13">
        <v>520</v>
      </c>
      <c r="E126" s="13"/>
      <c r="F126" s="13"/>
      <c r="G126" s="13"/>
      <c r="H126" s="13"/>
      <c r="I126" s="13"/>
      <c r="J126" s="13"/>
      <c r="K126" s="13"/>
      <c r="L126" s="13"/>
      <c r="M126" s="13"/>
      <c r="N126" s="29">
        <f t="shared" si="1"/>
        <v>520</v>
      </c>
    </row>
    <row r="127" spans="1:14" x14ac:dyDescent="0.15">
      <c r="A127" s="3" t="s">
        <v>257</v>
      </c>
      <c r="B127" s="3" t="s">
        <v>464</v>
      </c>
      <c r="C127" s="3" t="s">
        <v>465</v>
      </c>
      <c r="D127" s="13">
        <v>4197</v>
      </c>
      <c r="E127" s="13"/>
      <c r="F127" s="13"/>
      <c r="G127" s="13"/>
      <c r="H127" s="13"/>
      <c r="I127" s="13"/>
      <c r="J127" s="13"/>
      <c r="K127" s="13"/>
      <c r="L127" s="13"/>
      <c r="M127" s="13"/>
      <c r="N127" s="29">
        <f t="shared" si="1"/>
        <v>4197</v>
      </c>
    </row>
    <row r="128" spans="1:14" x14ac:dyDescent="0.15">
      <c r="A128" s="3" t="s">
        <v>257</v>
      </c>
      <c r="B128" s="3" t="s">
        <v>301</v>
      </c>
      <c r="C128" s="3" t="s">
        <v>302</v>
      </c>
      <c r="D128" s="13">
        <v>3161.5</v>
      </c>
      <c r="E128" s="13"/>
      <c r="F128" s="13"/>
      <c r="G128" s="13">
        <v>105</v>
      </c>
      <c r="H128" s="13"/>
      <c r="I128" s="13"/>
      <c r="J128" s="13"/>
      <c r="K128" s="13"/>
      <c r="L128" s="13"/>
      <c r="M128" s="13"/>
      <c r="N128" s="29">
        <f t="shared" si="1"/>
        <v>3266.5</v>
      </c>
    </row>
    <row r="129" spans="1:14" x14ac:dyDescent="0.15">
      <c r="A129" s="3" t="s">
        <v>257</v>
      </c>
      <c r="B129" s="3" t="s">
        <v>466</v>
      </c>
      <c r="C129" s="3" t="s">
        <v>467</v>
      </c>
      <c r="D129" s="13">
        <v>5800</v>
      </c>
      <c r="E129" s="13"/>
      <c r="F129" s="13"/>
      <c r="G129" s="13"/>
      <c r="H129" s="13"/>
      <c r="I129" s="13"/>
      <c r="J129" s="13"/>
      <c r="K129" s="13"/>
      <c r="L129" s="13"/>
      <c r="M129" s="13"/>
      <c r="N129" s="29">
        <f t="shared" si="1"/>
        <v>5800</v>
      </c>
    </row>
    <row r="130" spans="1:14" x14ac:dyDescent="0.15">
      <c r="A130" s="3" t="s">
        <v>257</v>
      </c>
      <c r="B130" s="3" t="s">
        <v>468</v>
      </c>
      <c r="C130" s="3" t="s">
        <v>167</v>
      </c>
      <c r="D130" s="13">
        <v>1775</v>
      </c>
      <c r="E130" s="13"/>
      <c r="F130" s="13"/>
      <c r="G130" s="13"/>
      <c r="H130" s="13"/>
      <c r="I130" s="13"/>
      <c r="J130" s="13"/>
      <c r="K130" s="13"/>
      <c r="L130" s="13"/>
      <c r="M130" s="13"/>
      <c r="N130" s="29">
        <f t="shared" si="1"/>
        <v>1775</v>
      </c>
    </row>
    <row r="131" spans="1:14" x14ac:dyDescent="0.15">
      <c r="A131" s="3" t="s">
        <v>257</v>
      </c>
      <c r="B131" s="3" t="s">
        <v>469</v>
      </c>
      <c r="C131" s="3" t="s">
        <v>470</v>
      </c>
      <c r="D131" s="13">
        <v>0</v>
      </c>
      <c r="E131" s="13">
        <v>620</v>
      </c>
      <c r="F131" s="13"/>
      <c r="G131" s="13"/>
      <c r="H131" s="13"/>
      <c r="I131" s="13"/>
      <c r="J131" s="13"/>
      <c r="K131" s="13"/>
      <c r="L131" s="13"/>
      <c r="M131" s="13"/>
      <c r="N131" s="29">
        <f t="shared" si="1"/>
        <v>620</v>
      </c>
    </row>
    <row r="132" spans="1:14" x14ac:dyDescent="0.15">
      <c r="A132" s="3" t="s">
        <v>257</v>
      </c>
      <c r="B132" s="3" t="s">
        <v>305</v>
      </c>
      <c r="C132" s="3" t="s">
        <v>306</v>
      </c>
      <c r="D132" s="13">
        <v>259</v>
      </c>
      <c r="E132" s="13"/>
      <c r="F132" s="13"/>
      <c r="G132" s="13">
        <v>0</v>
      </c>
      <c r="H132" s="13"/>
      <c r="I132" s="13"/>
      <c r="J132" s="13"/>
      <c r="K132" s="13"/>
      <c r="L132" s="13"/>
      <c r="M132" s="13"/>
      <c r="N132" s="29">
        <f t="shared" si="1"/>
        <v>259</v>
      </c>
    </row>
    <row r="133" spans="1:14" x14ac:dyDescent="0.15">
      <c r="A133" s="3" t="s">
        <v>257</v>
      </c>
      <c r="B133" s="3" t="s">
        <v>471</v>
      </c>
      <c r="C133" s="3" t="s">
        <v>287</v>
      </c>
      <c r="D133" s="13">
        <v>1514</v>
      </c>
      <c r="E133" s="13"/>
      <c r="F133" s="13"/>
      <c r="G133" s="13"/>
      <c r="H133" s="13"/>
      <c r="I133" s="13"/>
      <c r="J133" s="13"/>
      <c r="K133" s="13"/>
      <c r="L133" s="13"/>
      <c r="M133" s="13"/>
      <c r="N133" s="29">
        <f t="shared" si="1"/>
        <v>1514</v>
      </c>
    </row>
    <row r="134" spans="1:14" x14ac:dyDescent="0.15">
      <c r="A134" s="3" t="s">
        <v>257</v>
      </c>
      <c r="B134" s="3" t="s">
        <v>307</v>
      </c>
      <c r="C134" s="3" t="s">
        <v>158</v>
      </c>
      <c r="D134" s="13">
        <v>2174</v>
      </c>
      <c r="E134" s="13"/>
      <c r="F134" s="13"/>
      <c r="G134" s="13"/>
      <c r="H134" s="13"/>
      <c r="I134" s="13">
        <v>90</v>
      </c>
      <c r="J134" s="13"/>
      <c r="K134" s="13"/>
      <c r="L134" s="13"/>
      <c r="M134" s="13"/>
      <c r="N134" s="29">
        <f t="shared" ref="N134:N197" si="2">SUM(D134:M134)</f>
        <v>2264</v>
      </c>
    </row>
    <row r="135" spans="1:14" x14ac:dyDescent="0.15">
      <c r="A135" s="3" t="s">
        <v>257</v>
      </c>
      <c r="B135" s="3" t="s">
        <v>308</v>
      </c>
      <c r="C135" s="3" t="s">
        <v>309</v>
      </c>
      <c r="D135" s="13">
        <v>1130</v>
      </c>
      <c r="E135" s="13"/>
      <c r="F135" s="13"/>
      <c r="G135" s="13">
        <v>180</v>
      </c>
      <c r="H135" s="13"/>
      <c r="I135" s="13"/>
      <c r="J135" s="13"/>
      <c r="K135" s="13"/>
      <c r="L135" s="13">
        <v>644</v>
      </c>
      <c r="M135" s="13"/>
      <c r="N135" s="29">
        <f t="shared" si="2"/>
        <v>1954</v>
      </c>
    </row>
    <row r="136" spans="1:14" x14ac:dyDescent="0.15">
      <c r="A136" s="3" t="s">
        <v>257</v>
      </c>
      <c r="B136" s="3" t="s">
        <v>472</v>
      </c>
      <c r="C136" s="3" t="s">
        <v>309</v>
      </c>
      <c r="D136" s="13">
        <v>37</v>
      </c>
      <c r="E136" s="13"/>
      <c r="F136" s="13"/>
      <c r="G136" s="13"/>
      <c r="H136" s="13"/>
      <c r="I136" s="13"/>
      <c r="J136" s="13"/>
      <c r="K136" s="13"/>
      <c r="L136" s="13"/>
      <c r="M136" s="13"/>
      <c r="N136" s="29">
        <f t="shared" si="2"/>
        <v>37</v>
      </c>
    </row>
    <row r="137" spans="1:14" x14ac:dyDescent="0.15">
      <c r="A137" s="3" t="s">
        <v>257</v>
      </c>
      <c r="B137" s="3" t="s">
        <v>473</v>
      </c>
      <c r="C137" s="3" t="s">
        <v>379</v>
      </c>
      <c r="D137" s="13">
        <v>1430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29">
        <f t="shared" si="2"/>
        <v>1430</v>
      </c>
    </row>
    <row r="138" spans="1:14" x14ac:dyDescent="0.15">
      <c r="A138" s="3" t="s">
        <v>257</v>
      </c>
      <c r="B138" s="3" t="s">
        <v>310</v>
      </c>
      <c r="C138" s="3" t="s">
        <v>311</v>
      </c>
      <c r="D138" s="13">
        <v>5407</v>
      </c>
      <c r="E138" s="13"/>
      <c r="F138" s="13"/>
      <c r="G138" s="13"/>
      <c r="H138" s="13"/>
      <c r="I138" s="13"/>
      <c r="J138" s="13">
        <v>2180</v>
      </c>
      <c r="K138" s="13"/>
      <c r="L138" s="13"/>
      <c r="M138" s="13"/>
      <c r="N138" s="29">
        <f t="shared" si="2"/>
        <v>7587</v>
      </c>
    </row>
    <row r="139" spans="1:14" x14ac:dyDescent="0.15">
      <c r="A139" s="3" t="s">
        <v>257</v>
      </c>
      <c r="B139" s="3" t="s">
        <v>474</v>
      </c>
      <c r="C139" s="3" t="s">
        <v>475</v>
      </c>
      <c r="D139" s="13">
        <v>415</v>
      </c>
      <c r="E139" s="13"/>
      <c r="F139" s="13"/>
      <c r="G139" s="13"/>
      <c r="H139" s="13"/>
      <c r="I139" s="13"/>
      <c r="J139" s="13"/>
      <c r="K139" s="13"/>
      <c r="L139" s="13"/>
      <c r="M139" s="13"/>
      <c r="N139" s="29">
        <f t="shared" si="2"/>
        <v>415</v>
      </c>
    </row>
    <row r="140" spans="1:14" x14ac:dyDescent="0.15">
      <c r="A140" s="3" t="s">
        <v>257</v>
      </c>
      <c r="B140" s="3" t="s">
        <v>476</v>
      </c>
      <c r="C140" s="3" t="s">
        <v>355</v>
      </c>
      <c r="D140" s="13">
        <v>408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29">
        <f t="shared" si="2"/>
        <v>408</v>
      </c>
    </row>
    <row r="141" spans="1:14" x14ac:dyDescent="0.15">
      <c r="A141" s="3" t="s">
        <v>257</v>
      </c>
      <c r="B141" s="3" t="s">
        <v>312</v>
      </c>
      <c r="C141" s="3" t="s">
        <v>313</v>
      </c>
      <c r="D141" s="13">
        <v>1393</v>
      </c>
      <c r="E141" s="13"/>
      <c r="F141" s="13"/>
      <c r="G141" s="13">
        <v>35</v>
      </c>
      <c r="H141" s="13"/>
      <c r="I141" s="13">
        <v>0</v>
      </c>
      <c r="J141" s="13"/>
      <c r="K141" s="13"/>
      <c r="L141" s="13"/>
      <c r="M141" s="13"/>
      <c r="N141" s="29">
        <f t="shared" si="2"/>
        <v>1428</v>
      </c>
    </row>
    <row r="142" spans="1:14" x14ac:dyDescent="0.15">
      <c r="A142" s="3" t="s">
        <v>257</v>
      </c>
      <c r="B142" s="3" t="s">
        <v>314</v>
      </c>
      <c r="C142" s="3" t="s">
        <v>313</v>
      </c>
      <c r="D142" s="13">
        <v>685</v>
      </c>
      <c r="E142" s="13"/>
      <c r="F142" s="13"/>
      <c r="G142" s="13">
        <v>10</v>
      </c>
      <c r="H142" s="13"/>
      <c r="I142" s="13">
        <v>0</v>
      </c>
      <c r="J142" s="13"/>
      <c r="K142" s="13"/>
      <c r="L142" s="13"/>
      <c r="M142" s="13"/>
      <c r="N142" s="29">
        <f t="shared" si="2"/>
        <v>695</v>
      </c>
    </row>
    <row r="143" spans="1:14" x14ac:dyDescent="0.15">
      <c r="A143" s="3" t="s">
        <v>257</v>
      </c>
      <c r="B143" s="3" t="s">
        <v>477</v>
      </c>
      <c r="C143" s="3" t="s">
        <v>358</v>
      </c>
      <c r="D143" s="13">
        <v>409</v>
      </c>
      <c r="E143" s="13"/>
      <c r="F143" s="13"/>
      <c r="G143" s="13"/>
      <c r="H143" s="13"/>
      <c r="I143" s="13"/>
      <c r="J143" s="13"/>
      <c r="K143" s="13"/>
      <c r="L143" s="13"/>
      <c r="M143" s="13"/>
      <c r="N143" s="29">
        <f t="shared" si="2"/>
        <v>409</v>
      </c>
    </row>
    <row r="144" spans="1:14" x14ac:dyDescent="0.15">
      <c r="A144" s="3" t="s">
        <v>257</v>
      </c>
      <c r="B144" s="3" t="s">
        <v>478</v>
      </c>
      <c r="C144" s="3" t="s">
        <v>456</v>
      </c>
      <c r="D144" s="13">
        <v>351</v>
      </c>
      <c r="E144" s="13"/>
      <c r="F144" s="13"/>
      <c r="G144" s="13"/>
      <c r="H144" s="13"/>
      <c r="I144" s="13"/>
      <c r="J144" s="13"/>
      <c r="K144" s="13"/>
      <c r="L144" s="13"/>
      <c r="M144" s="13"/>
      <c r="N144" s="29">
        <f t="shared" si="2"/>
        <v>351</v>
      </c>
    </row>
    <row r="145" spans="1:14" x14ac:dyDescent="0.15">
      <c r="A145" s="3" t="s">
        <v>257</v>
      </c>
      <c r="B145" s="3" t="s">
        <v>479</v>
      </c>
      <c r="C145" s="3" t="s">
        <v>267</v>
      </c>
      <c r="D145" s="13">
        <v>545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29">
        <f t="shared" si="2"/>
        <v>545</v>
      </c>
    </row>
    <row r="146" spans="1:14" x14ac:dyDescent="0.15">
      <c r="A146" s="3" t="s">
        <v>257</v>
      </c>
      <c r="B146" s="3" t="s">
        <v>315</v>
      </c>
      <c r="C146" s="3" t="s">
        <v>239</v>
      </c>
      <c r="D146" s="13">
        <v>1029</v>
      </c>
      <c r="E146" s="13"/>
      <c r="F146" s="13"/>
      <c r="G146" s="13">
        <v>64</v>
      </c>
      <c r="H146" s="13"/>
      <c r="I146" s="13"/>
      <c r="J146" s="13"/>
      <c r="K146" s="13"/>
      <c r="L146" s="13"/>
      <c r="M146" s="13"/>
      <c r="N146" s="29">
        <f t="shared" si="2"/>
        <v>1093</v>
      </c>
    </row>
    <row r="147" spans="1:14" x14ac:dyDescent="0.15">
      <c r="A147" s="3" t="s">
        <v>257</v>
      </c>
      <c r="B147" s="3" t="s">
        <v>316</v>
      </c>
      <c r="C147" s="3" t="s">
        <v>239</v>
      </c>
      <c r="D147" s="13">
        <v>682</v>
      </c>
      <c r="E147" s="13">
        <v>2740</v>
      </c>
      <c r="F147" s="13"/>
      <c r="G147" s="13"/>
      <c r="H147" s="13"/>
      <c r="I147" s="13"/>
      <c r="J147" s="13"/>
      <c r="K147" s="13"/>
      <c r="L147" s="13"/>
      <c r="M147" s="13"/>
      <c r="N147" s="29">
        <f t="shared" si="2"/>
        <v>3422</v>
      </c>
    </row>
    <row r="148" spans="1:14" x14ac:dyDescent="0.15">
      <c r="A148" s="3" t="s">
        <v>257</v>
      </c>
      <c r="B148" s="3" t="s">
        <v>317</v>
      </c>
      <c r="C148" s="3" t="s">
        <v>318</v>
      </c>
      <c r="D148" s="13">
        <v>3712</v>
      </c>
      <c r="E148" s="13"/>
      <c r="F148" s="13"/>
      <c r="G148" s="13">
        <v>450</v>
      </c>
      <c r="H148" s="13"/>
      <c r="I148" s="13">
        <v>30</v>
      </c>
      <c r="J148" s="13"/>
      <c r="K148" s="13"/>
      <c r="L148" s="13"/>
      <c r="M148" s="13"/>
      <c r="N148" s="29">
        <f t="shared" si="2"/>
        <v>4192</v>
      </c>
    </row>
    <row r="149" spans="1:14" x14ac:dyDescent="0.15">
      <c r="A149" s="3" t="s">
        <v>257</v>
      </c>
      <c r="B149" s="3" t="s">
        <v>480</v>
      </c>
      <c r="C149" s="3" t="s">
        <v>481</v>
      </c>
      <c r="D149" s="13">
        <v>692</v>
      </c>
      <c r="E149" s="13"/>
      <c r="F149" s="13"/>
      <c r="G149" s="13"/>
      <c r="H149" s="13"/>
      <c r="I149" s="13"/>
      <c r="J149" s="13"/>
      <c r="K149" s="13"/>
      <c r="L149" s="13"/>
      <c r="M149" s="13"/>
      <c r="N149" s="29">
        <f t="shared" si="2"/>
        <v>692</v>
      </c>
    </row>
    <row r="150" spans="1:14" x14ac:dyDescent="0.15">
      <c r="A150" s="3" t="s">
        <v>257</v>
      </c>
      <c r="B150" s="3" t="s">
        <v>482</v>
      </c>
      <c r="C150" s="3" t="s">
        <v>483</v>
      </c>
      <c r="D150" s="13">
        <v>130</v>
      </c>
      <c r="E150" s="13"/>
      <c r="F150" s="13"/>
      <c r="G150" s="13"/>
      <c r="H150" s="13"/>
      <c r="I150" s="13"/>
      <c r="J150" s="13"/>
      <c r="K150" s="13"/>
      <c r="L150" s="13"/>
      <c r="M150" s="13"/>
      <c r="N150" s="29">
        <f t="shared" si="2"/>
        <v>130</v>
      </c>
    </row>
    <row r="151" spans="1:14" x14ac:dyDescent="0.15">
      <c r="A151" s="3" t="s">
        <v>257</v>
      </c>
      <c r="B151" s="3" t="s">
        <v>319</v>
      </c>
      <c r="C151" s="3" t="s">
        <v>236</v>
      </c>
      <c r="D151" s="13">
        <v>0</v>
      </c>
      <c r="E151" s="13">
        <v>3000</v>
      </c>
      <c r="F151" s="13"/>
      <c r="G151" s="13"/>
      <c r="H151" s="13"/>
      <c r="I151" s="13"/>
      <c r="J151" s="13"/>
      <c r="K151" s="13"/>
      <c r="L151" s="13"/>
      <c r="M151" s="13"/>
      <c r="N151" s="29">
        <f t="shared" si="2"/>
        <v>3000</v>
      </c>
    </row>
    <row r="152" spans="1:14" x14ac:dyDescent="0.15">
      <c r="A152" s="3" t="s">
        <v>257</v>
      </c>
      <c r="B152" s="3" t="s">
        <v>484</v>
      </c>
      <c r="C152" s="3" t="s">
        <v>321</v>
      </c>
      <c r="D152" s="13">
        <v>3117</v>
      </c>
      <c r="E152" s="13"/>
      <c r="F152" s="13"/>
      <c r="G152" s="13"/>
      <c r="H152" s="13"/>
      <c r="I152" s="13"/>
      <c r="J152" s="13"/>
      <c r="K152" s="13"/>
      <c r="L152" s="13"/>
      <c r="M152" s="13"/>
      <c r="N152" s="29">
        <f t="shared" si="2"/>
        <v>3117</v>
      </c>
    </row>
    <row r="153" spans="1:14" x14ac:dyDescent="0.15">
      <c r="A153" s="3" t="s">
        <v>257</v>
      </c>
      <c r="B153" s="3" t="s">
        <v>485</v>
      </c>
      <c r="C153" s="3" t="s">
        <v>321</v>
      </c>
      <c r="D153" s="13">
        <v>75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29">
        <f t="shared" si="2"/>
        <v>75</v>
      </c>
    </row>
    <row r="154" spans="1:14" x14ac:dyDescent="0.15">
      <c r="A154" s="3" t="s">
        <v>257</v>
      </c>
      <c r="B154" s="3" t="s">
        <v>320</v>
      </c>
      <c r="C154" s="3" t="s">
        <v>321</v>
      </c>
      <c r="D154" s="13">
        <v>2012</v>
      </c>
      <c r="E154" s="13"/>
      <c r="F154" s="13"/>
      <c r="G154" s="13">
        <v>138</v>
      </c>
      <c r="H154" s="13"/>
      <c r="I154" s="13">
        <v>33</v>
      </c>
      <c r="J154" s="13"/>
      <c r="K154" s="13"/>
      <c r="L154" s="13"/>
      <c r="M154" s="13"/>
      <c r="N154" s="29">
        <f t="shared" si="2"/>
        <v>2183</v>
      </c>
    </row>
    <row r="155" spans="1:14" x14ac:dyDescent="0.15">
      <c r="A155" s="3" t="s">
        <v>257</v>
      </c>
      <c r="B155" s="3" t="s">
        <v>486</v>
      </c>
      <c r="C155" s="3" t="s">
        <v>487</v>
      </c>
      <c r="D155" s="13">
        <v>398</v>
      </c>
      <c r="E155" s="13"/>
      <c r="F155" s="13"/>
      <c r="G155" s="13"/>
      <c r="H155" s="13"/>
      <c r="I155" s="13"/>
      <c r="J155" s="13"/>
      <c r="K155" s="13"/>
      <c r="L155" s="13"/>
      <c r="M155" s="13"/>
      <c r="N155" s="29">
        <f t="shared" si="2"/>
        <v>398</v>
      </c>
    </row>
    <row r="156" spans="1:14" x14ac:dyDescent="0.15">
      <c r="A156" s="3" t="s">
        <v>257</v>
      </c>
      <c r="B156" s="3" t="s">
        <v>488</v>
      </c>
      <c r="C156" s="3" t="s">
        <v>489</v>
      </c>
      <c r="D156" s="13">
        <v>1015</v>
      </c>
      <c r="E156" s="13">
        <v>1280</v>
      </c>
      <c r="F156" s="13"/>
      <c r="G156" s="13"/>
      <c r="H156" s="13"/>
      <c r="I156" s="13"/>
      <c r="J156" s="13"/>
      <c r="K156" s="13">
        <v>160</v>
      </c>
      <c r="L156" s="13"/>
      <c r="M156" s="13"/>
      <c r="N156" s="29">
        <f t="shared" si="2"/>
        <v>2455</v>
      </c>
    </row>
    <row r="157" spans="1:14" x14ac:dyDescent="0.15">
      <c r="A157" s="3" t="s">
        <v>257</v>
      </c>
      <c r="B157" s="3" t="s">
        <v>322</v>
      </c>
      <c r="C157" s="3" t="s">
        <v>323</v>
      </c>
      <c r="D157" s="13">
        <v>1650</v>
      </c>
      <c r="E157" s="13">
        <v>3240</v>
      </c>
      <c r="F157" s="13"/>
      <c r="G157" s="13"/>
      <c r="H157" s="13"/>
      <c r="I157" s="13"/>
      <c r="J157" s="13"/>
      <c r="K157" s="13"/>
      <c r="L157" s="13"/>
      <c r="M157" s="13"/>
      <c r="N157" s="29">
        <f t="shared" si="2"/>
        <v>4890</v>
      </c>
    </row>
    <row r="158" spans="1:14" x14ac:dyDescent="0.15">
      <c r="A158" s="3" t="s">
        <v>257</v>
      </c>
      <c r="B158" s="3" t="s">
        <v>490</v>
      </c>
      <c r="C158" s="3" t="s">
        <v>440</v>
      </c>
      <c r="D158" s="13">
        <v>596</v>
      </c>
      <c r="E158" s="13"/>
      <c r="F158" s="13"/>
      <c r="G158" s="13"/>
      <c r="H158" s="13"/>
      <c r="I158" s="13"/>
      <c r="J158" s="13"/>
      <c r="K158" s="13"/>
      <c r="L158" s="13"/>
      <c r="M158" s="13"/>
      <c r="N158" s="29">
        <f t="shared" si="2"/>
        <v>596</v>
      </c>
    </row>
    <row r="159" spans="1:14" x14ac:dyDescent="0.15">
      <c r="A159" s="3" t="s">
        <v>257</v>
      </c>
      <c r="B159" s="3" t="s">
        <v>491</v>
      </c>
      <c r="C159" s="3" t="s">
        <v>492</v>
      </c>
      <c r="D159" s="13">
        <v>370</v>
      </c>
      <c r="E159" s="13"/>
      <c r="F159" s="13"/>
      <c r="G159" s="13"/>
      <c r="H159" s="13"/>
      <c r="I159" s="13"/>
      <c r="J159" s="13"/>
      <c r="K159" s="13"/>
      <c r="L159" s="13"/>
      <c r="M159" s="13"/>
      <c r="N159" s="29">
        <f t="shared" si="2"/>
        <v>370</v>
      </c>
    </row>
    <row r="160" spans="1:14" x14ac:dyDescent="0.15">
      <c r="A160" s="3" t="s">
        <v>257</v>
      </c>
      <c r="B160" s="3" t="s">
        <v>493</v>
      </c>
      <c r="C160" s="3" t="s">
        <v>388</v>
      </c>
      <c r="D160" s="13">
        <v>7540</v>
      </c>
      <c r="E160" s="13"/>
      <c r="F160" s="13">
        <v>358</v>
      </c>
      <c r="G160" s="13"/>
      <c r="H160" s="13"/>
      <c r="I160" s="13"/>
      <c r="J160" s="13"/>
      <c r="K160" s="13"/>
      <c r="L160" s="13"/>
      <c r="M160" s="13"/>
      <c r="N160" s="29">
        <f t="shared" si="2"/>
        <v>7898</v>
      </c>
    </row>
    <row r="161" spans="1:14" x14ac:dyDescent="0.15">
      <c r="A161" s="3" t="s">
        <v>257</v>
      </c>
      <c r="B161" s="3" t="s">
        <v>494</v>
      </c>
      <c r="C161" s="3" t="s">
        <v>456</v>
      </c>
      <c r="D161" s="13">
        <v>4147</v>
      </c>
      <c r="E161" s="13">
        <v>90</v>
      </c>
      <c r="F161" s="13"/>
      <c r="G161" s="13"/>
      <c r="H161" s="13"/>
      <c r="I161" s="13"/>
      <c r="J161" s="13">
        <v>4470</v>
      </c>
      <c r="K161" s="13"/>
      <c r="L161" s="13"/>
      <c r="M161" s="13"/>
      <c r="N161" s="29">
        <f t="shared" si="2"/>
        <v>8707</v>
      </c>
    </row>
    <row r="162" spans="1:14" x14ac:dyDescent="0.15">
      <c r="A162" s="3" t="s">
        <v>257</v>
      </c>
      <c r="B162" s="3" t="s">
        <v>325</v>
      </c>
      <c r="C162" s="3" t="s">
        <v>300</v>
      </c>
      <c r="D162" s="13">
        <v>740</v>
      </c>
      <c r="E162" s="13"/>
      <c r="F162" s="13"/>
      <c r="G162" s="13">
        <v>12</v>
      </c>
      <c r="H162" s="13"/>
      <c r="I162" s="13"/>
      <c r="J162" s="13"/>
      <c r="K162" s="13"/>
      <c r="L162" s="13"/>
      <c r="M162" s="13"/>
      <c r="N162" s="29">
        <f t="shared" si="2"/>
        <v>752</v>
      </c>
    </row>
    <row r="163" spans="1:14" x14ac:dyDescent="0.15">
      <c r="A163" s="3" t="s">
        <v>257</v>
      </c>
      <c r="B163" s="3" t="s">
        <v>495</v>
      </c>
      <c r="C163" s="3" t="s">
        <v>283</v>
      </c>
      <c r="D163" s="13">
        <v>0</v>
      </c>
      <c r="E163" s="13"/>
      <c r="F163" s="13"/>
      <c r="G163" s="13"/>
      <c r="H163" s="13"/>
      <c r="I163" s="13"/>
      <c r="J163" s="13"/>
      <c r="K163" s="13"/>
      <c r="L163" s="13"/>
      <c r="M163" s="13"/>
      <c r="N163" s="29">
        <f t="shared" si="2"/>
        <v>0</v>
      </c>
    </row>
    <row r="164" spans="1:14" x14ac:dyDescent="0.15">
      <c r="A164" s="3" t="s">
        <v>257</v>
      </c>
      <c r="B164" s="3" t="s">
        <v>496</v>
      </c>
      <c r="C164" s="3" t="s">
        <v>283</v>
      </c>
      <c r="D164" s="13">
        <v>0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29">
        <f t="shared" si="2"/>
        <v>0</v>
      </c>
    </row>
    <row r="165" spans="1:14" x14ac:dyDescent="0.15">
      <c r="A165" s="3" t="s">
        <v>257</v>
      </c>
      <c r="B165" s="3" t="s">
        <v>497</v>
      </c>
      <c r="C165" s="3" t="s">
        <v>450</v>
      </c>
      <c r="D165" s="13">
        <v>2355</v>
      </c>
      <c r="E165" s="13"/>
      <c r="F165" s="13"/>
      <c r="G165" s="13"/>
      <c r="H165" s="13"/>
      <c r="I165" s="13"/>
      <c r="J165" s="13"/>
      <c r="K165" s="13"/>
      <c r="L165" s="13"/>
      <c r="M165" s="13"/>
      <c r="N165" s="29">
        <f t="shared" si="2"/>
        <v>2355</v>
      </c>
    </row>
    <row r="166" spans="1:14" x14ac:dyDescent="0.15">
      <c r="A166" s="3" t="s">
        <v>257</v>
      </c>
      <c r="B166" s="3" t="s">
        <v>326</v>
      </c>
      <c r="C166" s="3" t="s">
        <v>327</v>
      </c>
      <c r="D166" s="13">
        <v>142</v>
      </c>
      <c r="E166" s="13"/>
      <c r="F166" s="13"/>
      <c r="G166" s="13">
        <v>0</v>
      </c>
      <c r="H166" s="13"/>
      <c r="I166" s="13"/>
      <c r="J166" s="13"/>
      <c r="K166" s="13"/>
      <c r="L166" s="13">
        <v>924.7</v>
      </c>
      <c r="M166" s="13"/>
      <c r="N166" s="29">
        <f t="shared" si="2"/>
        <v>1066.7</v>
      </c>
    </row>
    <row r="167" spans="1:14" x14ac:dyDescent="0.15">
      <c r="A167" s="3" t="s">
        <v>257</v>
      </c>
      <c r="B167" s="3" t="s">
        <v>498</v>
      </c>
      <c r="C167" s="3" t="s">
        <v>499</v>
      </c>
      <c r="D167" s="13">
        <v>444</v>
      </c>
      <c r="E167" s="13"/>
      <c r="F167" s="13"/>
      <c r="G167" s="13"/>
      <c r="H167" s="13"/>
      <c r="I167" s="13"/>
      <c r="J167" s="13"/>
      <c r="K167" s="13"/>
      <c r="L167" s="13"/>
      <c r="M167" s="13"/>
      <c r="N167" s="29">
        <f t="shared" si="2"/>
        <v>444</v>
      </c>
    </row>
    <row r="168" spans="1:14" x14ac:dyDescent="0.15">
      <c r="A168" s="3" t="s">
        <v>257</v>
      </c>
      <c r="B168" s="3" t="s">
        <v>500</v>
      </c>
      <c r="C168" s="3" t="s">
        <v>501</v>
      </c>
      <c r="D168" s="13">
        <v>743</v>
      </c>
      <c r="E168" s="13"/>
      <c r="F168" s="13"/>
      <c r="G168" s="13"/>
      <c r="H168" s="13"/>
      <c r="I168" s="13"/>
      <c r="J168" s="13"/>
      <c r="K168" s="13"/>
      <c r="L168" s="13"/>
      <c r="M168" s="13"/>
      <c r="N168" s="29">
        <f t="shared" si="2"/>
        <v>743</v>
      </c>
    </row>
    <row r="169" spans="1:14" x14ac:dyDescent="0.15">
      <c r="A169" s="3" t="s">
        <v>257</v>
      </c>
      <c r="B169" s="3" t="s">
        <v>328</v>
      </c>
      <c r="C169" s="3" t="s">
        <v>329</v>
      </c>
      <c r="D169" s="13">
        <v>53</v>
      </c>
      <c r="E169" s="13"/>
      <c r="F169" s="13"/>
      <c r="G169" s="13">
        <v>0</v>
      </c>
      <c r="H169" s="13"/>
      <c r="I169" s="13"/>
      <c r="J169" s="13"/>
      <c r="K169" s="13"/>
      <c r="L169" s="13"/>
      <c r="M169" s="13"/>
      <c r="N169" s="29">
        <f t="shared" si="2"/>
        <v>53</v>
      </c>
    </row>
    <row r="170" spans="1:14" x14ac:dyDescent="0.15">
      <c r="A170" s="3" t="s">
        <v>257</v>
      </c>
      <c r="B170" s="3" t="s">
        <v>502</v>
      </c>
      <c r="C170" s="3" t="s">
        <v>162</v>
      </c>
      <c r="D170" s="13">
        <v>878</v>
      </c>
      <c r="E170" s="13"/>
      <c r="F170" s="13"/>
      <c r="G170" s="13"/>
      <c r="H170" s="13"/>
      <c r="I170" s="13"/>
      <c r="J170" s="13"/>
      <c r="K170" s="13"/>
      <c r="L170" s="13"/>
      <c r="M170" s="13"/>
      <c r="N170" s="29">
        <f t="shared" si="2"/>
        <v>878</v>
      </c>
    </row>
    <row r="171" spans="1:14" x14ac:dyDescent="0.15">
      <c r="A171" s="3" t="s">
        <v>257</v>
      </c>
      <c r="B171" s="3" t="s">
        <v>503</v>
      </c>
      <c r="C171" s="3" t="s">
        <v>504</v>
      </c>
      <c r="D171" s="13">
        <v>24</v>
      </c>
      <c r="E171" s="13"/>
      <c r="F171" s="13"/>
      <c r="G171" s="13"/>
      <c r="H171" s="13"/>
      <c r="I171" s="13"/>
      <c r="J171" s="13"/>
      <c r="K171" s="13"/>
      <c r="L171" s="13"/>
      <c r="M171" s="13"/>
      <c r="N171" s="29">
        <f t="shared" si="2"/>
        <v>24</v>
      </c>
    </row>
    <row r="172" spans="1:14" x14ac:dyDescent="0.15">
      <c r="A172" s="3" t="s">
        <v>257</v>
      </c>
      <c r="B172" s="3" t="s">
        <v>505</v>
      </c>
      <c r="C172" s="3" t="s">
        <v>355</v>
      </c>
      <c r="D172" s="13">
        <v>630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29">
        <f t="shared" si="2"/>
        <v>630</v>
      </c>
    </row>
    <row r="173" spans="1:14" x14ac:dyDescent="0.15">
      <c r="A173" s="3" t="s">
        <v>257</v>
      </c>
      <c r="B173" s="3" t="s">
        <v>506</v>
      </c>
      <c r="C173" s="3" t="s">
        <v>507</v>
      </c>
      <c r="D173" s="13">
        <v>24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29">
        <f t="shared" si="2"/>
        <v>24</v>
      </c>
    </row>
    <row r="174" spans="1:14" x14ac:dyDescent="0.15">
      <c r="A174" s="3" t="s">
        <v>257</v>
      </c>
      <c r="B174" s="3" t="s">
        <v>330</v>
      </c>
      <c r="C174" s="3" t="s">
        <v>236</v>
      </c>
      <c r="D174" s="13">
        <v>6574</v>
      </c>
      <c r="E174" s="13"/>
      <c r="F174" s="13"/>
      <c r="G174" s="13"/>
      <c r="H174" s="13"/>
      <c r="I174" s="13"/>
      <c r="J174" s="13"/>
      <c r="K174" s="13"/>
      <c r="L174" s="13"/>
      <c r="M174" s="13"/>
      <c r="N174" s="29">
        <f t="shared" si="2"/>
        <v>6574</v>
      </c>
    </row>
    <row r="175" spans="1:14" x14ac:dyDescent="0.15">
      <c r="A175" s="3" t="s">
        <v>257</v>
      </c>
      <c r="B175" s="3" t="s">
        <v>331</v>
      </c>
      <c r="C175" s="3" t="s">
        <v>180</v>
      </c>
      <c r="D175" s="13">
        <v>480</v>
      </c>
      <c r="E175" s="13"/>
      <c r="F175" s="13"/>
      <c r="G175" s="13">
        <v>80</v>
      </c>
      <c r="H175" s="13"/>
      <c r="I175" s="13">
        <v>0</v>
      </c>
      <c r="J175" s="13"/>
      <c r="K175" s="13"/>
      <c r="L175" s="13">
        <v>818</v>
      </c>
      <c r="M175" s="13"/>
      <c r="N175" s="29">
        <f t="shared" si="2"/>
        <v>1378</v>
      </c>
    </row>
    <row r="176" spans="1:14" x14ac:dyDescent="0.15">
      <c r="A176" s="3" t="s">
        <v>257</v>
      </c>
      <c r="B176" s="3" t="s">
        <v>508</v>
      </c>
      <c r="C176" s="3" t="s">
        <v>239</v>
      </c>
      <c r="D176" s="13">
        <v>910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29">
        <f t="shared" si="2"/>
        <v>910</v>
      </c>
    </row>
    <row r="177" spans="1:14" x14ac:dyDescent="0.15">
      <c r="A177" s="3" t="s">
        <v>257</v>
      </c>
      <c r="B177" s="3" t="s">
        <v>509</v>
      </c>
      <c r="C177" s="3" t="s">
        <v>510</v>
      </c>
      <c r="D177" s="13">
        <v>568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29">
        <f t="shared" si="2"/>
        <v>568</v>
      </c>
    </row>
    <row r="178" spans="1:14" x14ac:dyDescent="0.15">
      <c r="A178" s="3" t="s">
        <v>257</v>
      </c>
      <c r="B178" s="3" t="s">
        <v>332</v>
      </c>
      <c r="C178" s="3" t="s">
        <v>333</v>
      </c>
      <c r="D178" s="13">
        <v>1348</v>
      </c>
      <c r="E178" s="13"/>
      <c r="F178" s="13"/>
      <c r="G178" s="13">
        <v>214</v>
      </c>
      <c r="H178" s="13"/>
      <c r="I178" s="13"/>
      <c r="J178" s="13"/>
      <c r="K178" s="13"/>
      <c r="L178" s="13">
        <v>1343.1999999999998</v>
      </c>
      <c r="M178" s="13"/>
      <c r="N178" s="29">
        <f t="shared" si="2"/>
        <v>2905.2</v>
      </c>
    </row>
    <row r="179" spans="1:14" x14ac:dyDescent="0.15">
      <c r="A179" s="3" t="s">
        <v>257</v>
      </c>
      <c r="B179" s="3" t="s">
        <v>334</v>
      </c>
      <c r="C179" s="3" t="s">
        <v>160</v>
      </c>
      <c r="D179" s="13">
        <v>7103</v>
      </c>
      <c r="E179" s="13"/>
      <c r="F179" s="13"/>
      <c r="G179" s="13">
        <v>555</v>
      </c>
      <c r="H179" s="13"/>
      <c r="I179" s="13"/>
      <c r="J179" s="13"/>
      <c r="K179" s="13"/>
      <c r="L179" s="13"/>
      <c r="M179" s="13"/>
      <c r="N179" s="29">
        <f t="shared" si="2"/>
        <v>7658</v>
      </c>
    </row>
    <row r="180" spans="1:14" x14ac:dyDescent="0.15">
      <c r="A180" s="3" t="s">
        <v>257</v>
      </c>
      <c r="B180" s="3" t="s">
        <v>336</v>
      </c>
      <c r="C180" s="3" t="s">
        <v>337</v>
      </c>
      <c r="D180" s="13">
        <v>450</v>
      </c>
      <c r="E180" s="13"/>
      <c r="F180" s="13"/>
      <c r="G180" s="13">
        <v>7</v>
      </c>
      <c r="H180" s="13"/>
      <c r="I180" s="13"/>
      <c r="J180" s="13"/>
      <c r="K180" s="13"/>
      <c r="L180" s="13"/>
      <c r="M180" s="13"/>
      <c r="N180" s="29">
        <f t="shared" si="2"/>
        <v>457</v>
      </c>
    </row>
    <row r="181" spans="1:14" x14ac:dyDescent="0.15">
      <c r="A181" s="3" t="s">
        <v>257</v>
      </c>
      <c r="B181" s="3" t="s">
        <v>511</v>
      </c>
      <c r="C181" s="3" t="s">
        <v>512</v>
      </c>
      <c r="D181" s="13">
        <v>1739</v>
      </c>
      <c r="E181" s="13"/>
      <c r="F181" s="13"/>
      <c r="G181" s="13"/>
      <c r="H181" s="13"/>
      <c r="I181" s="13"/>
      <c r="J181" s="13"/>
      <c r="K181" s="13"/>
      <c r="L181" s="13"/>
      <c r="M181" s="13"/>
      <c r="N181" s="29">
        <f t="shared" si="2"/>
        <v>1739</v>
      </c>
    </row>
    <row r="182" spans="1:14" x14ac:dyDescent="0.15">
      <c r="A182" s="3" t="s">
        <v>257</v>
      </c>
      <c r="B182" s="3" t="s">
        <v>513</v>
      </c>
      <c r="C182" s="3" t="s">
        <v>512</v>
      </c>
      <c r="D182" s="13">
        <v>18</v>
      </c>
      <c r="E182" s="13"/>
      <c r="F182" s="13"/>
      <c r="G182" s="13"/>
      <c r="H182" s="13"/>
      <c r="I182" s="13"/>
      <c r="J182" s="13"/>
      <c r="K182" s="13"/>
      <c r="L182" s="13"/>
      <c r="M182" s="13"/>
      <c r="N182" s="29">
        <f t="shared" si="2"/>
        <v>18</v>
      </c>
    </row>
    <row r="183" spans="1:14" x14ac:dyDescent="0.15">
      <c r="A183" s="3" t="s">
        <v>257</v>
      </c>
      <c r="B183" s="3" t="s">
        <v>514</v>
      </c>
      <c r="C183" s="3" t="s">
        <v>515</v>
      </c>
      <c r="D183" s="13">
        <v>1247</v>
      </c>
      <c r="E183" s="13">
        <v>2020</v>
      </c>
      <c r="F183" s="13"/>
      <c r="G183" s="13"/>
      <c r="H183" s="13"/>
      <c r="I183" s="13"/>
      <c r="J183" s="13"/>
      <c r="K183" s="13"/>
      <c r="L183" s="13"/>
      <c r="M183" s="13"/>
      <c r="N183" s="29">
        <f t="shared" si="2"/>
        <v>3267</v>
      </c>
    </row>
    <row r="184" spans="1:14" x14ac:dyDescent="0.15">
      <c r="A184" s="3" t="s">
        <v>257</v>
      </c>
      <c r="B184" s="3" t="s">
        <v>516</v>
      </c>
      <c r="C184" s="3" t="s">
        <v>517</v>
      </c>
      <c r="D184" s="13">
        <v>1190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29">
        <f t="shared" si="2"/>
        <v>1190</v>
      </c>
    </row>
    <row r="185" spans="1:14" x14ac:dyDescent="0.15">
      <c r="A185" s="3" t="s">
        <v>257</v>
      </c>
      <c r="B185" s="3" t="s">
        <v>338</v>
      </c>
      <c r="C185" s="3" t="s">
        <v>204</v>
      </c>
      <c r="D185" s="13">
        <v>9676.5</v>
      </c>
      <c r="E185" s="13"/>
      <c r="F185" s="13"/>
      <c r="G185" s="13">
        <v>328</v>
      </c>
      <c r="H185" s="13"/>
      <c r="I185" s="13">
        <v>29</v>
      </c>
      <c r="J185" s="13"/>
      <c r="K185" s="13"/>
      <c r="L185" s="13">
        <v>767</v>
      </c>
      <c r="M185" s="13"/>
      <c r="N185" s="29">
        <f t="shared" si="2"/>
        <v>10800.5</v>
      </c>
    </row>
    <row r="186" spans="1:14" x14ac:dyDescent="0.15">
      <c r="A186" s="3" t="s">
        <v>257</v>
      </c>
      <c r="B186" s="3" t="s">
        <v>518</v>
      </c>
      <c r="C186" s="3" t="s">
        <v>519</v>
      </c>
      <c r="D186" s="13">
        <v>1362</v>
      </c>
      <c r="E186" s="13"/>
      <c r="F186" s="13"/>
      <c r="G186" s="13"/>
      <c r="H186" s="13"/>
      <c r="I186" s="13"/>
      <c r="J186" s="13"/>
      <c r="K186" s="13"/>
      <c r="L186" s="13"/>
      <c r="M186" s="13"/>
      <c r="N186" s="29">
        <f t="shared" si="2"/>
        <v>1362</v>
      </c>
    </row>
    <row r="187" spans="1:14" x14ac:dyDescent="0.15">
      <c r="A187" s="3" t="s">
        <v>257</v>
      </c>
      <c r="B187" s="3" t="s">
        <v>520</v>
      </c>
      <c r="C187" s="3" t="s">
        <v>281</v>
      </c>
      <c r="D187" s="13">
        <v>0</v>
      </c>
      <c r="E187" s="13"/>
      <c r="F187" s="13"/>
      <c r="G187" s="13"/>
      <c r="H187" s="13"/>
      <c r="I187" s="13"/>
      <c r="J187" s="13"/>
      <c r="K187" s="13"/>
      <c r="L187" s="13"/>
      <c r="M187" s="13"/>
      <c r="N187" s="29">
        <f t="shared" si="2"/>
        <v>0</v>
      </c>
    </row>
    <row r="188" spans="1:14" x14ac:dyDescent="0.15">
      <c r="A188" s="3" t="s">
        <v>257</v>
      </c>
      <c r="B188" s="3" t="s">
        <v>339</v>
      </c>
      <c r="C188" s="3" t="s">
        <v>281</v>
      </c>
      <c r="D188" s="13">
        <v>6405.5</v>
      </c>
      <c r="E188" s="13"/>
      <c r="F188" s="13"/>
      <c r="G188" s="13">
        <v>48</v>
      </c>
      <c r="H188" s="13"/>
      <c r="I188" s="13"/>
      <c r="J188" s="13">
        <v>720</v>
      </c>
      <c r="K188" s="13"/>
      <c r="L188" s="13">
        <v>11</v>
      </c>
      <c r="M188" s="13"/>
      <c r="N188" s="29">
        <f t="shared" si="2"/>
        <v>7184.5</v>
      </c>
    </row>
    <row r="189" spans="1:14" x14ac:dyDescent="0.15">
      <c r="A189" s="3" t="s">
        <v>257</v>
      </c>
      <c r="B189" s="3" t="s">
        <v>521</v>
      </c>
      <c r="C189" s="3" t="s">
        <v>358</v>
      </c>
      <c r="D189" s="13">
        <v>1145</v>
      </c>
      <c r="E189" s="13"/>
      <c r="F189" s="13"/>
      <c r="G189" s="13"/>
      <c r="H189" s="13"/>
      <c r="I189" s="13"/>
      <c r="J189" s="13"/>
      <c r="K189" s="13"/>
      <c r="L189" s="13"/>
      <c r="M189" s="13"/>
      <c r="N189" s="29">
        <f t="shared" si="2"/>
        <v>1145</v>
      </c>
    </row>
    <row r="190" spans="1:14" x14ac:dyDescent="0.15">
      <c r="A190" s="3" t="s">
        <v>257</v>
      </c>
      <c r="B190" s="3" t="s">
        <v>522</v>
      </c>
      <c r="C190" s="3" t="s">
        <v>180</v>
      </c>
      <c r="D190" s="13">
        <v>1083.6000000000004</v>
      </c>
      <c r="E190" s="13"/>
      <c r="F190" s="13"/>
      <c r="G190" s="13"/>
      <c r="H190" s="13"/>
      <c r="I190" s="13"/>
      <c r="J190" s="13"/>
      <c r="K190" s="13"/>
      <c r="L190" s="13"/>
      <c r="M190" s="13"/>
      <c r="N190" s="29">
        <f t="shared" si="2"/>
        <v>1083.6000000000004</v>
      </c>
    </row>
    <row r="191" spans="1:14" x14ac:dyDescent="0.15">
      <c r="A191" s="3" t="s">
        <v>257</v>
      </c>
      <c r="B191" s="3" t="s">
        <v>523</v>
      </c>
      <c r="C191" s="3" t="s">
        <v>524</v>
      </c>
      <c r="D191" s="13">
        <v>718</v>
      </c>
      <c r="E191" s="13"/>
      <c r="F191" s="13"/>
      <c r="G191" s="13"/>
      <c r="H191" s="13"/>
      <c r="I191" s="13"/>
      <c r="J191" s="13"/>
      <c r="K191" s="13"/>
      <c r="L191" s="13"/>
      <c r="M191" s="13"/>
      <c r="N191" s="29">
        <f t="shared" si="2"/>
        <v>718</v>
      </c>
    </row>
    <row r="192" spans="1:14" x14ac:dyDescent="0.15">
      <c r="A192" s="3" t="s">
        <v>257</v>
      </c>
      <c r="B192" s="3" t="s">
        <v>525</v>
      </c>
      <c r="C192" s="3" t="s">
        <v>524</v>
      </c>
      <c r="D192" s="13">
        <v>1160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29">
        <f t="shared" si="2"/>
        <v>1160</v>
      </c>
    </row>
    <row r="193" spans="1:14" x14ac:dyDescent="0.15">
      <c r="A193" s="3" t="s">
        <v>257</v>
      </c>
      <c r="B193" s="3" t="s">
        <v>526</v>
      </c>
      <c r="C193" s="3" t="s">
        <v>419</v>
      </c>
      <c r="D193" s="13">
        <v>0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29">
        <f t="shared" si="2"/>
        <v>0</v>
      </c>
    </row>
    <row r="194" spans="1:14" x14ac:dyDescent="0.15">
      <c r="A194" s="3" t="s">
        <v>257</v>
      </c>
      <c r="B194" s="3" t="s">
        <v>527</v>
      </c>
      <c r="C194" s="3" t="s">
        <v>528</v>
      </c>
      <c r="D194" s="13">
        <v>2580</v>
      </c>
      <c r="E194" s="13"/>
      <c r="F194" s="13"/>
      <c r="G194" s="13"/>
      <c r="H194" s="13"/>
      <c r="I194" s="13"/>
      <c r="J194" s="13"/>
      <c r="K194" s="13"/>
      <c r="L194" s="13"/>
      <c r="M194" s="13"/>
      <c r="N194" s="29">
        <f t="shared" si="2"/>
        <v>2580</v>
      </c>
    </row>
    <row r="195" spans="1:14" x14ac:dyDescent="0.15">
      <c r="A195" s="3" t="s">
        <v>257</v>
      </c>
      <c r="B195" s="3" t="s">
        <v>529</v>
      </c>
      <c r="C195" s="3" t="s">
        <v>530</v>
      </c>
      <c r="D195" s="13">
        <v>2782</v>
      </c>
      <c r="E195" s="13"/>
      <c r="F195" s="13"/>
      <c r="G195" s="13"/>
      <c r="H195" s="13"/>
      <c r="I195" s="13"/>
      <c r="J195" s="13"/>
      <c r="K195" s="13"/>
      <c r="L195" s="13"/>
      <c r="M195" s="13"/>
      <c r="N195" s="29">
        <f t="shared" si="2"/>
        <v>2782</v>
      </c>
    </row>
    <row r="196" spans="1:14" x14ac:dyDescent="0.15">
      <c r="A196" s="3" t="s">
        <v>257</v>
      </c>
      <c r="B196" s="3" t="s">
        <v>531</v>
      </c>
      <c r="C196" s="3" t="s">
        <v>407</v>
      </c>
      <c r="D196" s="13">
        <v>859</v>
      </c>
      <c r="E196" s="13"/>
      <c r="F196" s="13"/>
      <c r="G196" s="13"/>
      <c r="H196" s="13"/>
      <c r="I196" s="13"/>
      <c r="J196" s="13"/>
      <c r="K196" s="13"/>
      <c r="L196" s="13"/>
      <c r="M196" s="13"/>
      <c r="N196" s="29">
        <f t="shared" si="2"/>
        <v>859</v>
      </c>
    </row>
    <row r="197" spans="1:14" x14ac:dyDescent="0.15">
      <c r="A197" s="3" t="s">
        <v>257</v>
      </c>
      <c r="B197" s="3" t="s">
        <v>532</v>
      </c>
      <c r="C197" s="3" t="s">
        <v>533</v>
      </c>
      <c r="D197" s="13">
        <v>109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29">
        <f t="shared" si="2"/>
        <v>109</v>
      </c>
    </row>
    <row r="198" spans="1:14" x14ac:dyDescent="0.15">
      <c r="A198" s="3" t="s">
        <v>257</v>
      </c>
      <c r="B198" s="3" t="s">
        <v>534</v>
      </c>
      <c r="C198" s="3" t="s">
        <v>535</v>
      </c>
      <c r="D198" s="13">
        <v>5300</v>
      </c>
      <c r="E198" s="13"/>
      <c r="F198" s="13"/>
      <c r="G198" s="13"/>
      <c r="H198" s="13"/>
      <c r="I198" s="13"/>
      <c r="J198" s="13"/>
      <c r="K198" s="13"/>
      <c r="L198" s="13"/>
      <c r="M198" s="13"/>
      <c r="N198" s="29">
        <f t="shared" ref="N198:N261" si="3">SUM(D198:M198)</f>
        <v>5300</v>
      </c>
    </row>
    <row r="199" spans="1:14" x14ac:dyDescent="0.15">
      <c r="A199" s="3" t="s">
        <v>257</v>
      </c>
      <c r="B199" s="3" t="s">
        <v>536</v>
      </c>
      <c r="C199" s="3" t="s">
        <v>381</v>
      </c>
      <c r="D199" s="13">
        <v>0</v>
      </c>
      <c r="E199" s="13">
        <v>2920</v>
      </c>
      <c r="F199" s="13"/>
      <c r="G199" s="13"/>
      <c r="H199" s="13"/>
      <c r="I199" s="13"/>
      <c r="J199" s="13"/>
      <c r="K199" s="13"/>
      <c r="L199" s="13"/>
      <c r="M199" s="13"/>
      <c r="N199" s="29">
        <f t="shared" si="3"/>
        <v>2920</v>
      </c>
    </row>
    <row r="200" spans="1:14" x14ac:dyDescent="0.15">
      <c r="A200" s="3" t="s">
        <v>257</v>
      </c>
      <c r="B200" s="3" t="s">
        <v>537</v>
      </c>
      <c r="C200" s="3" t="s">
        <v>381</v>
      </c>
      <c r="D200" s="13">
        <v>2780</v>
      </c>
      <c r="E200" s="13"/>
      <c r="F200" s="13"/>
      <c r="G200" s="13"/>
      <c r="H200" s="13"/>
      <c r="I200" s="13"/>
      <c r="J200" s="13"/>
      <c r="K200" s="13"/>
      <c r="L200" s="13"/>
      <c r="M200" s="13"/>
      <c r="N200" s="29">
        <f t="shared" si="3"/>
        <v>2780</v>
      </c>
    </row>
    <row r="201" spans="1:14" x14ac:dyDescent="0.15">
      <c r="A201" s="3" t="s">
        <v>257</v>
      </c>
      <c r="B201" s="3" t="s">
        <v>538</v>
      </c>
      <c r="C201" s="3" t="s">
        <v>539</v>
      </c>
      <c r="D201" s="13">
        <v>750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29">
        <f t="shared" si="3"/>
        <v>750</v>
      </c>
    </row>
    <row r="202" spans="1:14" x14ac:dyDescent="0.15">
      <c r="A202" s="3" t="s">
        <v>257</v>
      </c>
      <c r="B202" s="3" t="s">
        <v>540</v>
      </c>
      <c r="C202" s="3" t="s">
        <v>541</v>
      </c>
      <c r="D202" s="13">
        <v>2050</v>
      </c>
      <c r="E202" s="13">
        <v>1280</v>
      </c>
      <c r="F202" s="13"/>
      <c r="G202" s="13"/>
      <c r="H202" s="13"/>
      <c r="I202" s="13"/>
      <c r="J202" s="13"/>
      <c r="K202" s="13"/>
      <c r="L202" s="13"/>
      <c r="M202" s="13"/>
      <c r="N202" s="29">
        <f t="shared" si="3"/>
        <v>3330</v>
      </c>
    </row>
    <row r="203" spans="1:14" x14ac:dyDescent="0.15">
      <c r="A203" s="3" t="s">
        <v>257</v>
      </c>
      <c r="B203" s="3" t="s">
        <v>542</v>
      </c>
      <c r="C203" s="3" t="s">
        <v>543</v>
      </c>
      <c r="D203" s="13">
        <v>3995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29">
        <f t="shared" si="3"/>
        <v>3995</v>
      </c>
    </row>
    <row r="204" spans="1:14" x14ac:dyDescent="0.15">
      <c r="A204" s="3" t="s">
        <v>257</v>
      </c>
      <c r="B204" s="3" t="s">
        <v>544</v>
      </c>
      <c r="C204" s="3" t="s">
        <v>545</v>
      </c>
      <c r="D204" s="13">
        <v>4350</v>
      </c>
      <c r="E204" s="13"/>
      <c r="F204" s="13">
        <v>327</v>
      </c>
      <c r="G204" s="13"/>
      <c r="H204" s="13"/>
      <c r="I204" s="13"/>
      <c r="J204" s="13"/>
      <c r="K204" s="13"/>
      <c r="L204" s="13"/>
      <c r="M204" s="13"/>
      <c r="N204" s="29">
        <f t="shared" si="3"/>
        <v>4677</v>
      </c>
    </row>
    <row r="205" spans="1:14" x14ac:dyDescent="0.15">
      <c r="A205" s="3" t="s">
        <v>257</v>
      </c>
      <c r="B205" s="3" t="s">
        <v>546</v>
      </c>
      <c r="C205" s="3" t="s">
        <v>547</v>
      </c>
      <c r="D205" s="13">
        <v>1220</v>
      </c>
      <c r="E205" s="13"/>
      <c r="F205" s="13"/>
      <c r="G205" s="13"/>
      <c r="H205" s="13"/>
      <c r="I205" s="13"/>
      <c r="J205" s="13"/>
      <c r="K205" s="13"/>
      <c r="L205" s="13"/>
      <c r="M205" s="13"/>
      <c r="N205" s="29">
        <f t="shared" si="3"/>
        <v>1220</v>
      </c>
    </row>
    <row r="206" spans="1:14" x14ac:dyDescent="0.15">
      <c r="A206" s="3" t="s">
        <v>257</v>
      </c>
      <c r="B206" s="3" t="s">
        <v>548</v>
      </c>
      <c r="C206" s="3" t="s">
        <v>419</v>
      </c>
      <c r="D206" s="13">
        <v>595</v>
      </c>
      <c r="E206" s="13"/>
      <c r="F206" s="13"/>
      <c r="G206" s="13"/>
      <c r="H206" s="13"/>
      <c r="I206" s="13"/>
      <c r="J206" s="13"/>
      <c r="K206" s="13"/>
      <c r="L206" s="13"/>
      <c r="M206" s="13"/>
      <c r="N206" s="29">
        <f t="shared" si="3"/>
        <v>595</v>
      </c>
    </row>
    <row r="207" spans="1:14" x14ac:dyDescent="0.15">
      <c r="A207" s="3" t="s">
        <v>257</v>
      </c>
      <c r="B207" s="3" t="s">
        <v>549</v>
      </c>
      <c r="C207" s="3" t="s">
        <v>341</v>
      </c>
      <c r="D207" s="13">
        <v>271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29">
        <f t="shared" si="3"/>
        <v>271</v>
      </c>
    </row>
    <row r="208" spans="1:14" x14ac:dyDescent="0.15">
      <c r="A208" s="3" t="s">
        <v>257</v>
      </c>
      <c r="B208" s="3" t="s">
        <v>340</v>
      </c>
      <c r="C208" s="3" t="s">
        <v>341</v>
      </c>
      <c r="D208" s="13">
        <v>321</v>
      </c>
      <c r="E208" s="13">
        <v>4300</v>
      </c>
      <c r="F208" s="13">
        <v>12</v>
      </c>
      <c r="G208" s="13">
        <v>0</v>
      </c>
      <c r="H208" s="13"/>
      <c r="I208" s="13"/>
      <c r="J208" s="13"/>
      <c r="K208" s="13"/>
      <c r="L208" s="13"/>
      <c r="M208" s="13"/>
      <c r="N208" s="29">
        <f t="shared" si="3"/>
        <v>4633</v>
      </c>
    </row>
    <row r="209" spans="1:14" x14ac:dyDescent="0.15">
      <c r="A209" s="3" t="s">
        <v>257</v>
      </c>
      <c r="B209" s="3" t="s">
        <v>342</v>
      </c>
      <c r="C209" s="3" t="s">
        <v>333</v>
      </c>
      <c r="D209" s="13">
        <v>1742</v>
      </c>
      <c r="E209" s="13"/>
      <c r="F209" s="13"/>
      <c r="G209" s="13"/>
      <c r="H209" s="13"/>
      <c r="I209" s="13"/>
      <c r="J209" s="13"/>
      <c r="K209" s="13"/>
      <c r="L209" s="13"/>
      <c r="M209" s="13"/>
      <c r="N209" s="29">
        <f t="shared" si="3"/>
        <v>1742</v>
      </c>
    </row>
    <row r="210" spans="1:14" x14ac:dyDescent="0.15">
      <c r="A210" s="3" t="s">
        <v>257</v>
      </c>
      <c r="B210" s="3" t="s">
        <v>550</v>
      </c>
      <c r="C210" s="3" t="s">
        <v>333</v>
      </c>
      <c r="D210" s="13">
        <v>0</v>
      </c>
      <c r="E210" s="13">
        <v>480</v>
      </c>
      <c r="F210" s="13"/>
      <c r="G210" s="13"/>
      <c r="H210" s="13"/>
      <c r="I210" s="13"/>
      <c r="J210" s="13"/>
      <c r="K210" s="13">
        <v>280</v>
      </c>
      <c r="L210" s="13"/>
      <c r="M210" s="13"/>
      <c r="N210" s="29">
        <f t="shared" si="3"/>
        <v>760</v>
      </c>
    </row>
    <row r="211" spans="1:14" x14ac:dyDescent="0.15">
      <c r="A211" s="3" t="s">
        <v>257</v>
      </c>
      <c r="B211" s="3" t="s">
        <v>551</v>
      </c>
      <c r="C211" s="3" t="s">
        <v>552</v>
      </c>
      <c r="D211" s="13">
        <v>493</v>
      </c>
      <c r="E211" s="13"/>
      <c r="F211" s="13"/>
      <c r="G211" s="13"/>
      <c r="H211" s="13"/>
      <c r="I211" s="13"/>
      <c r="J211" s="13"/>
      <c r="K211" s="13"/>
      <c r="L211" s="13"/>
      <c r="M211" s="13"/>
      <c r="N211" s="29">
        <f t="shared" si="3"/>
        <v>493</v>
      </c>
    </row>
    <row r="212" spans="1:14" x14ac:dyDescent="0.15">
      <c r="A212" s="3" t="s">
        <v>257</v>
      </c>
      <c r="B212" s="3" t="s">
        <v>343</v>
      </c>
      <c r="C212" s="3" t="s">
        <v>251</v>
      </c>
      <c r="D212" s="13">
        <v>6406.5</v>
      </c>
      <c r="E212" s="13"/>
      <c r="F212" s="13"/>
      <c r="G212" s="13">
        <v>194</v>
      </c>
      <c r="H212" s="13"/>
      <c r="I212" s="13">
        <v>59</v>
      </c>
      <c r="J212" s="13"/>
      <c r="K212" s="13"/>
      <c r="L212" s="13">
        <v>2177.1999999999998</v>
      </c>
      <c r="M212" s="13"/>
      <c r="N212" s="29">
        <f t="shared" si="3"/>
        <v>8836.7000000000007</v>
      </c>
    </row>
    <row r="213" spans="1:14" x14ac:dyDescent="0.15">
      <c r="A213" s="3" t="s">
        <v>257</v>
      </c>
      <c r="B213" s="3" t="s">
        <v>344</v>
      </c>
      <c r="C213" s="3" t="s">
        <v>156</v>
      </c>
      <c r="D213" s="13">
        <v>953</v>
      </c>
      <c r="E213" s="13"/>
      <c r="F213" s="13"/>
      <c r="G213" s="13">
        <v>106</v>
      </c>
      <c r="H213" s="13"/>
      <c r="I213" s="13">
        <v>0</v>
      </c>
      <c r="J213" s="13"/>
      <c r="K213" s="13"/>
      <c r="L213" s="13">
        <v>138</v>
      </c>
      <c r="M213" s="13"/>
      <c r="N213" s="29">
        <f t="shared" si="3"/>
        <v>1197</v>
      </c>
    </row>
    <row r="214" spans="1:14" x14ac:dyDescent="0.15">
      <c r="A214" s="3" t="s">
        <v>257</v>
      </c>
      <c r="B214" s="3" t="s">
        <v>553</v>
      </c>
      <c r="C214" s="3" t="s">
        <v>481</v>
      </c>
      <c r="D214" s="13">
        <v>1095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29">
        <f t="shared" si="3"/>
        <v>1095</v>
      </c>
    </row>
    <row r="215" spans="1:14" x14ac:dyDescent="0.15">
      <c r="A215" s="3" t="s">
        <v>257</v>
      </c>
      <c r="B215" s="3" t="s">
        <v>554</v>
      </c>
      <c r="C215" s="3" t="s">
        <v>555</v>
      </c>
      <c r="D215" s="13">
        <v>524</v>
      </c>
      <c r="E215" s="13"/>
      <c r="F215" s="13"/>
      <c r="G215" s="13"/>
      <c r="H215" s="13"/>
      <c r="I215" s="13"/>
      <c r="J215" s="13"/>
      <c r="K215" s="13"/>
      <c r="L215" s="13"/>
      <c r="M215" s="13"/>
      <c r="N215" s="29">
        <f t="shared" si="3"/>
        <v>524</v>
      </c>
    </row>
    <row r="216" spans="1:14" x14ac:dyDescent="0.15">
      <c r="A216" s="3" t="s">
        <v>257</v>
      </c>
      <c r="B216" s="3" t="s">
        <v>556</v>
      </c>
      <c r="C216" s="3" t="s">
        <v>300</v>
      </c>
      <c r="D216" s="13">
        <v>3365</v>
      </c>
      <c r="E216" s="13"/>
      <c r="F216" s="13"/>
      <c r="G216" s="13"/>
      <c r="H216" s="13"/>
      <c r="I216" s="13"/>
      <c r="J216" s="13"/>
      <c r="K216" s="13"/>
      <c r="L216" s="13"/>
      <c r="M216" s="13"/>
      <c r="N216" s="29">
        <f t="shared" si="3"/>
        <v>3365</v>
      </c>
    </row>
    <row r="217" spans="1:14" x14ac:dyDescent="0.15">
      <c r="A217" s="3" t="s">
        <v>257</v>
      </c>
      <c r="B217" s="3" t="s">
        <v>557</v>
      </c>
      <c r="C217" s="3" t="s">
        <v>427</v>
      </c>
      <c r="D217" s="13">
        <v>1286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29">
        <f t="shared" si="3"/>
        <v>1286</v>
      </c>
    </row>
    <row r="218" spans="1:14" x14ac:dyDescent="0.15">
      <c r="A218" s="3" t="s">
        <v>257</v>
      </c>
      <c r="B218" s="3" t="s">
        <v>558</v>
      </c>
      <c r="C218" s="3" t="s">
        <v>559</v>
      </c>
      <c r="D218" s="13">
        <v>0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29">
        <f t="shared" si="3"/>
        <v>0</v>
      </c>
    </row>
    <row r="219" spans="1:14" x14ac:dyDescent="0.15">
      <c r="A219" s="3" t="s">
        <v>257</v>
      </c>
      <c r="B219" s="3" t="s">
        <v>560</v>
      </c>
      <c r="C219" s="3" t="s">
        <v>321</v>
      </c>
      <c r="D219" s="13">
        <v>274</v>
      </c>
      <c r="E219" s="13"/>
      <c r="F219" s="13"/>
      <c r="G219" s="13"/>
      <c r="H219" s="13"/>
      <c r="I219" s="13"/>
      <c r="J219" s="13"/>
      <c r="K219" s="13"/>
      <c r="L219" s="13"/>
      <c r="M219" s="13"/>
      <c r="N219" s="29">
        <f t="shared" si="3"/>
        <v>274</v>
      </c>
    </row>
    <row r="220" spans="1:14" x14ac:dyDescent="0.15">
      <c r="A220" s="3" t="s">
        <v>257</v>
      </c>
      <c r="B220" s="3" t="s">
        <v>561</v>
      </c>
      <c r="C220" s="3" t="s">
        <v>562</v>
      </c>
      <c r="D220" s="13">
        <v>1515</v>
      </c>
      <c r="E220" s="13"/>
      <c r="F220" s="13"/>
      <c r="G220" s="13"/>
      <c r="H220" s="13"/>
      <c r="I220" s="13"/>
      <c r="J220" s="13"/>
      <c r="K220" s="13"/>
      <c r="L220" s="13"/>
      <c r="M220" s="13"/>
      <c r="N220" s="29">
        <f t="shared" si="3"/>
        <v>1515</v>
      </c>
    </row>
    <row r="221" spans="1:14" x14ac:dyDescent="0.15">
      <c r="A221" s="3" t="s">
        <v>257</v>
      </c>
      <c r="B221" s="3" t="s">
        <v>563</v>
      </c>
      <c r="C221" s="3" t="s">
        <v>564</v>
      </c>
      <c r="D221" s="13">
        <v>0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29">
        <f t="shared" si="3"/>
        <v>0</v>
      </c>
    </row>
    <row r="222" spans="1:14" x14ac:dyDescent="0.15">
      <c r="A222" s="3" t="s">
        <v>257</v>
      </c>
      <c r="B222" s="3" t="s">
        <v>345</v>
      </c>
      <c r="C222" s="3" t="s">
        <v>210</v>
      </c>
      <c r="D222" s="13">
        <v>6883.5</v>
      </c>
      <c r="E222" s="13">
        <v>3660</v>
      </c>
      <c r="F222" s="13">
        <v>500</v>
      </c>
      <c r="G222" s="13">
        <v>1257</v>
      </c>
      <c r="H222" s="13"/>
      <c r="I222" s="13">
        <v>30</v>
      </c>
      <c r="J222" s="13"/>
      <c r="K222" s="13"/>
      <c r="L222" s="13">
        <v>3034</v>
      </c>
      <c r="M222" s="13"/>
      <c r="N222" s="29">
        <f t="shared" si="3"/>
        <v>15364.5</v>
      </c>
    </row>
    <row r="223" spans="1:14" x14ac:dyDescent="0.15">
      <c r="A223" s="3" t="s">
        <v>257</v>
      </c>
      <c r="B223" s="3" t="s">
        <v>346</v>
      </c>
      <c r="C223" s="3" t="s">
        <v>347</v>
      </c>
      <c r="D223" s="13">
        <v>487</v>
      </c>
      <c r="E223" s="13"/>
      <c r="F223" s="13"/>
      <c r="G223" s="13"/>
      <c r="H223" s="13"/>
      <c r="I223" s="13">
        <v>154</v>
      </c>
      <c r="J223" s="13"/>
      <c r="K223" s="13"/>
      <c r="L223" s="13"/>
      <c r="M223" s="13"/>
      <c r="N223" s="29">
        <f t="shared" si="3"/>
        <v>641</v>
      </c>
    </row>
    <row r="224" spans="1:14" x14ac:dyDescent="0.15">
      <c r="A224" s="3" t="s">
        <v>257</v>
      </c>
      <c r="B224" s="3" t="s">
        <v>348</v>
      </c>
      <c r="C224" s="3" t="s">
        <v>349</v>
      </c>
      <c r="D224" s="13">
        <v>12219</v>
      </c>
      <c r="E224" s="13"/>
      <c r="F224" s="13"/>
      <c r="G224" s="13">
        <v>610</v>
      </c>
      <c r="H224" s="13"/>
      <c r="I224" s="13">
        <v>25</v>
      </c>
      <c r="J224" s="13"/>
      <c r="K224" s="13"/>
      <c r="L224" s="13">
        <v>3057</v>
      </c>
      <c r="M224" s="13"/>
      <c r="N224" s="29">
        <f t="shared" si="3"/>
        <v>15911</v>
      </c>
    </row>
    <row r="225" spans="1:14" x14ac:dyDescent="0.15">
      <c r="A225" s="3" t="s">
        <v>257</v>
      </c>
      <c r="B225" s="3" t="s">
        <v>565</v>
      </c>
      <c r="C225" s="3" t="s">
        <v>251</v>
      </c>
      <c r="D225" s="13">
        <v>152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29">
        <f t="shared" si="3"/>
        <v>152</v>
      </c>
    </row>
    <row r="226" spans="1:14" x14ac:dyDescent="0.15">
      <c r="A226" s="3" t="s">
        <v>257</v>
      </c>
      <c r="B226" s="3" t="s">
        <v>566</v>
      </c>
      <c r="C226" s="3" t="s">
        <v>239</v>
      </c>
      <c r="D226" s="13">
        <v>10810.5</v>
      </c>
      <c r="E226" s="13"/>
      <c r="F226" s="13"/>
      <c r="G226" s="13">
        <v>11</v>
      </c>
      <c r="H226" s="13"/>
      <c r="I226" s="13">
        <v>0</v>
      </c>
      <c r="J226" s="13"/>
      <c r="K226" s="13"/>
      <c r="L226" s="13"/>
      <c r="M226" s="13"/>
      <c r="N226" s="29">
        <f t="shared" si="3"/>
        <v>10821.5</v>
      </c>
    </row>
    <row r="227" spans="1:14" x14ac:dyDescent="0.15">
      <c r="A227" s="3" t="s">
        <v>257</v>
      </c>
      <c r="B227" s="3" t="s">
        <v>350</v>
      </c>
      <c r="C227" s="3" t="s">
        <v>351</v>
      </c>
      <c r="D227" s="13">
        <v>1847.5</v>
      </c>
      <c r="E227" s="13"/>
      <c r="F227" s="13"/>
      <c r="G227" s="13">
        <v>218</v>
      </c>
      <c r="H227" s="13"/>
      <c r="I227" s="13">
        <v>0</v>
      </c>
      <c r="J227" s="13"/>
      <c r="K227" s="13"/>
      <c r="L227" s="13">
        <v>1084.5</v>
      </c>
      <c r="M227" s="13"/>
      <c r="N227" s="29">
        <f t="shared" si="3"/>
        <v>3150</v>
      </c>
    </row>
    <row r="228" spans="1:14" x14ac:dyDescent="0.15">
      <c r="A228" s="3" t="s">
        <v>257</v>
      </c>
      <c r="B228" s="3" t="s">
        <v>567</v>
      </c>
      <c r="C228" s="3" t="s">
        <v>351</v>
      </c>
      <c r="D228" s="13">
        <v>4298</v>
      </c>
      <c r="E228" s="13">
        <v>0</v>
      </c>
      <c r="F228" s="13"/>
      <c r="G228" s="13"/>
      <c r="H228" s="13"/>
      <c r="I228" s="13"/>
      <c r="J228" s="13"/>
      <c r="K228" s="13"/>
      <c r="L228" s="13"/>
      <c r="M228" s="13"/>
      <c r="N228" s="29">
        <f t="shared" si="3"/>
        <v>4298</v>
      </c>
    </row>
    <row r="229" spans="1:14" x14ac:dyDescent="0.15">
      <c r="A229" s="3" t="s">
        <v>257</v>
      </c>
      <c r="B229" s="3" t="s">
        <v>352</v>
      </c>
      <c r="C229" s="3" t="s">
        <v>351</v>
      </c>
      <c r="D229" s="13">
        <v>1429.5</v>
      </c>
      <c r="E229" s="13"/>
      <c r="F229" s="13"/>
      <c r="G229" s="13">
        <v>214</v>
      </c>
      <c r="H229" s="13"/>
      <c r="I229" s="13">
        <v>0</v>
      </c>
      <c r="J229" s="13"/>
      <c r="K229" s="13"/>
      <c r="L229" s="13">
        <v>1092.9000000000001</v>
      </c>
      <c r="M229" s="13"/>
      <c r="N229" s="29">
        <f t="shared" si="3"/>
        <v>2736.4</v>
      </c>
    </row>
    <row r="230" spans="1:14" x14ac:dyDescent="0.15">
      <c r="A230" s="3" t="s">
        <v>257</v>
      </c>
      <c r="B230" s="3" t="s">
        <v>568</v>
      </c>
      <c r="C230" s="3" t="s">
        <v>358</v>
      </c>
      <c r="D230" s="13">
        <v>1790</v>
      </c>
      <c r="E230" s="13"/>
      <c r="F230" s="13"/>
      <c r="G230" s="13"/>
      <c r="H230" s="13"/>
      <c r="I230" s="13"/>
      <c r="J230" s="13"/>
      <c r="K230" s="13"/>
      <c r="L230" s="13"/>
      <c r="M230" s="13"/>
      <c r="N230" s="29">
        <f t="shared" si="3"/>
        <v>1790</v>
      </c>
    </row>
    <row r="231" spans="1:14" x14ac:dyDescent="0.15">
      <c r="A231" s="3" t="s">
        <v>257</v>
      </c>
      <c r="B231" s="3" t="s">
        <v>353</v>
      </c>
      <c r="C231" s="3" t="s">
        <v>233</v>
      </c>
      <c r="D231" s="13">
        <v>1144</v>
      </c>
      <c r="E231" s="13"/>
      <c r="F231" s="13"/>
      <c r="G231" s="13">
        <v>187</v>
      </c>
      <c r="H231" s="13"/>
      <c r="I231" s="13"/>
      <c r="J231" s="13"/>
      <c r="K231" s="13"/>
      <c r="L231" s="13">
        <v>1641.5</v>
      </c>
      <c r="M231" s="13"/>
      <c r="N231" s="29">
        <f t="shared" si="3"/>
        <v>2972.5</v>
      </c>
    </row>
    <row r="232" spans="1:14" x14ac:dyDescent="0.15">
      <c r="A232" s="3" t="s">
        <v>257</v>
      </c>
      <c r="B232" s="3" t="s">
        <v>569</v>
      </c>
      <c r="C232" s="3" t="s">
        <v>570</v>
      </c>
      <c r="D232" s="13">
        <v>1968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29">
        <f t="shared" si="3"/>
        <v>1968</v>
      </c>
    </row>
    <row r="233" spans="1:14" x14ac:dyDescent="0.15">
      <c r="A233" s="3" t="s">
        <v>257</v>
      </c>
      <c r="B233" s="3" t="s">
        <v>571</v>
      </c>
      <c r="C233" s="3" t="s">
        <v>289</v>
      </c>
      <c r="D233" s="13">
        <v>1028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29">
        <f t="shared" si="3"/>
        <v>1028</v>
      </c>
    </row>
    <row r="234" spans="1:14" x14ac:dyDescent="0.15">
      <c r="A234" s="3" t="s">
        <v>257</v>
      </c>
      <c r="B234" s="3" t="s">
        <v>572</v>
      </c>
      <c r="C234" s="3" t="s">
        <v>573</v>
      </c>
      <c r="D234" s="13">
        <v>1891</v>
      </c>
      <c r="E234" s="13">
        <v>1760</v>
      </c>
      <c r="F234" s="13"/>
      <c r="G234" s="13"/>
      <c r="H234" s="13"/>
      <c r="I234" s="13"/>
      <c r="J234" s="13"/>
      <c r="K234" s="13"/>
      <c r="L234" s="13"/>
      <c r="M234" s="13"/>
      <c r="N234" s="29">
        <f t="shared" si="3"/>
        <v>3651</v>
      </c>
    </row>
    <row r="235" spans="1:14" x14ac:dyDescent="0.15">
      <c r="A235" s="3" t="s">
        <v>257</v>
      </c>
      <c r="B235" s="3" t="s">
        <v>574</v>
      </c>
      <c r="C235" s="3" t="s">
        <v>445</v>
      </c>
      <c r="D235" s="13">
        <v>1141</v>
      </c>
      <c r="E235" s="13"/>
      <c r="F235" s="13"/>
      <c r="G235" s="13"/>
      <c r="H235" s="13"/>
      <c r="I235" s="13"/>
      <c r="J235" s="13"/>
      <c r="K235" s="13"/>
      <c r="L235" s="13"/>
      <c r="M235" s="13"/>
      <c r="N235" s="29">
        <f t="shared" si="3"/>
        <v>1141</v>
      </c>
    </row>
    <row r="236" spans="1:14" x14ac:dyDescent="0.15">
      <c r="A236" s="3" t="s">
        <v>257</v>
      </c>
      <c r="B236" s="3" t="s">
        <v>575</v>
      </c>
      <c r="C236" s="3" t="s">
        <v>576</v>
      </c>
      <c r="D236" s="13">
        <v>673</v>
      </c>
      <c r="E236" s="13"/>
      <c r="F236" s="13"/>
      <c r="G236" s="13"/>
      <c r="H236" s="13"/>
      <c r="I236" s="13"/>
      <c r="J236" s="13"/>
      <c r="K236" s="13"/>
      <c r="L236" s="13"/>
      <c r="M236" s="13"/>
      <c r="N236" s="29">
        <f t="shared" si="3"/>
        <v>673</v>
      </c>
    </row>
    <row r="237" spans="1:14" x14ac:dyDescent="0.15">
      <c r="A237" s="3" t="s">
        <v>257</v>
      </c>
      <c r="B237" s="3" t="s">
        <v>577</v>
      </c>
      <c r="C237" s="3" t="s">
        <v>281</v>
      </c>
      <c r="D237" s="13">
        <v>0</v>
      </c>
      <c r="E237" s="13"/>
      <c r="F237" s="13"/>
      <c r="G237" s="13"/>
      <c r="H237" s="13"/>
      <c r="I237" s="13"/>
      <c r="J237" s="13"/>
      <c r="K237" s="13"/>
      <c r="L237" s="13"/>
      <c r="M237" s="13"/>
      <c r="N237" s="29">
        <f t="shared" si="3"/>
        <v>0</v>
      </c>
    </row>
    <row r="238" spans="1:14" x14ac:dyDescent="0.15">
      <c r="A238" s="3" t="s">
        <v>257</v>
      </c>
      <c r="B238" s="3" t="s">
        <v>578</v>
      </c>
      <c r="C238" s="3" t="s">
        <v>579</v>
      </c>
      <c r="D238" s="13">
        <v>2426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29">
        <f t="shared" si="3"/>
        <v>2426</v>
      </c>
    </row>
    <row r="239" spans="1:14" x14ac:dyDescent="0.15">
      <c r="A239" s="3" t="s">
        <v>257</v>
      </c>
      <c r="B239" s="3" t="s">
        <v>580</v>
      </c>
      <c r="C239" s="3" t="s">
        <v>581</v>
      </c>
      <c r="D239" s="13">
        <v>0</v>
      </c>
      <c r="E239" s="13">
        <v>1440</v>
      </c>
      <c r="F239" s="13">
        <v>34</v>
      </c>
      <c r="G239" s="13"/>
      <c r="H239" s="13"/>
      <c r="I239" s="13"/>
      <c r="J239" s="13"/>
      <c r="K239" s="13"/>
      <c r="L239" s="13"/>
      <c r="M239" s="13"/>
      <c r="N239" s="29">
        <f t="shared" si="3"/>
        <v>1474</v>
      </c>
    </row>
    <row r="240" spans="1:14" x14ac:dyDescent="0.15">
      <c r="A240" s="3" t="s">
        <v>257</v>
      </c>
      <c r="B240" s="3" t="s">
        <v>582</v>
      </c>
      <c r="C240" s="3" t="s">
        <v>355</v>
      </c>
      <c r="D240" s="13">
        <v>328</v>
      </c>
      <c r="E240" s="13"/>
      <c r="F240" s="13"/>
      <c r="G240" s="13"/>
      <c r="H240" s="13"/>
      <c r="I240" s="13"/>
      <c r="J240" s="13"/>
      <c r="K240" s="13"/>
      <c r="L240" s="13"/>
      <c r="M240" s="13"/>
      <c r="N240" s="29">
        <f t="shared" si="3"/>
        <v>328</v>
      </c>
    </row>
    <row r="241" spans="1:14" x14ac:dyDescent="0.15">
      <c r="A241" s="3" t="s">
        <v>257</v>
      </c>
      <c r="B241" s="3" t="s">
        <v>583</v>
      </c>
      <c r="C241" s="3" t="s">
        <v>584</v>
      </c>
      <c r="D241" s="13">
        <v>4000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29">
        <f t="shared" si="3"/>
        <v>4000</v>
      </c>
    </row>
    <row r="242" spans="1:14" x14ac:dyDescent="0.15">
      <c r="A242" s="3" t="s">
        <v>257</v>
      </c>
      <c r="B242" s="3" t="s">
        <v>354</v>
      </c>
      <c r="C242" s="3" t="s">
        <v>355</v>
      </c>
      <c r="D242" s="13">
        <v>1442</v>
      </c>
      <c r="E242" s="13"/>
      <c r="F242" s="13"/>
      <c r="G242" s="13">
        <v>178</v>
      </c>
      <c r="H242" s="13"/>
      <c r="I242" s="13"/>
      <c r="J242" s="13"/>
      <c r="K242" s="13"/>
      <c r="L242" s="13"/>
      <c r="M242" s="13"/>
      <c r="N242" s="29">
        <f t="shared" si="3"/>
        <v>1620</v>
      </c>
    </row>
    <row r="243" spans="1:14" x14ac:dyDescent="0.15">
      <c r="A243" s="3" t="s">
        <v>257</v>
      </c>
      <c r="B243" s="3" t="s">
        <v>585</v>
      </c>
      <c r="C243" s="3" t="s">
        <v>586</v>
      </c>
      <c r="D243" s="13">
        <v>1199</v>
      </c>
      <c r="E243" s="13"/>
      <c r="F243" s="13"/>
      <c r="G243" s="13"/>
      <c r="H243" s="13"/>
      <c r="I243" s="13"/>
      <c r="J243" s="13"/>
      <c r="K243" s="13"/>
      <c r="L243" s="13"/>
      <c r="M243" s="13"/>
      <c r="N243" s="29">
        <f t="shared" si="3"/>
        <v>1199</v>
      </c>
    </row>
    <row r="244" spans="1:14" x14ac:dyDescent="0.15">
      <c r="A244" s="3" t="s">
        <v>257</v>
      </c>
      <c r="B244" s="3" t="s">
        <v>587</v>
      </c>
      <c r="C244" s="3" t="s">
        <v>588</v>
      </c>
      <c r="D244" s="13">
        <v>85</v>
      </c>
      <c r="E244" s="13"/>
      <c r="F244" s="13"/>
      <c r="G244" s="13"/>
      <c r="H244" s="13"/>
      <c r="I244" s="13"/>
      <c r="J244" s="13"/>
      <c r="K244" s="13"/>
      <c r="L244" s="13"/>
      <c r="M244" s="13"/>
      <c r="N244" s="29">
        <f t="shared" si="3"/>
        <v>85</v>
      </c>
    </row>
    <row r="245" spans="1:14" x14ac:dyDescent="0.15">
      <c r="A245" s="3" t="s">
        <v>257</v>
      </c>
      <c r="B245" s="3" t="s">
        <v>589</v>
      </c>
      <c r="C245" s="3" t="s">
        <v>201</v>
      </c>
      <c r="D245" s="13">
        <v>1262</v>
      </c>
      <c r="E245" s="13"/>
      <c r="F245" s="13"/>
      <c r="G245" s="13"/>
      <c r="H245" s="13"/>
      <c r="I245" s="13"/>
      <c r="J245" s="13"/>
      <c r="K245" s="13"/>
      <c r="L245" s="13"/>
      <c r="M245" s="13"/>
      <c r="N245" s="29">
        <f t="shared" si="3"/>
        <v>1262</v>
      </c>
    </row>
    <row r="246" spans="1:14" x14ac:dyDescent="0.15">
      <c r="A246" s="3" t="s">
        <v>257</v>
      </c>
      <c r="B246" s="3" t="s">
        <v>356</v>
      </c>
      <c r="C246" s="3" t="s">
        <v>248</v>
      </c>
      <c r="D246" s="13">
        <v>4226</v>
      </c>
      <c r="E246" s="13"/>
      <c r="F246" s="13"/>
      <c r="G246" s="13"/>
      <c r="H246" s="13"/>
      <c r="I246" s="13">
        <v>0</v>
      </c>
      <c r="J246" s="13"/>
      <c r="K246" s="13"/>
      <c r="L246" s="13">
        <v>1750</v>
      </c>
      <c r="M246" s="13"/>
      <c r="N246" s="29">
        <f t="shared" si="3"/>
        <v>5976</v>
      </c>
    </row>
    <row r="247" spans="1:14" x14ac:dyDescent="0.15">
      <c r="A247" s="3" t="s">
        <v>257</v>
      </c>
      <c r="B247" s="3" t="s">
        <v>357</v>
      </c>
      <c r="C247" s="3" t="s">
        <v>358</v>
      </c>
      <c r="D247" s="13">
        <v>1049</v>
      </c>
      <c r="E247" s="13"/>
      <c r="F247" s="13"/>
      <c r="G247" s="13">
        <v>80</v>
      </c>
      <c r="H247" s="13"/>
      <c r="I247" s="13"/>
      <c r="J247" s="13"/>
      <c r="K247" s="13"/>
      <c r="L247" s="13"/>
      <c r="M247" s="13"/>
      <c r="N247" s="29">
        <f t="shared" si="3"/>
        <v>1129</v>
      </c>
    </row>
    <row r="248" spans="1:14" x14ac:dyDescent="0.15">
      <c r="A248" s="3" t="s">
        <v>257</v>
      </c>
      <c r="B248" s="3" t="s">
        <v>359</v>
      </c>
      <c r="C248" s="3" t="s">
        <v>236</v>
      </c>
      <c r="D248" s="13">
        <v>9340</v>
      </c>
      <c r="E248" s="13"/>
      <c r="F248" s="13"/>
      <c r="G248" s="13">
        <v>2380</v>
      </c>
      <c r="H248" s="13"/>
      <c r="I248" s="13">
        <v>66</v>
      </c>
      <c r="J248" s="13"/>
      <c r="K248" s="13"/>
      <c r="L248" s="13">
        <v>2633</v>
      </c>
      <c r="M248" s="13"/>
      <c r="N248" s="29">
        <f t="shared" si="3"/>
        <v>14419</v>
      </c>
    </row>
    <row r="249" spans="1:14" x14ac:dyDescent="0.15">
      <c r="A249" s="3" t="s">
        <v>257</v>
      </c>
      <c r="B249" s="3" t="s">
        <v>360</v>
      </c>
      <c r="C249" s="3" t="s">
        <v>167</v>
      </c>
      <c r="D249" s="13">
        <v>1521</v>
      </c>
      <c r="E249" s="13"/>
      <c r="F249" s="13"/>
      <c r="G249" s="13">
        <v>115</v>
      </c>
      <c r="H249" s="13"/>
      <c r="I249" s="13">
        <v>49.5</v>
      </c>
      <c r="J249" s="13"/>
      <c r="K249" s="13"/>
      <c r="L249" s="13">
        <v>1173</v>
      </c>
      <c r="M249" s="13"/>
      <c r="N249" s="29">
        <f t="shared" si="3"/>
        <v>2858.5</v>
      </c>
    </row>
    <row r="250" spans="1:14" x14ac:dyDescent="0.15">
      <c r="A250" s="3" t="s">
        <v>257</v>
      </c>
      <c r="B250" s="3" t="s">
        <v>361</v>
      </c>
      <c r="C250" s="3" t="s">
        <v>362</v>
      </c>
      <c r="D250" s="13">
        <v>0</v>
      </c>
      <c r="E250" s="13">
        <v>0</v>
      </c>
      <c r="F250" s="13"/>
      <c r="G250" s="13"/>
      <c r="H250" s="13"/>
      <c r="I250" s="13"/>
      <c r="J250" s="13"/>
      <c r="K250" s="13"/>
      <c r="L250" s="13"/>
      <c r="M250" s="13"/>
      <c r="N250" s="29">
        <f t="shared" si="3"/>
        <v>0</v>
      </c>
    </row>
    <row r="251" spans="1:14" x14ac:dyDescent="0.15">
      <c r="A251" s="3" t="s">
        <v>257</v>
      </c>
      <c r="B251" s="3" t="s">
        <v>590</v>
      </c>
      <c r="C251" s="3" t="s">
        <v>362</v>
      </c>
      <c r="D251" s="13">
        <v>582</v>
      </c>
      <c r="E251" s="13"/>
      <c r="F251" s="13"/>
      <c r="G251" s="13"/>
      <c r="H251" s="13"/>
      <c r="I251" s="13"/>
      <c r="J251" s="13"/>
      <c r="K251" s="13"/>
      <c r="L251" s="13"/>
      <c r="M251" s="13"/>
      <c r="N251" s="29">
        <f t="shared" si="3"/>
        <v>582</v>
      </c>
    </row>
    <row r="252" spans="1:14" x14ac:dyDescent="0.15">
      <c r="A252" s="3" t="s">
        <v>591</v>
      </c>
      <c r="B252" s="3" t="s">
        <v>592</v>
      </c>
      <c r="C252" s="3" t="s">
        <v>160</v>
      </c>
      <c r="D252" s="13">
        <v>6011.5</v>
      </c>
      <c r="E252" s="13"/>
      <c r="F252" s="13"/>
      <c r="G252" s="13">
        <v>775</v>
      </c>
      <c r="H252" s="13"/>
      <c r="I252" s="13">
        <v>330</v>
      </c>
      <c r="J252" s="13"/>
      <c r="K252" s="13"/>
      <c r="L252" s="13"/>
      <c r="M252" s="13"/>
      <c r="N252" s="29">
        <f t="shared" si="3"/>
        <v>7116.5</v>
      </c>
    </row>
    <row r="253" spans="1:14" x14ac:dyDescent="0.15">
      <c r="A253" s="3" t="s">
        <v>591</v>
      </c>
      <c r="B253" s="3" t="s">
        <v>593</v>
      </c>
      <c r="C253" s="3" t="s">
        <v>192</v>
      </c>
      <c r="D253" s="13">
        <v>14125</v>
      </c>
      <c r="E253" s="13"/>
      <c r="F253" s="13">
        <v>840</v>
      </c>
      <c r="G253" s="13">
        <v>423</v>
      </c>
      <c r="H253" s="13"/>
      <c r="I253" s="13"/>
      <c r="J253" s="13"/>
      <c r="K253" s="13"/>
      <c r="L253" s="13">
        <v>4600</v>
      </c>
      <c r="M253" s="13"/>
      <c r="N253" s="29">
        <f t="shared" si="3"/>
        <v>19988</v>
      </c>
    </row>
    <row r="254" spans="1:14" x14ac:dyDescent="0.15">
      <c r="A254" s="3" t="s">
        <v>591</v>
      </c>
      <c r="B254" s="3" t="s">
        <v>594</v>
      </c>
      <c r="C254" s="3" t="s">
        <v>158</v>
      </c>
      <c r="D254" s="13">
        <v>4678</v>
      </c>
      <c r="E254" s="13"/>
      <c r="F254" s="13"/>
      <c r="G254" s="13">
        <v>1600</v>
      </c>
      <c r="H254" s="13"/>
      <c r="I254" s="13"/>
      <c r="J254" s="13"/>
      <c r="K254" s="13"/>
      <c r="L254" s="13"/>
      <c r="M254" s="13"/>
      <c r="N254" s="29">
        <f t="shared" si="3"/>
        <v>6278</v>
      </c>
    </row>
    <row r="255" spans="1:14" x14ac:dyDescent="0.15">
      <c r="A255" s="3" t="s">
        <v>591</v>
      </c>
      <c r="B255" s="3" t="s">
        <v>595</v>
      </c>
      <c r="C255" s="3" t="s">
        <v>596</v>
      </c>
      <c r="D255" s="13">
        <v>5707</v>
      </c>
      <c r="E255" s="13"/>
      <c r="F255" s="13">
        <v>87</v>
      </c>
      <c r="G255" s="13">
        <v>38</v>
      </c>
      <c r="H255" s="13"/>
      <c r="I255" s="13">
        <v>75</v>
      </c>
      <c r="J255" s="13"/>
      <c r="K255" s="13"/>
      <c r="L255" s="13">
        <v>224</v>
      </c>
      <c r="M255" s="13"/>
      <c r="N255" s="29">
        <f t="shared" si="3"/>
        <v>6131</v>
      </c>
    </row>
    <row r="256" spans="1:14" x14ac:dyDescent="0.15">
      <c r="A256" s="3" t="s">
        <v>591</v>
      </c>
      <c r="B256" s="3" t="s">
        <v>597</v>
      </c>
      <c r="C256" s="3" t="s">
        <v>192</v>
      </c>
      <c r="D256" s="13">
        <v>384</v>
      </c>
      <c r="E256" s="13"/>
      <c r="F256" s="13"/>
      <c r="G256" s="13"/>
      <c r="H256" s="13"/>
      <c r="I256" s="13"/>
      <c r="J256" s="13"/>
      <c r="K256" s="13"/>
      <c r="L256" s="13"/>
      <c r="M256" s="13"/>
      <c r="N256" s="29">
        <f t="shared" si="3"/>
        <v>384</v>
      </c>
    </row>
    <row r="257" spans="1:14" x14ac:dyDescent="0.15">
      <c r="A257" s="3" t="s">
        <v>363</v>
      </c>
      <c r="B257" s="3" t="s">
        <v>364</v>
      </c>
      <c r="C257" s="3" t="s">
        <v>158</v>
      </c>
      <c r="D257" s="13">
        <v>39613</v>
      </c>
      <c r="E257" s="13">
        <v>1580</v>
      </c>
      <c r="F257" s="13"/>
      <c r="G257" s="13">
        <v>4945</v>
      </c>
      <c r="H257" s="13"/>
      <c r="I257" s="13">
        <v>6092</v>
      </c>
      <c r="J257" s="13"/>
      <c r="K257" s="13"/>
      <c r="L257" s="13"/>
      <c r="M257" s="13"/>
      <c r="N257" s="29">
        <f t="shared" si="3"/>
        <v>52230</v>
      </c>
    </row>
    <row r="258" spans="1:14" x14ac:dyDescent="0.15">
      <c r="A258" s="3" t="s">
        <v>363</v>
      </c>
      <c r="B258" s="3" t="s">
        <v>598</v>
      </c>
      <c r="C258" s="3" t="s">
        <v>158</v>
      </c>
      <c r="D258" s="13">
        <v>6491</v>
      </c>
      <c r="E258" s="13"/>
      <c r="F258" s="13"/>
      <c r="G258" s="13"/>
      <c r="H258" s="13"/>
      <c r="I258" s="13"/>
      <c r="J258" s="13"/>
      <c r="K258" s="13"/>
      <c r="L258" s="13"/>
      <c r="M258" s="13"/>
      <c r="N258" s="29">
        <f t="shared" si="3"/>
        <v>6491</v>
      </c>
    </row>
    <row r="259" spans="1:14" x14ac:dyDescent="0.15">
      <c r="A259" s="3" t="s">
        <v>363</v>
      </c>
      <c r="B259" s="3" t="s">
        <v>599</v>
      </c>
      <c r="C259" s="3" t="s">
        <v>158</v>
      </c>
      <c r="D259" s="13">
        <v>0</v>
      </c>
      <c r="E259" s="13"/>
      <c r="F259" s="13"/>
      <c r="G259" s="13"/>
      <c r="H259" s="13"/>
      <c r="I259" s="13"/>
      <c r="J259" s="13"/>
      <c r="K259" s="13"/>
      <c r="L259" s="13"/>
      <c r="M259" s="13"/>
      <c r="N259" s="29">
        <f t="shared" si="3"/>
        <v>0</v>
      </c>
    </row>
    <row r="260" spans="1:14" x14ac:dyDescent="0.15">
      <c r="A260" s="3" t="s">
        <v>14</v>
      </c>
      <c r="B260" s="3" t="s">
        <v>15</v>
      </c>
      <c r="C260" s="3" t="s">
        <v>16</v>
      </c>
      <c r="D260" s="13">
        <v>7831.348</v>
      </c>
      <c r="E260" s="13"/>
      <c r="F260" s="13"/>
      <c r="G260" s="13"/>
      <c r="H260" s="13"/>
      <c r="I260" s="13"/>
      <c r="J260" s="13"/>
      <c r="K260" s="13"/>
      <c r="L260" s="13"/>
      <c r="M260" s="13"/>
      <c r="N260" s="29">
        <f t="shared" si="3"/>
        <v>7831.348</v>
      </c>
    </row>
    <row r="261" spans="1:14" x14ac:dyDescent="0.15">
      <c r="A261" s="3" t="s">
        <v>14</v>
      </c>
      <c r="B261" s="3" t="s">
        <v>17</v>
      </c>
      <c r="C261" s="3" t="s">
        <v>16</v>
      </c>
      <c r="D261" s="13">
        <v>22744.279000000006</v>
      </c>
      <c r="E261" s="13"/>
      <c r="F261" s="13"/>
      <c r="G261" s="13"/>
      <c r="H261" s="13"/>
      <c r="I261" s="13"/>
      <c r="J261" s="13"/>
      <c r="K261" s="13"/>
      <c r="L261" s="13"/>
      <c r="M261" s="13"/>
      <c r="N261" s="29">
        <f t="shared" si="3"/>
        <v>22744.279000000006</v>
      </c>
    </row>
    <row r="262" spans="1:14" x14ac:dyDescent="0.15">
      <c r="A262" s="3" t="s">
        <v>14</v>
      </c>
      <c r="B262" s="3" t="s">
        <v>18</v>
      </c>
      <c r="C262" s="3" t="s">
        <v>16</v>
      </c>
      <c r="D262" s="13">
        <v>5811.308</v>
      </c>
      <c r="E262" s="13"/>
      <c r="F262" s="13"/>
      <c r="G262" s="13"/>
      <c r="H262" s="13"/>
      <c r="I262" s="13"/>
      <c r="J262" s="13"/>
      <c r="K262" s="13"/>
      <c r="L262" s="13"/>
      <c r="M262" s="13"/>
      <c r="N262" s="29">
        <f t="shared" ref="N262:N325" si="4">SUM(D262:M262)</f>
        <v>5811.308</v>
      </c>
    </row>
    <row r="263" spans="1:14" x14ac:dyDescent="0.15">
      <c r="A263" s="3" t="s">
        <v>14</v>
      </c>
      <c r="B263" s="3" t="s">
        <v>19</v>
      </c>
      <c r="C263" s="3" t="s">
        <v>16</v>
      </c>
      <c r="D263" s="13">
        <v>2740.3670000000002</v>
      </c>
      <c r="E263" s="13"/>
      <c r="F263" s="13"/>
      <c r="G263" s="13"/>
      <c r="H263" s="13"/>
      <c r="I263" s="13"/>
      <c r="J263" s="13"/>
      <c r="K263" s="13"/>
      <c r="L263" s="13"/>
      <c r="M263" s="13"/>
      <c r="N263" s="29">
        <f t="shared" si="4"/>
        <v>2740.3670000000002</v>
      </c>
    </row>
    <row r="264" spans="1:14" x14ac:dyDescent="0.15">
      <c r="A264" s="3" t="s">
        <v>20</v>
      </c>
      <c r="B264" s="3" t="s">
        <v>21</v>
      </c>
      <c r="C264" s="3" t="s">
        <v>22</v>
      </c>
      <c r="D264" s="13">
        <v>1278.1640000000004</v>
      </c>
      <c r="E264" s="13"/>
      <c r="F264" s="13"/>
      <c r="G264" s="13"/>
      <c r="H264" s="13"/>
      <c r="I264" s="13"/>
      <c r="J264" s="13"/>
      <c r="K264" s="13"/>
      <c r="L264" s="13"/>
      <c r="M264" s="13"/>
      <c r="N264" s="29">
        <f t="shared" si="4"/>
        <v>1278.1640000000004</v>
      </c>
    </row>
    <row r="265" spans="1:14" x14ac:dyDescent="0.15">
      <c r="A265" s="3" t="s">
        <v>20</v>
      </c>
      <c r="B265" s="3" t="s">
        <v>23</v>
      </c>
      <c r="C265" s="3" t="s">
        <v>24</v>
      </c>
      <c r="D265" s="13">
        <v>12849.726999999999</v>
      </c>
      <c r="E265" s="13"/>
      <c r="F265" s="13"/>
      <c r="G265" s="13">
        <v>1050.7</v>
      </c>
      <c r="H265" s="13"/>
      <c r="I265" s="13"/>
      <c r="J265" s="13"/>
      <c r="K265" s="13"/>
      <c r="L265" s="13"/>
      <c r="M265" s="13"/>
      <c r="N265" s="29">
        <f t="shared" si="4"/>
        <v>13900.427</v>
      </c>
    </row>
    <row r="266" spans="1:14" x14ac:dyDescent="0.15">
      <c r="A266" s="3" t="s">
        <v>20</v>
      </c>
      <c r="B266" s="3" t="s">
        <v>25</v>
      </c>
      <c r="C266" s="3" t="s">
        <v>26</v>
      </c>
      <c r="D266" s="13">
        <v>5059.9509999999991</v>
      </c>
      <c r="E266" s="13"/>
      <c r="F266" s="13"/>
      <c r="G266" s="13">
        <v>488.9</v>
      </c>
      <c r="H266" s="13"/>
      <c r="I266" s="13"/>
      <c r="J266" s="13"/>
      <c r="K266" s="13"/>
      <c r="L266" s="13"/>
      <c r="M266" s="13"/>
      <c r="N266" s="29">
        <f t="shared" si="4"/>
        <v>5548.8509999999987</v>
      </c>
    </row>
    <row r="267" spans="1:14" x14ac:dyDescent="0.15">
      <c r="A267" s="3" t="s">
        <v>20</v>
      </c>
      <c r="B267" s="3" t="s">
        <v>27</v>
      </c>
      <c r="C267" s="3" t="s">
        <v>28</v>
      </c>
      <c r="D267" s="13">
        <v>235</v>
      </c>
      <c r="E267" s="13"/>
      <c r="F267" s="13"/>
      <c r="G267" s="13">
        <v>21</v>
      </c>
      <c r="H267" s="13"/>
      <c r="I267" s="13"/>
      <c r="J267" s="13"/>
      <c r="K267" s="13"/>
      <c r="L267" s="13"/>
      <c r="M267" s="13"/>
      <c r="N267" s="29">
        <f t="shared" si="4"/>
        <v>256</v>
      </c>
    </row>
    <row r="268" spans="1:14" x14ac:dyDescent="0.15">
      <c r="A268" s="3" t="s">
        <v>20</v>
      </c>
      <c r="B268" s="3" t="s">
        <v>600</v>
      </c>
      <c r="C268" s="3" t="s">
        <v>36</v>
      </c>
      <c r="D268" s="13">
        <v>947</v>
      </c>
      <c r="E268" s="13"/>
      <c r="F268" s="13"/>
      <c r="G268" s="13">
        <v>72.500000000000014</v>
      </c>
      <c r="H268" s="13"/>
      <c r="I268" s="13"/>
      <c r="J268" s="13"/>
      <c r="K268" s="13"/>
      <c r="L268" s="13"/>
      <c r="M268" s="13"/>
      <c r="N268" s="29">
        <f t="shared" si="4"/>
        <v>1019.5</v>
      </c>
    </row>
    <row r="269" spans="1:14" x14ac:dyDescent="0.15">
      <c r="A269" s="3" t="s">
        <v>20</v>
      </c>
      <c r="B269" s="3" t="s">
        <v>29</v>
      </c>
      <c r="C269" s="3" t="s">
        <v>30</v>
      </c>
      <c r="D269" s="13">
        <v>3269.1009999999997</v>
      </c>
      <c r="E269" s="13"/>
      <c r="F269" s="13"/>
      <c r="G269" s="13"/>
      <c r="H269" s="13"/>
      <c r="I269" s="13"/>
      <c r="J269" s="13"/>
      <c r="K269" s="13"/>
      <c r="L269" s="13"/>
      <c r="M269" s="13"/>
      <c r="N269" s="29">
        <f t="shared" si="4"/>
        <v>3269.1009999999997</v>
      </c>
    </row>
    <row r="270" spans="1:14" x14ac:dyDescent="0.15">
      <c r="A270" s="3" t="s">
        <v>20</v>
      </c>
      <c r="B270" s="3" t="s">
        <v>31</v>
      </c>
      <c r="C270" s="3" t="s">
        <v>32</v>
      </c>
      <c r="D270" s="13">
        <v>7958.1850000000031</v>
      </c>
      <c r="E270" s="13"/>
      <c r="F270" s="13"/>
      <c r="G270" s="13">
        <v>1574.8000000000009</v>
      </c>
      <c r="H270" s="13"/>
      <c r="I270" s="13"/>
      <c r="J270" s="13"/>
      <c r="K270" s="13"/>
      <c r="L270" s="13"/>
      <c r="M270" s="13"/>
      <c r="N270" s="29">
        <f t="shared" si="4"/>
        <v>9532.9850000000042</v>
      </c>
    </row>
    <row r="271" spans="1:14" x14ac:dyDescent="0.15">
      <c r="A271" s="3" t="s">
        <v>20</v>
      </c>
      <c r="B271" s="3" t="s">
        <v>33</v>
      </c>
      <c r="C271" s="3" t="s">
        <v>34</v>
      </c>
      <c r="D271" s="13">
        <v>2753.7419999999997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29">
        <f t="shared" si="4"/>
        <v>2753.7419999999997</v>
      </c>
    </row>
    <row r="272" spans="1:14" x14ac:dyDescent="0.15">
      <c r="A272" s="3" t="s">
        <v>20</v>
      </c>
      <c r="B272" s="3" t="s">
        <v>37</v>
      </c>
      <c r="C272" s="3" t="s">
        <v>38</v>
      </c>
      <c r="D272" s="13">
        <v>2662.7240000000002</v>
      </c>
      <c r="E272" s="13"/>
      <c r="F272" s="13"/>
      <c r="G272" s="13"/>
      <c r="H272" s="13"/>
      <c r="I272" s="13"/>
      <c r="J272" s="13"/>
      <c r="K272" s="13"/>
      <c r="L272" s="13"/>
      <c r="M272" s="13"/>
      <c r="N272" s="29">
        <f t="shared" si="4"/>
        <v>2662.7240000000002</v>
      </c>
    </row>
    <row r="273" spans="1:14" x14ac:dyDescent="0.15">
      <c r="A273" s="3" t="s">
        <v>20</v>
      </c>
      <c r="B273" s="3" t="s">
        <v>39</v>
      </c>
      <c r="C273" s="3" t="s">
        <v>40</v>
      </c>
      <c r="D273" s="13">
        <v>3100</v>
      </c>
      <c r="E273" s="13"/>
      <c r="F273" s="13"/>
      <c r="G273" s="13">
        <v>465.69999999999993</v>
      </c>
      <c r="H273" s="13"/>
      <c r="I273" s="13"/>
      <c r="J273" s="13"/>
      <c r="K273" s="13"/>
      <c r="L273" s="13"/>
      <c r="M273" s="13"/>
      <c r="N273" s="29">
        <f t="shared" si="4"/>
        <v>3565.7</v>
      </c>
    </row>
    <row r="274" spans="1:14" x14ac:dyDescent="0.15">
      <c r="A274" s="3" t="s">
        <v>20</v>
      </c>
      <c r="B274" s="3" t="s">
        <v>41</v>
      </c>
      <c r="C274" s="3" t="s">
        <v>42</v>
      </c>
      <c r="D274" s="13">
        <v>4241.07</v>
      </c>
      <c r="E274" s="13"/>
      <c r="F274" s="13"/>
      <c r="G274" s="13">
        <v>1356.0000000000002</v>
      </c>
      <c r="H274" s="13"/>
      <c r="I274" s="13"/>
      <c r="J274" s="13"/>
      <c r="K274" s="13"/>
      <c r="L274" s="13"/>
      <c r="M274" s="13"/>
      <c r="N274" s="29">
        <f t="shared" si="4"/>
        <v>5597.07</v>
      </c>
    </row>
    <row r="275" spans="1:14" x14ac:dyDescent="0.15">
      <c r="A275" s="3" t="s">
        <v>20</v>
      </c>
      <c r="B275" s="3" t="s">
        <v>43</v>
      </c>
      <c r="C275" s="3" t="s">
        <v>44</v>
      </c>
      <c r="D275" s="13">
        <v>11392.405999999997</v>
      </c>
      <c r="E275" s="13"/>
      <c r="F275" s="13"/>
      <c r="G275" s="13">
        <v>1611.9999999999995</v>
      </c>
      <c r="H275" s="13"/>
      <c r="I275" s="13"/>
      <c r="J275" s="13"/>
      <c r="K275" s="13"/>
      <c r="L275" s="13"/>
      <c r="M275" s="13"/>
      <c r="N275" s="29">
        <f t="shared" si="4"/>
        <v>13004.405999999997</v>
      </c>
    </row>
    <row r="276" spans="1:14" x14ac:dyDescent="0.15">
      <c r="A276" s="3" t="s">
        <v>20</v>
      </c>
      <c r="B276" s="3" t="s">
        <v>45</v>
      </c>
      <c r="C276" s="3" t="s">
        <v>44</v>
      </c>
      <c r="D276" s="13">
        <v>11608.908000000001</v>
      </c>
      <c r="E276" s="13"/>
      <c r="F276" s="13"/>
      <c r="G276" s="13">
        <v>365.7999999999999</v>
      </c>
      <c r="H276" s="13"/>
      <c r="I276" s="13"/>
      <c r="J276" s="13"/>
      <c r="K276" s="13"/>
      <c r="L276" s="13"/>
      <c r="M276" s="13"/>
      <c r="N276" s="29">
        <f t="shared" si="4"/>
        <v>11974.708000000001</v>
      </c>
    </row>
    <row r="277" spans="1:14" x14ac:dyDescent="0.15">
      <c r="A277" s="3" t="s">
        <v>20</v>
      </c>
      <c r="B277" s="3" t="s">
        <v>46</v>
      </c>
      <c r="C277" s="3" t="s">
        <v>36</v>
      </c>
      <c r="D277" s="13">
        <v>15264.152000000002</v>
      </c>
      <c r="E277" s="13"/>
      <c r="F277" s="13"/>
      <c r="G277" s="13">
        <v>1038.2999999999995</v>
      </c>
      <c r="H277" s="13"/>
      <c r="I277" s="13"/>
      <c r="J277" s="13"/>
      <c r="K277" s="13"/>
      <c r="L277" s="13"/>
      <c r="M277" s="13"/>
      <c r="N277" s="29">
        <f t="shared" si="4"/>
        <v>16302.452000000001</v>
      </c>
    </row>
    <row r="278" spans="1:14" x14ac:dyDescent="0.15">
      <c r="A278" s="3" t="s">
        <v>20</v>
      </c>
      <c r="B278" s="3" t="s">
        <v>47</v>
      </c>
      <c r="C278" s="3" t="s">
        <v>48</v>
      </c>
      <c r="D278" s="13">
        <v>3336.3389999999999</v>
      </c>
      <c r="E278" s="13"/>
      <c r="F278" s="13"/>
      <c r="G278" s="13">
        <v>1306.4000000000003</v>
      </c>
      <c r="H278" s="13"/>
      <c r="I278" s="13"/>
      <c r="J278" s="13"/>
      <c r="K278" s="13"/>
      <c r="L278" s="13"/>
      <c r="M278" s="13"/>
      <c r="N278" s="29">
        <f t="shared" si="4"/>
        <v>4642.7390000000005</v>
      </c>
    </row>
    <row r="279" spans="1:14" x14ac:dyDescent="0.15">
      <c r="A279" s="3" t="s">
        <v>20</v>
      </c>
      <c r="B279" s="3" t="s">
        <v>49</v>
      </c>
      <c r="C279" s="3" t="s">
        <v>50</v>
      </c>
      <c r="D279" s="13">
        <v>6985.1020000000026</v>
      </c>
      <c r="E279" s="13"/>
      <c r="F279" s="13"/>
      <c r="G279" s="13"/>
      <c r="H279" s="13"/>
      <c r="I279" s="13"/>
      <c r="J279" s="13"/>
      <c r="K279" s="13"/>
      <c r="L279" s="13"/>
      <c r="M279" s="13"/>
      <c r="N279" s="29">
        <f t="shared" si="4"/>
        <v>6985.1020000000026</v>
      </c>
    </row>
    <row r="280" spans="1:14" x14ac:dyDescent="0.15">
      <c r="A280" s="3" t="s">
        <v>20</v>
      </c>
      <c r="B280" s="3" t="s">
        <v>51</v>
      </c>
      <c r="C280" s="3" t="s">
        <v>26</v>
      </c>
      <c r="D280" s="13">
        <v>9413.76</v>
      </c>
      <c r="E280" s="13"/>
      <c r="F280" s="13"/>
      <c r="G280" s="13"/>
      <c r="H280" s="13"/>
      <c r="I280" s="13"/>
      <c r="J280" s="13"/>
      <c r="K280" s="13"/>
      <c r="L280" s="13"/>
      <c r="M280" s="13"/>
      <c r="N280" s="29">
        <f t="shared" si="4"/>
        <v>9413.76</v>
      </c>
    </row>
    <row r="281" spans="1:14" x14ac:dyDescent="0.15">
      <c r="A281" s="3" t="s">
        <v>20</v>
      </c>
      <c r="B281" s="3" t="s">
        <v>52</v>
      </c>
      <c r="C281" s="3" t="s">
        <v>53</v>
      </c>
      <c r="D281" s="13">
        <v>2095</v>
      </c>
      <c r="E281" s="13"/>
      <c r="F281" s="13"/>
      <c r="G281" s="13">
        <v>539.6</v>
      </c>
      <c r="H281" s="13"/>
      <c r="I281" s="13"/>
      <c r="J281" s="13"/>
      <c r="K281" s="13"/>
      <c r="L281" s="13"/>
      <c r="M281" s="13"/>
      <c r="N281" s="29">
        <f t="shared" si="4"/>
        <v>2634.6</v>
      </c>
    </row>
    <row r="282" spans="1:14" x14ac:dyDescent="0.15">
      <c r="A282" s="3" t="s">
        <v>20</v>
      </c>
      <c r="B282" s="3" t="s">
        <v>54</v>
      </c>
      <c r="C282" s="3" t="s">
        <v>36</v>
      </c>
      <c r="D282" s="13">
        <v>8332.1500000000015</v>
      </c>
      <c r="E282" s="13"/>
      <c r="F282" s="13"/>
      <c r="G282" s="13">
        <v>1045.5000000000002</v>
      </c>
      <c r="H282" s="13"/>
      <c r="I282" s="13"/>
      <c r="J282" s="13"/>
      <c r="K282" s="13"/>
      <c r="L282" s="13"/>
      <c r="M282" s="13"/>
      <c r="N282" s="29">
        <f t="shared" si="4"/>
        <v>9377.6500000000015</v>
      </c>
    </row>
    <row r="283" spans="1:14" x14ac:dyDescent="0.15">
      <c r="A283" s="3" t="s">
        <v>20</v>
      </c>
      <c r="B283" s="3" t="s">
        <v>55</v>
      </c>
      <c r="C283" s="3" t="s">
        <v>56</v>
      </c>
      <c r="D283" s="13">
        <v>1701.963</v>
      </c>
      <c r="E283" s="13"/>
      <c r="F283" s="13"/>
      <c r="G283" s="13">
        <v>297.69999999999987</v>
      </c>
      <c r="H283" s="13"/>
      <c r="I283" s="13"/>
      <c r="J283" s="13"/>
      <c r="K283" s="13"/>
      <c r="L283" s="13"/>
      <c r="M283" s="13"/>
      <c r="N283" s="29">
        <f t="shared" si="4"/>
        <v>1999.6629999999998</v>
      </c>
    </row>
    <row r="284" spans="1:14" x14ac:dyDescent="0.15">
      <c r="A284" s="3" t="s">
        <v>20</v>
      </c>
      <c r="B284" s="3" t="s">
        <v>57</v>
      </c>
      <c r="C284" s="3" t="s">
        <v>58</v>
      </c>
      <c r="D284" s="13">
        <v>1465.18</v>
      </c>
      <c r="E284" s="13"/>
      <c r="F284" s="13"/>
      <c r="G284" s="13"/>
      <c r="H284" s="13"/>
      <c r="I284" s="13"/>
      <c r="J284" s="13"/>
      <c r="K284" s="13"/>
      <c r="L284" s="13"/>
      <c r="M284" s="13"/>
      <c r="N284" s="29">
        <f t="shared" si="4"/>
        <v>1465.18</v>
      </c>
    </row>
    <row r="285" spans="1:14" x14ac:dyDescent="0.15">
      <c r="A285" s="3" t="s">
        <v>20</v>
      </c>
      <c r="B285" s="3" t="s">
        <v>59</v>
      </c>
      <c r="C285" s="3" t="s">
        <v>60</v>
      </c>
      <c r="D285" s="13">
        <v>26480</v>
      </c>
      <c r="E285" s="13"/>
      <c r="F285" s="13"/>
      <c r="G285" s="13">
        <v>3162.8999999999978</v>
      </c>
      <c r="H285" s="13"/>
      <c r="I285" s="13"/>
      <c r="J285" s="13"/>
      <c r="K285" s="13"/>
      <c r="L285" s="13"/>
      <c r="M285" s="13"/>
      <c r="N285" s="29">
        <f t="shared" si="4"/>
        <v>29642.899999999998</v>
      </c>
    </row>
    <row r="286" spans="1:14" x14ac:dyDescent="0.15">
      <c r="A286" s="3" t="s">
        <v>20</v>
      </c>
      <c r="B286" s="3" t="s">
        <v>61</v>
      </c>
      <c r="C286" s="3" t="s">
        <v>36</v>
      </c>
      <c r="D286" s="13">
        <v>4035.3770000000009</v>
      </c>
      <c r="E286" s="13"/>
      <c r="F286" s="13"/>
      <c r="G286" s="13">
        <v>286.2</v>
      </c>
      <c r="H286" s="13"/>
      <c r="I286" s="13"/>
      <c r="J286" s="13"/>
      <c r="K286" s="13"/>
      <c r="L286" s="13"/>
      <c r="M286" s="13"/>
      <c r="N286" s="29">
        <f t="shared" si="4"/>
        <v>4321.5770000000011</v>
      </c>
    </row>
    <row r="287" spans="1:14" x14ac:dyDescent="0.15">
      <c r="A287" s="3" t="s">
        <v>20</v>
      </c>
      <c r="B287" s="3" t="s">
        <v>62</v>
      </c>
      <c r="C287" s="3" t="s">
        <v>63</v>
      </c>
      <c r="D287" s="13">
        <v>10105.116000000002</v>
      </c>
      <c r="E287" s="13"/>
      <c r="F287" s="13"/>
      <c r="G287" s="13">
        <v>2676.1999999999994</v>
      </c>
      <c r="H287" s="13"/>
      <c r="I287" s="13"/>
      <c r="J287" s="13"/>
      <c r="K287" s="13"/>
      <c r="L287" s="13"/>
      <c r="M287" s="13"/>
      <c r="N287" s="29">
        <f t="shared" si="4"/>
        <v>12781.316000000001</v>
      </c>
    </row>
    <row r="288" spans="1:14" x14ac:dyDescent="0.15">
      <c r="A288" s="3" t="s">
        <v>20</v>
      </c>
      <c r="B288" s="3" t="s">
        <v>64</v>
      </c>
      <c r="C288" s="3" t="s">
        <v>63</v>
      </c>
      <c r="D288" s="13">
        <v>3143.9989999999998</v>
      </c>
      <c r="E288" s="13"/>
      <c r="F288" s="13"/>
      <c r="G288" s="13">
        <v>365.99999999999966</v>
      </c>
      <c r="H288" s="13"/>
      <c r="I288" s="13"/>
      <c r="J288" s="13"/>
      <c r="K288" s="13"/>
      <c r="L288" s="13"/>
      <c r="M288" s="13"/>
      <c r="N288" s="29">
        <f t="shared" si="4"/>
        <v>3509.9989999999993</v>
      </c>
    </row>
    <row r="289" spans="1:14" x14ac:dyDescent="0.15">
      <c r="A289" s="3" t="s">
        <v>20</v>
      </c>
      <c r="B289" s="3" t="s">
        <v>65</v>
      </c>
      <c r="C289" s="3" t="s">
        <v>66</v>
      </c>
      <c r="D289" s="13">
        <v>40860</v>
      </c>
      <c r="E289" s="13"/>
      <c r="F289" s="13"/>
      <c r="G289" s="13">
        <v>1891.700000000001</v>
      </c>
      <c r="H289" s="13"/>
      <c r="I289" s="13"/>
      <c r="J289" s="13"/>
      <c r="K289" s="13"/>
      <c r="L289" s="13"/>
      <c r="M289" s="13"/>
      <c r="N289" s="29">
        <f t="shared" si="4"/>
        <v>42751.700000000004</v>
      </c>
    </row>
    <row r="290" spans="1:14" x14ac:dyDescent="0.15">
      <c r="A290" s="3" t="s">
        <v>20</v>
      </c>
      <c r="B290" s="3" t="s">
        <v>67</v>
      </c>
      <c r="C290" s="3" t="s">
        <v>68</v>
      </c>
      <c r="D290" s="13">
        <v>3479.5439999999999</v>
      </c>
      <c r="E290" s="13"/>
      <c r="F290" s="13"/>
      <c r="G290" s="13">
        <v>1393.4</v>
      </c>
      <c r="H290" s="13"/>
      <c r="I290" s="13"/>
      <c r="J290" s="13"/>
      <c r="K290" s="13"/>
      <c r="L290" s="13"/>
      <c r="M290" s="13"/>
      <c r="N290" s="29">
        <f t="shared" si="4"/>
        <v>4872.9439999999995</v>
      </c>
    </row>
    <row r="291" spans="1:14" x14ac:dyDescent="0.15">
      <c r="A291" s="3" t="s">
        <v>20</v>
      </c>
      <c r="B291" s="3" t="s">
        <v>69</v>
      </c>
      <c r="C291" s="3" t="s">
        <v>68</v>
      </c>
      <c r="D291" s="13">
        <v>4641.665</v>
      </c>
      <c r="E291" s="13"/>
      <c r="F291" s="13"/>
      <c r="G291" s="13">
        <v>1479.9999999999998</v>
      </c>
      <c r="H291" s="13"/>
      <c r="I291" s="13"/>
      <c r="J291" s="13"/>
      <c r="K291" s="13"/>
      <c r="L291" s="13"/>
      <c r="M291" s="13"/>
      <c r="N291" s="29">
        <f t="shared" si="4"/>
        <v>6121.665</v>
      </c>
    </row>
    <row r="292" spans="1:14" x14ac:dyDescent="0.15">
      <c r="A292" s="3" t="s">
        <v>20</v>
      </c>
      <c r="B292" s="3" t="s">
        <v>70</v>
      </c>
      <c r="C292" s="3" t="s">
        <v>71</v>
      </c>
      <c r="D292" s="13">
        <v>3956.9019999999996</v>
      </c>
      <c r="E292" s="13"/>
      <c r="F292" s="13"/>
      <c r="G292" s="13">
        <v>1607.9000000000003</v>
      </c>
      <c r="H292" s="13"/>
      <c r="I292" s="13"/>
      <c r="J292" s="13"/>
      <c r="K292" s="13"/>
      <c r="L292" s="13"/>
      <c r="M292" s="13"/>
      <c r="N292" s="29">
        <f t="shared" si="4"/>
        <v>5564.8019999999997</v>
      </c>
    </row>
    <row r="293" spans="1:14" x14ac:dyDescent="0.15">
      <c r="A293" s="3" t="s">
        <v>20</v>
      </c>
      <c r="B293" s="3" t="s">
        <v>72</v>
      </c>
      <c r="C293" s="3" t="s">
        <v>71</v>
      </c>
      <c r="D293" s="13">
        <v>14720</v>
      </c>
      <c r="E293" s="13"/>
      <c r="F293" s="13"/>
      <c r="G293" s="13">
        <v>1627.6000000000001</v>
      </c>
      <c r="H293" s="13"/>
      <c r="I293" s="13"/>
      <c r="J293" s="13"/>
      <c r="K293" s="13"/>
      <c r="L293" s="13"/>
      <c r="M293" s="13"/>
      <c r="N293" s="29">
        <f t="shared" si="4"/>
        <v>16347.6</v>
      </c>
    </row>
    <row r="294" spans="1:14" x14ac:dyDescent="0.15">
      <c r="A294" s="3" t="s">
        <v>20</v>
      </c>
      <c r="B294" s="3" t="s">
        <v>73</v>
      </c>
      <c r="C294" s="3" t="s">
        <v>60</v>
      </c>
      <c r="D294" s="13">
        <v>11206.989</v>
      </c>
      <c r="E294" s="13"/>
      <c r="F294" s="13"/>
      <c r="G294" s="13">
        <v>1507.1000000000015</v>
      </c>
      <c r="H294" s="13"/>
      <c r="I294" s="13"/>
      <c r="J294" s="13"/>
      <c r="K294" s="13"/>
      <c r="L294" s="13"/>
      <c r="M294" s="13"/>
      <c r="N294" s="29">
        <f t="shared" si="4"/>
        <v>12714.089000000002</v>
      </c>
    </row>
    <row r="295" spans="1:14" x14ac:dyDescent="0.15">
      <c r="A295" s="3" t="s">
        <v>20</v>
      </c>
      <c r="B295" s="3" t="s">
        <v>74</v>
      </c>
      <c r="C295" s="3" t="s">
        <v>26</v>
      </c>
      <c r="D295" s="13">
        <v>2442.9110000000001</v>
      </c>
      <c r="E295" s="13"/>
      <c r="F295" s="13"/>
      <c r="G295" s="13"/>
      <c r="H295" s="13"/>
      <c r="I295" s="13"/>
      <c r="J295" s="13"/>
      <c r="K295" s="13"/>
      <c r="L295" s="13"/>
      <c r="M295" s="13"/>
      <c r="N295" s="29">
        <f t="shared" si="4"/>
        <v>2442.9110000000001</v>
      </c>
    </row>
    <row r="296" spans="1:14" x14ac:dyDescent="0.15">
      <c r="A296" s="3" t="s">
        <v>20</v>
      </c>
      <c r="B296" s="3" t="s">
        <v>78</v>
      </c>
      <c r="C296" s="3" t="s">
        <v>60</v>
      </c>
      <c r="D296" s="13">
        <v>96692.318000000014</v>
      </c>
      <c r="E296" s="13"/>
      <c r="F296" s="13"/>
      <c r="G296" s="13"/>
      <c r="H296" s="13"/>
      <c r="I296" s="13"/>
      <c r="J296" s="13"/>
      <c r="K296" s="13"/>
      <c r="L296" s="13"/>
      <c r="M296" s="13"/>
      <c r="N296" s="29">
        <f t="shared" si="4"/>
        <v>96692.318000000014</v>
      </c>
    </row>
    <row r="297" spans="1:14" x14ac:dyDescent="0.15">
      <c r="A297" s="3" t="s">
        <v>20</v>
      </c>
      <c r="B297" s="3" t="s">
        <v>79</v>
      </c>
      <c r="C297" s="3" t="s">
        <v>48</v>
      </c>
      <c r="D297" s="13">
        <v>479.10900000000004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29">
        <f t="shared" si="4"/>
        <v>479.10900000000004</v>
      </c>
    </row>
    <row r="298" spans="1:14" x14ac:dyDescent="0.15">
      <c r="A298" s="3" t="s">
        <v>20</v>
      </c>
      <c r="B298" s="3" t="s">
        <v>80</v>
      </c>
      <c r="C298" s="3" t="s">
        <v>81</v>
      </c>
      <c r="D298" s="13">
        <v>695</v>
      </c>
      <c r="E298" s="13"/>
      <c r="F298" s="13"/>
      <c r="G298" s="13">
        <v>72.2</v>
      </c>
      <c r="H298" s="13"/>
      <c r="I298" s="13"/>
      <c r="J298" s="13"/>
      <c r="K298" s="13"/>
      <c r="L298" s="13"/>
      <c r="M298" s="13"/>
      <c r="N298" s="29">
        <f t="shared" si="4"/>
        <v>767.2</v>
      </c>
    </row>
    <row r="299" spans="1:14" x14ac:dyDescent="0.15">
      <c r="A299" s="3" t="s">
        <v>20</v>
      </c>
      <c r="B299" s="3" t="s">
        <v>82</v>
      </c>
      <c r="C299" s="3" t="s">
        <v>83</v>
      </c>
      <c r="D299" s="13">
        <v>2154.0370000000003</v>
      </c>
      <c r="E299" s="13"/>
      <c r="F299" s="13"/>
      <c r="G299" s="13"/>
      <c r="H299" s="13"/>
      <c r="I299" s="13"/>
      <c r="J299" s="13"/>
      <c r="K299" s="13"/>
      <c r="L299" s="13"/>
      <c r="M299" s="13"/>
      <c r="N299" s="29">
        <f t="shared" si="4"/>
        <v>2154.0370000000003</v>
      </c>
    </row>
    <row r="300" spans="1:14" x14ac:dyDescent="0.15">
      <c r="A300" s="3" t="s">
        <v>20</v>
      </c>
      <c r="B300" s="3" t="s">
        <v>84</v>
      </c>
      <c r="C300" s="3" t="s">
        <v>36</v>
      </c>
      <c r="D300" s="13">
        <v>436.04399999999998</v>
      </c>
      <c r="E300" s="13"/>
      <c r="F300" s="13"/>
      <c r="G300" s="13">
        <v>8.4</v>
      </c>
      <c r="H300" s="13"/>
      <c r="I300" s="13"/>
      <c r="J300" s="13"/>
      <c r="K300" s="13"/>
      <c r="L300" s="13"/>
      <c r="M300" s="13"/>
      <c r="N300" s="29">
        <f t="shared" si="4"/>
        <v>444.44399999999996</v>
      </c>
    </row>
    <row r="301" spans="1:14" x14ac:dyDescent="0.15">
      <c r="A301" s="3" t="s">
        <v>20</v>
      </c>
      <c r="B301" s="3" t="s">
        <v>85</v>
      </c>
      <c r="C301" s="3" t="s">
        <v>26</v>
      </c>
      <c r="D301" s="13">
        <v>2670.33</v>
      </c>
      <c r="E301" s="13"/>
      <c r="F301" s="13"/>
      <c r="G301" s="13">
        <v>352.9</v>
      </c>
      <c r="H301" s="13"/>
      <c r="I301" s="13"/>
      <c r="J301" s="13"/>
      <c r="K301" s="13"/>
      <c r="L301" s="13"/>
      <c r="M301" s="13"/>
      <c r="N301" s="29">
        <f t="shared" si="4"/>
        <v>3023.23</v>
      </c>
    </row>
    <row r="302" spans="1:14" x14ac:dyDescent="0.15">
      <c r="A302" s="3" t="s">
        <v>20</v>
      </c>
      <c r="B302" s="3" t="s">
        <v>86</v>
      </c>
      <c r="C302" s="3" t="s">
        <v>87</v>
      </c>
      <c r="D302" s="13">
        <v>3985.6309999999994</v>
      </c>
      <c r="E302" s="13"/>
      <c r="F302" s="13"/>
      <c r="G302" s="13">
        <v>380.40000000000003</v>
      </c>
      <c r="H302" s="13"/>
      <c r="I302" s="13"/>
      <c r="J302" s="13"/>
      <c r="K302" s="13"/>
      <c r="L302" s="13"/>
      <c r="M302" s="13"/>
      <c r="N302" s="29">
        <f t="shared" si="4"/>
        <v>4366.030999999999</v>
      </c>
    </row>
    <row r="303" spans="1:14" x14ac:dyDescent="0.15">
      <c r="A303" s="3" t="s">
        <v>20</v>
      </c>
      <c r="B303" s="3" t="s">
        <v>88</v>
      </c>
      <c r="C303" s="3" t="s">
        <v>66</v>
      </c>
      <c r="D303" s="13">
        <v>89.138000000000005</v>
      </c>
      <c r="E303" s="13"/>
      <c r="F303" s="13"/>
      <c r="G303" s="13">
        <v>18.399999999999999</v>
      </c>
      <c r="H303" s="13"/>
      <c r="I303" s="13"/>
      <c r="J303" s="13"/>
      <c r="K303" s="13"/>
      <c r="L303" s="13"/>
      <c r="M303" s="13"/>
      <c r="N303" s="29">
        <f t="shared" si="4"/>
        <v>107.53800000000001</v>
      </c>
    </row>
    <row r="304" spans="1:14" x14ac:dyDescent="0.15">
      <c r="A304" s="3" t="s">
        <v>20</v>
      </c>
      <c r="B304" s="3" t="s">
        <v>89</v>
      </c>
      <c r="C304" s="3" t="s">
        <v>36</v>
      </c>
      <c r="D304" s="13">
        <v>9276.0000000000018</v>
      </c>
      <c r="E304" s="13"/>
      <c r="F304" s="13"/>
      <c r="G304" s="13">
        <v>612.80000000000007</v>
      </c>
      <c r="H304" s="13"/>
      <c r="I304" s="13"/>
      <c r="J304" s="13"/>
      <c r="K304" s="13"/>
      <c r="L304" s="13"/>
      <c r="M304" s="13"/>
      <c r="N304" s="29">
        <f t="shared" si="4"/>
        <v>9888.8000000000011</v>
      </c>
    </row>
    <row r="305" spans="1:14" x14ac:dyDescent="0.15">
      <c r="A305" s="3" t="s">
        <v>20</v>
      </c>
      <c r="B305" s="3" t="s">
        <v>90</v>
      </c>
      <c r="C305" s="3" t="s">
        <v>68</v>
      </c>
      <c r="D305" s="13">
        <v>1708.2860000000001</v>
      </c>
      <c r="E305" s="13"/>
      <c r="F305" s="13"/>
      <c r="G305" s="13">
        <v>226.99999999999994</v>
      </c>
      <c r="H305" s="13"/>
      <c r="I305" s="13"/>
      <c r="J305" s="13"/>
      <c r="K305" s="13"/>
      <c r="L305" s="13"/>
      <c r="M305" s="13"/>
      <c r="N305" s="29">
        <f t="shared" si="4"/>
        <v>1935.2860000000001</v>
      </c>
    </row>
    <row r="306" spans="1:14" x14ac:dyDescent="0.15">
      <c r="A306" s="3" t="s">
        <v>20</v>
      </c>
      <c r="B306" s="3" t="s">
        <v>601</v>
      </c>
      <c r="C306" s="3" t="s">
        <v>36</v>
      </c>
      <c r="D306" s="13">
        <v>16032.268</v>
      </c>
      <c r="E306" s="13"/>
      <c r="F306" s="13"/>
      <c r="G306" s="13">
        <v>196.00000000000003</v>
      </c>
      <c r="H306" s="13"/>
      <c r="I306" s="13"/>
      <c r="J306" s="13"/>
      <c r="K306" s="13"/>
      <c r="L306" s="13"/>
      <c r="M306" s="13"/>
      <c r="N306" s="29">
        <f t="shared" si="4"/>
        <v>16228.268</v>
      </c>
    </row>
    <row r="307" spans="1:14" x14ac:dyDescent="0.15">
      <c r="A307" s="3" t="s">
        <v>20</v>
      </c>
      <c r="B307" s="3" t="s">
        <v>91</v>
      </c>
      <c r="C307" s="3" t="s">
        <v>71</v>
      </c>
      <c r="D307" s="13">
        <v>965.64799999999991</v>
      </c>
      <c r="E307" s="13"/>
      <c r="F307" s="13"/>
      <c r="G307" s="13"/>
      <c r="H307" s="13"/>
      <c r="I307" s="13"/>
      <c r="J307" s="13"/>
      <c r="K307" s="13"/>
      <c r="L307" s="13"/>
      <c r="M307" s="13"/>
      <c r="N307" s="29">
        <f t="shared" si="4"/>
        <v>965.64799999999991</v>
      </c>
    </row>
    <row r="308" spans="1:14" x14ac:dyDescent="0.15">
      <c r="A308" s="3" t="s">
        <v>20</v>
      </c>
      <c r="B308" s="3" t="s">
        <v>92</v>
      </c>
      <c r="C308" s="3" t="s">
        <v>50</v>
      </c>
      <c r="D308" s="13">
        <v>1055</v>
      </c>
      <c r="E308" s="13"/>
      <c r="F308" s="13"/>
      <c r="G308" s="13">
        <v>390.70000000000005</v>
      </c>
      <c r="H308" s="13"/>
      <c r="I308" s="13"/>
      <c r="J308" s="13"/>
      <c r="K308" s="13"/>
      <c r="L308" s="13"/>
      <c r="M308" s="13"/>
      <c r="N308" s="29">
        <f t="shared" si="4"/>
        <v>1445.7</v>
      </c>
    </row>
    <row r="309" spans="1:14" x14ac:dyDescent="0.15">
      <c r="A309" s="3" t="s">
        <v>20</v>
      </c>
      <c r="B309" s="3" t="s">
        <v>93</v>
      </c>
      <c r="C309" s="3" t="s">
        <v>94</v>
      </c>
      <c r="D309" s="13">
        <v>1882.9329999999998</v>
      </c>
      <c r="E309" s="13"/>
      <c r="F309" s="13"/>
      <c r="G309" s="13">
        <v>206.6</v>
      </c>
      <c r="H309" s="13"/>
      <c r="I309" s="13"/>
      <c r="J309" s="13"/>
      <c r="K309" s="13"/>
      <c r="L309" s="13"/>
      <c r="M309" s="13"/>
      <c r="N309" s="29">
        <f t="shared" si="4"/>
        <v>2089.5329999999999</v>
      </c>
    </row>
    <row r="310" spans="1:14" x14ac:dyDescent="0.15">
      <c r="A310" s="3" t="s">
        <v>20</v>
      </c>
      <c r="B310" s="3" t="s">
        <v>95</v>
      </c>
      <c r="C310" s="3" t="s">
        <v>71</v>
      </c>
      <c r="D310" s="13">
        <v>3930.636</v>
      </c>
      <c r="E310" s="13"/>
      <c r="F310" s="13"/>
      <c r="G310" s="13">
        <v>784.7999999999995</v>
      </c>
      <c r="H310" s="13"/>
      <c r="I310" s="13"/>
      <c r="J310" s="13"/>
      <c r="K310" s="13"/>
      <c r="L310" s="13"/>
      <c r="M310" s="13"/>
      <c r="N310" s="29">
        <f t="shared" si="4"/>
        <v>4715.4359999999997</v>
      </c>
    </row>
    <row r="311" spans="1:14" x14ac:dyDescent="0.15">
      <c r="A311" s="3" t="s">
        <v>20</v>
      </c>
      <c r="B311" s="3" t="s">
        <v>96</v>
      </c>
      <c r="C311" s="3" t="s">
        <v>71</v>
      </c>
      <c r="D311" s="13">
        <v>1630.5989999999999</v>
      </c>
      <c r="E311" s="13"/>
      <c r="F311" s="13"/>
      <c r="G311" s="13">
        <v>269.10000000000002</v>
      </c>
      <c r="H311" s="13"/>
      <c r="I311" s="13"/>
      <c r="J311" s="13"/>
      <c r="K311" s="13"/>
      <c r="L311" s="13"/>
      <c r="M311" s="13"/>
      <c r="N311" s="29">
        <f t="shared" si="4"/>
        <v>1899.6990000000001</v>
      </c>
    </row>
    <row r="312" spans="1:14" x14ac:dyDescent="0.15">
      <c r="A312" s="3" t="s">
        <v>20</v>
      </c>
      <c r="B312" s="3" t="s">
        <v>97</v>
      </c>
      <c r="C312" s="3" t="s">
        <v>98</v>
      </c>
      <c r="D312" s="13">
        <v>765</v>
      </c>
      <c r="E312" s="13"/>
      <c r="F312" s="13"/>
      <c r="G312" s="13">
        <v>83.4</v>
      </c>
      <c r="H312" s="13"/>
      <c r="I312" s="13"/>
      <c r="J312" s="13"/>
      <c r="K312" s="13"/>
      <c r="L312" s="13"/>
      <c r="M312" s="13"/>
      <c r="N312" s="29">
        <f t="shared" si="4"/>
        <v>848.4</v>
      </c>
    </row>
    <row r="313" spans="1:14" x14ac:dyDescent="0.15">
      <c r="A313" s="3" t="s">
        <v>20</v>
      </c>
      <c r="B313" s="3" t="s">
        <v>99</v>
      </c>
      <c r="C313" s="3" t="s">
        <v>98</v>
      </c>
      <c r="D313" s="13">
        <v>73.051999999999992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29">
        <f t="shared" si="4"/>
        <v>73.051999999999992</v>
      </c>
    </row>
    <row r="314" spans="1:14" x14ac:dyDescent="0.15">
      <c r="A314" s="3" t="s">
        <v>20</v>
      </c>
      <c r="B314" s="3" t="s">
        <v>602</v>
      </c>
      <c r="C314" s="3" t="s">
        <v>36</v>
      </c>
      <c r="D314" s="13">
        <v>670</v>
      </c>
      <c r="E314" s="13"/>
      <c r="F314" s="13"/>
      <c r="G314" s="13"/>
      <c r="H314" s="13"/>
      <c r="I314" s="13"/>
      <c r="J314" s="13"/>
      <c r="K314" s="13"/>
      <c r="L314" s="13"/>
      <c r="M314" s="13"/>
      <c r="N314" s="29">
        <f t="shared" si="4"/>
        <v>670</v>
      </c>
    </row>
    <row r="315" spans="1:14" x14ac:dyDescent="0.15">
      <c r="A315" s="3" t="s">
        <v>20</v>
      </c>
      <c r="B315" s="3" t="s">
        <v>100</v>
      </c>
      <c r="C315" s="3" t="s">
        <v>36</v>
      </c>
      <c r="D315" s="13">
        <v>2116.8150000000001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29">
        <f t="shared" si="4"/>
        <v>2116.8150000000001</v>
      </c>
    </row>
    <row r="316" spans="1:14" x14ac:dyDescent="0.15">
      <c r="A316" s="3" t="s">
        <v>20</v>
      </c>
      <c r="B316" s="3" t="s">
        <v>101</v>
      </c>
      <c r="C316" s="3" t="s">
        <v>36</v>
      </c>
      <c r="D316" s="13">
        <v>2278.1939999999995</v>
      </c>
      <c r="E316" s="13"/>
      <c r="F316" s="13"/>
      <c r="G316" s="13">
        <v>247.15300000000002</v>
      </c>
      <c r="H316" s="13"/>
      <c r="I316" s="13"/>
      <c r="J316" s="13"/>
      <c r="K316" s="13"/>
      <c r="L316" s="13"/>
      <c r="M316" s="13"/>
      <c r="N316" s="29">
        <f t="shared" si="4"/>
        <v>2525.3469999999998</v>
      </c>
    </row>
    <row r="317" spans="1:14" x14ac:dyDescent="0.15">
      <c r="A317" s="3" t="s">
        <v>20</v>
      </c>
      <c r="B317" s="3" t="s">
        <v>102</v>
      </c>
      <c r="C317" s="3" t="s">
        <v>60</v>
      </c>
      <c r="D317" s="13">
        <v>1355.787</v>
      </c>
      <c r="E317" s="13"/>
      <c r="F317" s="13"/>
      <c r="G317" s="13">
        <v>196.79999999999998</v>
      </c>
      <c r="H317" s="13"/>
      <c r="I317" s="13"/>
      <c r="J317" s="13"/>
      <c r="K317" s="13"/>
      <c r="L317" s="13"/>
      <c r="M317" s="13"/>
      <c r="N317" s="29">
        <f t="shared" si="4"/>
        <v>1552.587</v>
      </c>
    </row>
    <row r="318" spans="1:14" x14ac:dyDescent="0.15">
      <c r="A318" s="3" t="s">
        <v>20</v>
      </c>
      <c r="B318" s="3" t="s">
        <v>104</v>
      </c>
      <c r="C318" s="3" t="s">
        <v>50</v>
      </c>
      <c r="D318" s="13">
        <v>1684.4960000000001</v>
      </c>
      <c r="E318" s="13"/>
      <c r="F318" s="13"/>
      <c r="G318" s="13"/>
      <c r="H318" s="13"/>
      <c r="I318" s="13"/>
      <c r="J318" s="13"/>
      <c r="K318" s="13"/>
      <c r="L318" s="13"/>
      <c r="M318" s="13"/>
      <c r="N318" s="29">
        <f t="shared" si="4"/>
        <v>1684.4960000000001</v>
      </c>
    </row>
    <row r="319" spans="1:14" x14ac:dyDescent="0.15">
      <c r="A319" s="3" t="s">
        <v>20</v>
      </c>
      <c r="B319" s="3" t="s">
        <v>105</v>
      </c>
      <c r="C319" s="3" t="s">
        <v>106</v>
      </c>
      <c r="D319" s="13">
        <v>6434.55</v>
      </c>
      <c r="E319" s="13"/>
      <c r="F319" s="13"/>
      <c r="G319" s="13">
        <v>549.49999999999989</v>
      </c>
      <c r="H319" s="13"/>
      <c r="I319" s="13"/>
      <c r="J319" s="13"/>
      <c r="K319" s="13"/>
      <c r="L319" s="13"/>
      <c r="M319" s="13"/>
      <c r="N319" s="29">
        <f t="shared" si="4"/>
        <v>6984.05</v>
      </c>
    </row>
    <row r="320" spans="1:14" x14ac:dyDescent="0.15">
      <c r="A320" s="3" t="s">
        <v>20</v>
      </c>
      <c r="B320" s="3" t="s">
        <v>107</v>
      </c>
      <c r="C320" s="3" t="s">
        <v>32</v>
      </c>
      <c r="D320" s="13">
        <v>45</v>
      </c>
      <c r="E320" s="13"/>
      <c r="F320" s="13"/>
      <c r="G320" s="13"/>
      <c r="H320" s="13"/>
      <c r="I320" s="13"/>
      <c r="J320" s="13"/>
      <c r="K320" s="13"/>
      <c r="L320" s="13"/>
      <c r="M320" s="13"/>
      <c r="N320" s="29">
        <f t="shared" si="4"/>
        <v>45</v>
      </c>
    </row>
    <row r="321" spans="1:14" x14ac:dyDescent="0.15">
      <c r="A321" s="3" t="s">
        <v>20</v>
      </c>
      <c r="B321" s="3" t="s">
        <v>108</v>
      </c>
      <c r="C321" s="3" t="s">
        <v>109</v>
      </c>
      <c r="D321" s="13">
        <v>2123.0369999999998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29">
        <f t="shared" si="4"/>
        <v>2123.0369999999998</v>
      </c>
    </row>
    <row r="322" spans="1:14" x14ac:dyDescent="0.15">
      <c r="A322" s="3" t="s">
        <v>20</v>
      </c>
      <c r="B322" s="3" t="s">
        <v>110</v>
      </c>
      <c r="C322" s="3" t="s">
        <v>111</v>
      </c>
      <c r="D322" s="13">
        <v>13106.421999999999</v>
      </c>
      <c r="E322" s="13"/>
      <c r="F322" s="13"/>
      <c r="G322" s="13">
        <v>369.7999999999999</v>
      </c>
      <c r="H322" s="13"/>
      <c r="I322" s="13"/>
      <c r="J322" s="13"/>
      <c r="K322" s="13"/>
      <c r="L322" s="13"/>
      <c r="M322" s="13"/>
      <c r="N322" s="29">
        <f t="shared" si="4"/>
        <v>13476.221999999998</v>
      </c>
    </row>
    <row r="323" spans="1:14" x14ac:dyDescent="0.15">
      <c r="A323" s="3" t="s">
        <v>20</v>
      </c>
      <c r="B323" s="3" t="s">
        <v>112</v>
      </c>
      <c r="C323" s="3" t="s">
        <v>113</v>
      </c>
      <c r="D323" s="13">
        <v>7960.951</v>
      </c>
      <c r="E323" s="13"/>
      <c r="F323" s="13"/>
      <c r="G323" s="13">
        <v>1185.9999999999991</v>
      </c>
      <c r="H323" s="13"/>
      <c r="I323" s="13"/>
      <c r="J323" s="13"/>
      <c r="K323" s="13"/>
      <c r="L323" s="13"/>
      <c r="M323" s="13"/>
      <c r="N323" s="29">
        <f t="shared" si="4"/>
        <v>9146.9509999999991</v>
      </c>
    </row>
    <row r="324" spans="1:14" x14ac:dyDescent="0.15">
      <c r="A324" s="3" t="s">
        <v>20</v>
      </c>
      <c r="B324" s="3" t="s">
        <v>114</v>
      </c>
      <c r="C324" s="3" t="s">
        <v>36</v>
      </c>
      <c r="D324" s="13">
        <v>2474.0160000000001</v>
      </c>
      <c r="E324" s="13"/>
      <c r="F324" s="13"/>
      <c r="G324" s="13">
        <v>457.30000000000013</v>
      </c>
      <c r="H324" s="13"/>
      <c r="I324" s="13"/>
      <c r="J324" s="13"/>
      <c r="K324" s="13"/>
      <c r="L324" s="13"/>
      <c r="M324" s="13"/>
      <c r="N324" s="29">
        <f t="shared" si="4"/>
        <v>2931.3160000000003</v>
      </c>
    </row>
    <row r="325" spans="1:14" x14ac:dyDescent="0.15">
      <c r="A325" s="3" t="s">
        <v>20</v>
      </c>
      <c r="B325" s="3" t="s">
        <v>115</v>
      </c>
      <c r="C325" s="3" t="s">
        <v>116</v>
      </c>
      <c r="D325" s="13">
        <v>2139.8519999999985</v>
      </c>
      <c r="E325" s="13"/>
      <c r="F325" s="13"/>
      <c r="G325" s="13">
        <v>380.00000000000011</v>
      </c>
      <c r="H325" s="13"/>
      <c r="I325" s="13"/>
      <c r="J325" s="13"/>
      <c r="K325" s="13"/>
      <c r="L325" s="13"/>
      <c r="M325" s="13"/>
      <c r="N325" s="29">
        <f t="shared" si="4"/>
        <v>2519.8519999999985</v>
      </c>
    </row>
    <row r="326" spans="1:14" x14ac:dyDescent="0.15">
      <c r="A326" s="3" t="s">
        <v>20</v>
      </c>
      <c r="B326" s="3" t="s">
        <v>117</v>
      </c>
      <c r="C326" s="3" t="s">
        <v>87</v>
      </c>
      <c r="D326" s="13">
        <v>75</v>
      </c>
      <c r="E326" s="13"/>
      <c r="F326" s="13"/>
      <c r="G326" s="13"/>
      <c r="H326" s="13"/>
      <c r="I326" s="13"/>
      <c r="J326" s="13"/>
      <c r="K326" s="13"/>
      <c r="L326" s="13"/>
      <c r="M326" s="13"/>
      <c r="N326" s="29">
        <f t="shared" ref="N326:N389" si="5">SUM(D326:M326)</f>
        <v>75</v>
      </c>
    </row>
    <row r="327" spans="1:14" x14ac:dyDescent="0.15">
      <c r="A327" s="3" t="s">
        <v>20</v>
      </c>
      <c r="B327" s="3" t="s">
        <v>118</v>
      </c>
      <c r="C327" s="3" t="s">
        <v>60</v>
      </c>
      <c r="D327" s="13">
        <v>1536.2919999999999</v>
      </c>
      <c r="E327" s="13"/>
      <c r="F327" s="13"/>
      <c r="G327" s="13">
        <v>310.49999999999994</v>
      </c>
      <c r="H327" s="13"/>
      <c r="I327" s="13"/>
      <c r="J327" s="13"/>
      <c r="K327" s="13"/>
      <c r="L327" s="13"/>
      <c r="M327" s="13"/>
      <c r="N327" s="29">
        <f t="shared" si="5"/>
        <v>1846.7919999999999</v>
      </c>
    </row>
    <row r="328" spans="1:14" x14ac:dyDescent="0.15">
      <c r="A328" s="3" t="s">
        <v>20</v>
      </c>
      <c r="B328" s="3" t="s">
        <v>119</v>
      </c>
      <c r="C328" s="3" t="s">
        <v>26</v>
      </c>
      <c r="D328" s="13">
        <v>3429.3119999999999</v>
      </c>
      <c r="E328" s="13"/>
      <c r="F328" s="13"/>
      <c r="G328" s="13">
        <v>272.85999999999996</v>
      </c>
      <c r="H328" s="13"/>
      <c r="I328" s="13"/>
      <c r="J328" s="13"/>
      <c r="K328" s="13"/>
      <c r="L328" s="13"/>
      <c r="M328" s="13"/>
      <c r="N328" s="29">
        <f t="shared" si="5"/>
        <v>3702.172</v>
      </c>
    </row>
    <row r="329" spans="1:14" x14ac:dyDescent="0.15">
      <c r="A329" s="3" t="s">
        <v>20</v>
      </c>
      <c r="B329" s="3" t="s">
        <v>120</v>
      </c>
      <c r="C329" s="3" t="s">
        <v>121</v>
      </c>
      <c r="D329" s="13">
        <v>2137</v>
      </c>
      <c r="E329" s="13"/>
      <c r="F329" s="13"/>
      <c r="G329" s="13">
        <v>360.86999999999989</v>
      </c>
      <c r="H329" s="13"/>
      <c r="I329" s="13"/>
      <c r="J329" s="13"/>
      <c r="K329" s="13"/>
      <c r="L329" s="13"/>
      <c r="M329" s="13"/>
      <c r="N329" s="29">
        <f t="shared" si="5"/>
        <v>2497.87</v>
      </c>
    </row>
    <row r="330" spans="1:14" x14ac:dyDescent="0.15">
      <c r="A330" s="3" t="s">
        <v>123</v>
      </c>
      <c r="B330" s="3" t="s">
        <v>126</v>
      </c>
      <c r="C330" s="3" t="s">
        <v>127</v>
      </c>
      <c r="D330" s="13">
        <v>1995.337</v>
      </c>
      <c r="E330" s="13"/>
      <c r="F330" s="13"/>
      <c r="G330" s="13"/>
      <c r="H330" s="13"/>
      <c r="I330" s="13"/>
      <c r="J330" s="13"/>
      <c r="K330" s="13"/>
      <c r="L330" s="13"/>
      <c r="M330" s="13"/>
      <c r="N330" s="29">
        <f t="shared" si="5"/>
        <v>1995.337</v>
      </c>
    </row>
    <row r="331" spans="1:14" x14ac:dyDescent="0.15">
      <c r="A331" s="3" t="s">
        <v>123</v>
      </c>
      <c r="B331" s="3" t="s">
        <v>128</v>
      </c>
      <c r="C331" s="3" t="s">
        <v>129</v>
      </c>
      <c r="D331" s="13">
        <v>85660</v>
      </c>
      <c r="E331" s="13"/>
      <c r="F331" s="13"/>
      <c r="G331" s="13"/>
      <c r="H331" s="13"/>
      <c r="I331" s="13"/>
      <c r="J331" s="13"/>
      <c r="K331" s="13"/>
      <c r="L331" s="13"/>
      <c r="M331" s="13"/>
      <c r="N331" s="29">
        <f t="shared" si="5"/>
        <v>85660</v>
      </c>
    </row>
    <row r="332" spans="1:14" x14ac:dyDescent="0.15">
      <c r="A332" s="3" t="s">
        <v>123</v>
      </c>
      <c r="B332" s="3" t="s">
        <v>130</v>
      </c>
      <c r="C332" s="3" t="s">
        <v>131</v>
      </c>
      <c r="D332" s="13">
        <v>77220</v>
      </c>
      <c r="E332" s="13"/>
      <c r="F332" s="13"/>
      <c r="G332" s="13"/>
      <c r="H332" s="13"/>
      <c r="I332" s="13"/>
      <c r="J332" s="13"/>
      <c r="K332" s="13"/>
      <c r="L332" s="13"/>
      <c r="M332" s="13"/>
      <c r="N332" s="29">
        <f t="shared" si="5"/>
        <v>77220</v>
      </c>
    </row>
    <row r="333" spans="1:14" x14ac:dyDescent="0.15">
      <c r="A333" s="3" t="s">
        <v>132</v>
      </c>
      <c r="B333" s="3" t="s">
        <v>133</v>
      </c>
      <c r="C333" s="3" t="s">
        <v>16</v>
      </c>
      <c r="D333" s="13">
        <v>1650.855</v>
      </c>
      <c r="E333" s="13"/>
      <c r="F333" s="13"/>
      <c r="G333" s="13"/>
      <c r="H333" s="13"/>
      <c r="I333" s="13"/>
      <c r="J333" s="13"/>
      <c r="K333" s="13"/>
      <c r="L333" s="13"/>
      <c r="M333" s="13"/>
      <c r="N333" s="29">
        <f t="shared" si="5"/>
        <v>1650.855</v>
      </c>
    </row>
    <row r="334" spans="1:14" x14ac:dyDescent="0.15">
      <c r="A334" s="3" t="s">
        <v>132</v>
      </c>
      <c r="B334" s="3" t="s">
        <v>134</v>
      </c>
      <c r="C334" s="3" t="s">
        <v>16</v>
      </c>
      <c r="D334" s="13">
        <v>30231.275999999976</v>
      </c>
      <c r="E334" s="13"/>
      <c r="F334" s="13"/>
      <c r="G334" s="13">
        <v>2062.7999999999984</v>
      </c>
      <c r="H334" s="13"/>
      <c r="I334" s="13"/>
      <c r="J334" s="13"/>
      <c r="K334" s="13"/>
      <c r="L334" s="13"/>
      <c r="M334" s="13"/>
      <c r="N334" s="29">
        <f t="shared" si="5"/>
        <v>32294.075999999975</v>
      </c>
    </row>
    <row r="335" spans="1:14" x14ac:dyDescent="0.15">
      <c r="A335" s="3" t="s">
        <v>132</v>
      </c>
      <c r="B335" s="3" t="s">
        <v>135</v>
      </c>
      <c r="C335" s="3" t="s">
        <v>136</v>
      </c>
      <c r="D335" s="13">
        <v>19129.334999999988</v>
      </c>
      <c r="E335" s="13"/>
      <c r="F335" s="13"/>
      <c r="G335" s="13">
        <v>1390.5999999999992</v>
      </c>
      <c r="H335" s="13"/>
      <c r="I335" s="13"/>
      <c r="J335" s="13"/>
      <c r="K335" s="13"/>
      <c r="L335" s="13"/>
      <c r="M335" s="13"/>
      <c r="N335" s="29">
        <f t="shared" si="5"/>
        <v>20519.934999999987</v>
      </c>
    </row>
    <row r="336" spans="1:14" x14ac:dyDescent="0.15">
      <c r="A336" s="3" t="s">
        <v>132</v>
      </c>
      <c r="B336" s="3" t="s">
        <v>603</v>
      </c>
      <c r="C336" s="3" t="s">
        <v>145</v>
      </c>
      <c r="D336" s="13">
        <v>369</v>
      </c>
      <c r="E336" s="13"/>
      <c r="F336" s="13"/>
      <c r="G336" s="13"/>
      <c r="H336" s="13"/>
      <c r="I336" s="13"/>
      <c r="J336" s="13"/>
      <c r="K336" s="13"/>
      <c r="L336" s="13"/>
      <c r="M336" s="13"/>
      <c r="N336" s="29">
        <f t="shared" si="5"/>
        <v>369</v>
      </c>
    </row>
    <row r="337" spans="1:14" x14ac:dyDescent="0.15">
      <c r="A337" s="3" t="s">
        <v>132</v>
      </c>
      <c r="B337" s="3" t="s">
        <v>137</v>
      </c>
      <c r="C337" s="3" t="s">
        <v>16</v>
      </c>
      <c r="D337" s="13">
        <v>10600</v>
      </c>
      <c r="E337" s="13"/>
      <c r="F337" s="13"/>
      <c r="G337" s="13">
        <v>1964.2999999999997</v>
      </c>
      <c r="H337" s="13"/>
      <c r="I337" s="13"/>
      <c r="J337" s="13"/>
      <c r="K337" s="13"/>
      <c r="L337" s="13"/>
      <c r="M337" s="13"/>
      <c r="N337" s="29">
        <f t="shared" si="5"/>
        <v>12564.3</v>
      </c>
    </row>
    <row r="338" spans="1:14" x14ac:dyDescent="0.15">
      <c r="A338" s="3" t="s">
        <v>132</v>
      </c>
      <c r="B338" s="3" t="s">
        <v>138</v>
      </c>
      <c r="C338" s="3" t="s">
        <v>36</v>
      </c>
      <c r="D338" s="13">
        <v>357.23</v>
      </c>
      <c r="E338" s="13"/>
      <c r="F338" s="13"/>
      <c r="G338" s="13"/>
      <c r="H338" s="13"/>
      <c r="I338" s="13"/>
      <c r="J338" s="13"/>
      <c r="K338" s="13"/>
      <c r="L338" s="13"/>
      <c r="M338" s="13"/>
      <c r="N338" s="29">
        <f t="shared" si="5"/>
        <v>357.23</v>
      </c>
    </row>
    <row r="339" spans="1:14" x14ac:dyDescent="0.15">
      <c r="A339" s="3" t="s">
        <v>132</v>
      </c>
      <c r="B339" s="3" t="s">
        <v>139</v>
      </c>
      <c r="C339" s="3" t="s">
        <v>16</v>
      </c>
      <c r="D339" s="13">
        <v>40151.065999999992</v>
      </c>
      <c r="E339" s="13"/>
      <c r="F339" s="13"/>
      <c r="G339" s="13">
        <v>3722.5000000000032</v>
      </c>
      <c r="H339" s="13"/>
      <c r="I339" s="13"/>
      <c r="J339" s="13"/>
      <c r="K339" s="13"/>
      <c r="L339" s="13"/>
      <c r="M339" s="13"/>
      <c r="N339" s="29">
        <f t="shared" si="5"/>
        <v>43873.565999999992</v>
      </c>
    </row>
    <row r="340" spans="1:14" x14ac:dyDescent="0.15">
      <c r="A340" s="3" t="s">
        <v>132</v>
      </c>
      <c r="B340" s="3" t="s">
        <v>141</v>
      </c>
      <c r="C340" s="3" t="s">
        <v>16</v>
      </c>
      <c r="D340" s="13">
        <v>25244.999999999982</v>
      </c>
      <c r="E340" s="13"/>
      <c r="F340" s="13"/>
      <c r="G340" s="13"/>
      <c r="H340" s="13"/>
      <c r="I340" s="13"/>
      <c r="J340" s="13"/>
      <c r="K340" s="13"/>
      <c r="L340" s="13"/>
      <c r="M340" s="13"/>
      <c r="N340" s="29">
        <f t="shared" si="5"/>
        <v>25244.999999999982</v>
      </c>
    </row>
    <row r="341" spans="1:14" x14ac:dyDescent="0.15">
      <c r="A341" s="3" t="s">
        <v>132</v>
      </c>
      <c r="B341" s="3" t="s">
        <v>142</v>
      </c>
      <c r="C341" s="3" t="s">
        <v>16</v>
      </c>
      <c r="D341" s="13">
        <v>5404.9999999999945</v>
      </c>
      <c r="E341" s="13"/>
      <c r="F341" s="13"/>
      <c r="G341" s="13"/>
      <c r="H341" s="13"/>
      <c r="I341" s="13"/>
      <c r="J341" s="13"/>
      <c r="K341" s="13"/>
      <c r="L341" s="13"/>
      <c r="M341" s="13"/>
      <c r="N341" s="29">
        <f t="shared" si="5"/>
        <v>5404.9999999999945</v>
      </c>
    </row>
    <row r="342" spans="1:14" x14ac:dyDescent="0.15">
      <c r="A342" s="3" t="s">
        <v>132</v>
      </c>
      <c r="B342" s="3" t="s">
        <v>143</v>
      </c>
      <c r="C342" s="3" t="s">
        <v>16</v>
      </c>
      <c r="D342" s="13">
        <v>18515.000000000007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29">
        <f t="shared" si="5"/>
        <v>18515.000000000007</v>
      </c>
    </row>
    <row r="343" spans="1:14" x14ac:dyDescent="0.15">
      <c r="A343" s="3" t="s">
        <v>132</v>
      </c>
      <c r="B343" s="3" t="s">
        <v>144</v>
      </c>
      <c r="C343" s="3" t="s">
        <v>145</v>
      </c>
      <c r="D343" s="13">
        <v>3416.8220000000001</v>
      </c>
      <c r="E343" s="13"/>
      <c r="F343" s="13"/>
      <c r="G343" s="13"/>
      <c r="H343" s="13"/>
      <c r="I343" s="13"/>
      <c r="J343" s="13"/>
      <c r="K343" s="13"/>
      <c r="L343" s="13"/>
      <c r="M343" s="13"/>
      <c r="N343" s="29">
        <f t="shared" si="5"/>
        <v>3416.8220000000001</v>
      </c>
    </row>
    <row r="344" spans="1:14" x14ac:dyDescent="0.15">
      <c r="A344" s="3" t="s">
        <v>132</v>
      </c>
      <c r="B344" s="3" t="s">
        <v>146</v>
      </c>
      <c r="C344" s="3" t="s">
        <v>16</v>
      </c>
      <c r="D344" s="13">
        <v>40520</v>
      </c>
      <c r="E344" s="13"/>
      <c r="F344" s="13"/>
      <c r="G344" s="13">
        <v>8854.8999999999851</v>
      </c>
      <c r="H344" s="13"/>
      <c r="I344" s="13"/>
      <c r="J344" s="13"/>
      <c r="K344" s="13"/>
      <c r="L344" s="13"/>
      <c r="M344" s="13"/>
      <c r="N344" s="29">
        <f t="shared" si="5"/>
        <v>49374.899999999987</v>
      </c>
    </row>
    <row r="345" spans="1:14" x14ac:dyDescent="0.15">
      <c r="A345" s="3" t="s">
        <v>132</v>
      </c>
      <c r="B345" s="3" t="s">
        <v>147</v>
      </c>
      <c r="C345" s="3" t="s">
        <v>16</v>
      </c>
      <c r="D345" s="13">
        <v>15569.438</v>
      </c>
      <c r="E345" s="13"/>
      <c r="F345" s="13"/>
      <c r="G345" s="13">
        <v>1055.5000000000002</v>
      </c>
      <c r="H345" s="13"/>
      <c r="I345" s="13"/>
      <c r="J345" s="13"/>
      <c r="K345" s="13"/>
      <c r="L345" s="13"/>
      <c r="M345" s="13"/>
      <c r="N345" s="29">
        <f t="shared" si="5"/>
        <v>16624.938000000002</v>
      </c>
    </row>
    <row r="346" spans="1:14" x14ac:dyDescent="0.15">
      <c r="A346" s="3" t="s">
        <v>148</v>
      </c>
      <c r="B346" s="3" t="s">
        <v>149</v>
      </c>
      <c r="C346" s="3" t="s">
        <v>26</v>
      </c>
      <c r="D346" s="13">
        <v>1912.6799999999998</v>
      </c>
      <c r="E346" s="13"/>
      <c r="F346" s="13"/>
      <c r="G346" s="13"/>
      <c r="H346" s="13"/>
      <c r="I346" s="13"/>
      <c r="J346" s="13"/>
      <c r="K346" s="13"/>
      <c r="L346" s="13"/>
      <c r="M346" s="13"/>
      <c r="N346" s="29">
        <f t="shared" si="5"/>
        <v>1912.6799999999998</v>
      </c>
    </row>
    <row r="347" spans="1:14" x14ac:dyDescent="0.15">
      <c r="A347" s="3" t="s">
        <v>148</v>
      </c>
      <c r="B347" s="3" t="s">
        <v>150</v>
      </c>
      <c r="C347" s="3" t="s">
        <v>50</v>
      </c>
      <c r="D347" s="13">
        <v>27466.559999999998</v>
      </c>
      <c r="E347" s="13"/>
      <c r="F347" s="13"/>
      <c r="G347" s="13"/>
      <c r="H347" s="13"/>
      <c r="I347" s="13"/>
      <c r="J347" s="13"/>
      <c r="K347" s="13"/>
      <c r="L347" s="13"/>
      <c r="M347" s="13"/>
      <c r="N347" s="29">
        <f t="shared" si="5"/>
        <v>27466.559999999998</v>
      </c>
    </row>
    <row r="348" spans="1:14" x14ac:dyDescent="0.15">
      <c r="A348" s="3" t="s">
        <v>148</v>
      </c>
      <c r="B348" s="3" t="s">
        <v>151</v>
      </c>
      <c r="C348" s="3" t="s">
        <v>36</v>
      </c>
      <c r="D348" s="13">
        <v>37142.28</v>
      </c>
      <c r="E348" s="13"/>
      <c r="F348" s="13"/>
      <c r="G348" s="13"/>
      <c r="H348" s="13"/>
      <c r="I348" s="13"/>
      <c r="J348" s="13"/>
      <c r="K348" s="13"/>
      <c r="L348" s="13"/>
      <c r="M348" s="13"/>
      <c r="N348" s="29">
        <f t="shared" si="5"/>
        <v>37142.28</v>
      </c>
    </row>
    <row r="349" spans="1:14" x14ac:dyDescent="0.15">
      <c r="A349" s="3" t="s">
        <v>148</v>
      </c>
      <c r="B349" s="3" t="s">
        <v>152</v>
      </c>
      <c r="C349" s="3" t="s">
        <v>32</v>
      </c>
      <c r="D349" s="13">
        <v>14557.080000000002</v>
      </c>
      <c r="E349" s="13"/>
      <c r="F349" s="13"/>
      <c r="G349" s="13"/>
      <c r="H349" s="13"/>
      <c r="I349" s="13"/>
      <c r="J349" s="13"/>
      <c r="K349" s="13"/>
      <c r="L349" s="13"/>
      <c r="M349" s="13"/>
      <c r="N349" s="29">
        <f t="shared" si="5"/>
        <v>14557.080000000002</v>
      </c>
    </row>
    <row r="350" spans="1:14" x14ac:dyDescent="0.15">
      <c r="A350" s="3" t="s">
        <v>148</v>
      </c>
      <c r="B350" s="3" t="s">
        <v>153</v>
      </c>
      <c r="C350" s="3" t="s">
        <v>16</v>
      </c>
      <c r="D350" s="13">
        <v>30888</v>
      </c>
      <c r="E350" s="13"/>
      <c r="F350" s="13"/>
      <c r="G350" s="13"/>
      <c r="H350" s="13"/>
      <c r="I350" s="13"/>
      <c r="J350" s="13"/>
      <c r="K350" s="13"/>
      <c r="L350" s="13"/>
      <c r="M350" s="13"/>
      <c r="N350" s="29">
        <f t="shared" si="5"/>
        <v>30888</v>
      </c>
    </row>
    <row r="351" spans="1:14" x14ac:dyDescent="0.15">
      <c r="A351" s="3" t="s">
        <v>604</v>
      </c>
      <c r="B351" s="3" t="s">
        <v>605</v>
      </c>
      <c r="C351" s="3" t="s">
        <v>36</v>
      </c>
      <c r="D351" s="13">
        <v>12166.199999999997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29">
        <f t="shared" si="5"/>
        <v>12166.199999999997</v>
      </c>
    </row>
    <row r="352" spans="1:14" x14ac:dyDescent="0.15">
      <c r="A352" s="3" t="s">
        <v>604</v>
      </c>
      <c r="B352" s="3" t="s">
        <v>606</v>
      </c>
      <c r="C352" s="3" t="s">
        <v>607</v>
      </c>
      <c r="D352" s="13">
        <v>12345.696000000004</v>
      </c>
      <c r="E352" s="13"/>
      <c r="F352" s="13"/>
      <c r="G352" s="13"/>
      <c r="H352" s="13"/>
      <c r="I352" s="13"/>
      <c r="J352" s="13"/>
      <c r="K352" s="13"/>
      <c r="L352" s="13"/>
      <c r="M352" s="13"/>
      <c r="N352" s="29">
        <f t="shared" si="5"/>
        <v>12345.696000000004</v>
      </c>
    </row>
    <row r="353" spans="1:14" x14ac:dyDescent="0.15">
      <c r="A353" s="3" t="s">
        <v>634</v>
      </c>
      <c r="B353" s="3" t="s">
        <v>635</v>
      </c>
      <c r="C353" s="3" t="s">
        <v>158</v>
      </c>
      <c r="D353" s="13">
        <v>7970</v>
      </c>
      <c r="E353" s="13">
        <v>2940</v>
      </c>
      <c r="F353" s="13"/>
      <c r="G353" s="13">
        <v>392</v>
      </c>
      <c r="H353" s="13"/>
      <c r="I353" s="13">
        <v>515</v>
      </c>
      <c r="J353" s="13">
        <v>620</v>
      </c>
      <c r="K353" s="13"/>
      <c r="L353" s="13"/>
      <c r="M353" s="13"/>
      <c r="N353" s="29">
        <f t="shared" si="5"/>
        <v>12437</v>
      </c>
    </row>
    <row r="354" spans="1:14" x14ac:dyDescent="0.15">
      <c r="A354" s="3" t="s">
        <v>636</v>
      </c>
      <c r="B354" s="3" t="s">
        <v>637</v>
      </c>
      <c r="C354" s="3" t="s">
        <v>158</v>
      </c>
      <c r="D354" s="13">
        <v>6210</v>
      </c>
      <c r="E354" s="13"/>
      <c r="F354" s="13"/>
      <c r="G354" s="13">
        <v>224</v>
      </c>
      <c r="H354" s="13"/>
      <c r="I354" s="13"/>
      <c r="J354" s="13"/>
      <c r="K354" s="13"/>
      <c r="L354" s="13"/>
      <c r="M354" s="13"/>
      <c r="N354" s="29">
        <f t="shared" si="5"/>
        <v>6434</v>
      </c>
    </row>
    <row r="355" spans="1:14" x14ac:dyDescent="0.15">
      <c r="A355" s="3" t="s">
        <v>638</v>
      </c>
      <c r="B355" s="3" t="s">
        <v>639</v>
      </c>
      <c r="C355" s="3" t="s">
        <v>158</v>
      </c>
      <c r="D355" s="13">
        <v>2470</v>
      </c>
      <c r="E355" s="13"/>
      <c r="F355" s="13"/>
      <c r="G355" s="13">
        <v>869</v>
      </c>
      <c r="H355" s="13"/>
      <c r="I355" s="13">
        <v>315</v>
      </c>
      <c r="J355" s="13"/>
      <c r="K355" s="13"/>
      <c r="L355" s="13"/>
      <c r="M355" s="13"/>
      <c r="N355" s="29">
        <f t="shared" si="5"/>
        <v>3654</v>
      </c>
    </row>
    <row r="356" spans="1:14" x14ac:dyDescent="0.15">
      <c r="A356" s="3" t="s">
        <v>640</v>
      </c>
      <c r="B356" s="3" t="s">
        <v>641</v>
      </c>
      <c r="C356" s="3" t="s">
        <v>201</v>
      </c>
      <c r="D356" s="13">
        <v>5000</v>
      </c>
      <c r="E356" s="13"/>
      <c r="F356" s="13"/>
      <c r="G356" s="13"/>
      <c r="H356" s="13"/>
      <c r="I356" s="13"/>
      <c r="J356" s="13"/>
      <c r="K356" s="13"/>
      <c r="L356" s="13"/>
      <c r="M356" s="13"/>
      <c r="N356" s="29">
        <f t="shared" si="5"/>
        <v>5000</v>
      </c>
    </row>
    <row r="357" spans="1:14" x14ac:dyDescent="0.15">
      <c r="A357" s="3" t="s">
        <v>642</v>
      </c>
      <c r="B357" s="3" t="s">
        <v>643</v>
      </c>
      <c r="C357" s="3" t="s">
        <v>362</v>
      </c>
      <c r="D357" s="13">
        <v>870</v>
      </c>
      <c r="E357" s="13"/>
      <c r="F357" s="13"/>
      <c r="G357" s="13"/>
      <c r="H357" s="13"/>
      <c r="I357" s="13">
        <v>45</v>
      </c>
      <c r="J357" s="13"/>
      <c r="K357" s="13"/>
      <c r="L357" s="13"/>
      <c r="M357" s="13"/>
      <c r="N357" s="29">
        <f t="shared" si="5"/>
        <v>915</v>
      </c>
    </row>
    <row r="358" spans="1:14" x14ac:dyDescent="0.15">
      <c r="A358" s="9" t="s">
        <v>646</v>
      </c>
      <c r="B358" s="3" t="s">
        <v>644</v>
      </c>
      <c r="C358" s="9" t="s">
        <v>645</v>
      </c>
      <c r="D358" s="13">
        <v>27744</v>
      </c>
      <c r="E358" s="13"/>
      <c r="F358" s="13"/>
      <c r="G358" s="13">
        <v>6240</v>
      </c>
      <c r="H358" s="13"/>
      <c r="I358" s="13"/>
      <c r="J358" s="13"/>
      <c r="K358" s="13"/>
      <c r="L358" s="13">
        <f>6127+4720</f>
        <v>10847</v>
      </c>
      <c r="M358" s="13"/>
      <c r="N358" s="29">
        <f t="shared" si="5"/>
        <v>44831</v>
      </c>
    </row>
    <row r="359" spans="1:14" x14ac:dyDescent="0.15">
      <c r="A359" s="9" t="s">
        <v>646</v>
      </c>
      <c r="B359" s="3" t="s">
        <v>647</v>
      </c>
      <c r="C359" s="9" t="s">
        <v>48</v>
      </c>
      <c r="D359" s="13">
        <v>5960</v>
      </c>
      <c r="E359" s="13"/>
      <c r="F359" s="13"/>
      <c r="G359" s="13">
        <v>1872</v>
      </c>
      <c r="H359" s="13"/>
      <c r="I359" s="13"/>
      <c r="J359" s="13"/>
      <c r="K359" s="13"/>
      <c r="L359" s="13">
        <f>2926+1642</f>
        <v>4568</v>
      </c>
      <c r="M359" s="13"/>
      <c r="N359" s="29">
        <f t="shared" si="5"/>
        <v>12400</v>
      </c>
    </row>
    <row r="360" spans="1:14" x14ac:dyDescent="0.15">
      <c r="A360" s="9" t="s">
        <v>646</v>
      </c>
      <c r="B360" s="3" t="s">
        <v>648</v>
      </c>
      <c r="C360" s="9" t="s">
        <v>596</v>
      </c>
      <c r="D360" s="13">
        <v>5082</v>
      </c>
      <c r="E360" s="13"/>
      <c r="F360" s="13"/>
      <c r="G360" s="13">
        <v>168</v>
      </c>
      <c r="H360" s="13"/>
      <c r="I360" s="13"/>
      <c r="J360" s="13"/>
      <c r="K360" s="13"/>
      <c r="L360" s="13">
        <f>662+1163</f>
        <v>1825</v>
      </c>
      <c r="M360" s="13"/>
      <c r="N360" s="29">
        <f t="shared" si="5"/>
        <v>7075</v>
      </c>
    </row>
    <row r="361" spans="1:14" x14ac:dyDescent="0.15">
      <c r="A361" s="9" t="s">
        <v>646</v>
      </c>
      <c r="B361" s="3" t="s">
        <v>649</v>
      </c>
      <c r="C361" s="9" t="s">
        <v>162</v>
      </c>
      <c r="D361" s="13">
        <v>2640</v>
      </c>
      <c r="E361" s="13"/>
      <c r="F361" s="13"/>
      <c r="G361" s="13">
        <v>72</v>
      </c>
      <c r="H361" s="13"/>
      <c r="I361" s="13"/>
      <c r="J361" s="13"/>
      <c r="K361" s="13"/>
      <c r="L361" s="13">
        <f>607+752</f>
        <v>1359</v>
      </c>
      <c r="M361" s="13"/>
      <c r="N361" s="29">
        <f t="shared" si="5"/>
        <v>4071</v>
      </c>
    </row>
    <row r="362" spans="1:14" x14ac:dyDescent="0.15">
      <c r="A362" s="9" t="s">
        <v>646</v>
      </c>
      <c r="B362" s="3" t="s">
        <v>650</v>
      </c>
      <c r="C362" s="9" t="s">
        <v>407</v>
      </c>
      <c r="D362" s="13">
        <v>5538</v>
      </c>
      <c r="E362" s="13"/>
      <c r="F362" s="13"/>
      <c r="G362" s="13">
        <v>288</v>
      </c>
      <c r="H362" s="13"/>
      <c r="I362" s="13"/>
      <c r="J362" s="13"/>
      <c r="K362" s="13"/>
      <c r="L362" s="13"/>
      <c r="M362" s="13"/>
      <c r="N362" s="29">
        <f t="shared" si="5"/>
        <v>5826</v>
      </c>
    </row>
    <row r="363" spans="1:14" x14ac:dyDescent="0.15">
      <c r="A363" s="9" t="s">
        <v>646</v>
      </c>
      <c r="B363" s="3" t="s">
        <v>651</v>
      </c>
      <c r="C363" s="9" t="s">
        <v>355</v>
      </c>
      <c r="D363" s="13">
        <v>6048</v>
      </c>
      <c r="E363" s="13"/>
      <c r="F363" s="13"/>
      <c r="G363" s="13">
        <v>1128</v>
      </c>
      <c r="H363" s="13"/>
      <c r="I363" s="13"/>
      <c r="J363" s="13"/>
      <c r="K363" s="13"/>
      <c r="L363" s="13">
        <f>3312+3625</f>
        <v>6937</v>
      </c>
      <c r="M363" s="13"/>
      <c r="N363" s="29">
        <f t="shared" si="5"/>
        <v>14113</v>
      </c>
    </row>
    <row r="364" spans="1:14" x14ac:dyDescent="0.15">
      <c r="A364" s="9" t="s">
        <v>646</v>
      </c>
      <c r="B364" s="3" t="s">
        <v>652</v>
      </c>
      <c r="C364" s="9" t="s">
        <v>251</v>
      </c>
      <c r="D364" s="13">
        <v>4680</v>
      </c>
      <c r="E364" s="13"/>
      <c r="F364" s="13"/>
      <c r="G364" s="13">
        <v>144</v>
      </c>
      <c r="H364" s="13"/>
      <c r="I364" s="13"/>
      <c r="J364" s="13"/>
      <c r="K364" s="13"/>
      <c r="L364" s="13">
        <f>331+410</f>
        <v>741</v>
      </c>
      <c r="M364" s="13"/>
      <c r="N364" s="29">
        <f t="shared" si="5"/>
        <v>5565</v>
      </c>
    </row>
    <row r="365" spans="1:14" x14ac:dyDescent="0.15">
      <c r="A365" s="9" t="s">
        <v>646</v>
      </c>
      <c r="B365" s="3" t="s">
        <v>653</v>
      </c>
      <c r="C365" s="9" t="s">
        <v>71</v>
      </c>
      <c r="D365" s="13">
        <v>11920</v>
      </c>
      <c r="E365" s="13"/>
      <c r="F365" s="13"/>
      <c r="G365" s="13">
        <v>252</v>
      </c>
      <c r="H365" s="13"/>
      <c r="I365" s="13"/>
      <c r="J365" s="13"/>
      <c r="K365" s="13"/>
      <c r="L365" s="13"/>
      <c r="M365" s="13"/>
      <c r="N365" s="29">
        <f t="shared" si="5"/>
        <v>12172</v>
      </c>
    </row>
    <row r="366" spans="1:14" x14ac:dyDescent="0.15">
      <c r="A366" s="9" t="s">
        <v>646</v>
      </c>
      <c r="B366" s="3" t="s">
        <v>654</v>
      </c>
      <c r="C366" s="9" t="s">
        <v>160</v>
      </c>
      <c r="D366" s="13">
        <v>12920</v>
      </c>
      <c r="E366" s="13"/>
      <c r="F366" s="13"/>
      <c r="G366" s="13">
        <v>564</v>
      </c>
      <c r="H366" s="13"/>
      <c r="I366" s="13"/>
      <c r="J366" s="13"/>
      <c r="K366" s="13"/>
      <c r="L366" s="13"/>
      <c r="M366" s="13"/>
      <c r="N366" s="29">
        <f t="shared" si="5"/>
        <v>13484</v>
      </c>
    </row>
    <row r="367" spans="1:14" x14ac:dyDescent="0.15">
      <c r="A367" s="9" t="s">
        <v>646</v>
      </c>
      <c r="B367" s="3" t="s">
        <v>655</v>
      </c>
      <c r="C367" s="9" t="s">
        <v>656</v>
      </c>
      <c r="D367" s="13">
        <v>5306</v>
      </c>
      <c r="E367" s="13"/>
      <c r="F367" s="13"/>
      <c r="G367" s="13">
        <v>516</v>
      </c>
      <c r="H367" s="13"/>
      <c r="I367" s="13"/>
      <c r="J367" s="13"/>
      <c r="K367" s="13"/>
      <c r="L367" s="13">
        <f>1932+2736</f>
        <v>4668</v>
      </c>
      <c r="M367" s="13"/>
      <c r="N367" s="29">
        <f t="shared" si="5"/>
        <v>10490</v>
      </c>
    </row>
    <row r="368" spans="1:14" x14ac:dyDescent="0.15">
      <c r="A368" s="9" t="s">
        <v>646</v>
      </c>
      <c r="B368" s="3" t="s">
        <v>657</v>
      </c>
      <c r="C368" s="9" t="s">
        <v>160</v>
      </c>
      <c r="D368" s="13">
        <v>9821</v>
      </c>
      <c r="E368" s="13"/>
      <c r="F368" s="13"/>
      <c r="G368" s="13">
        <v>156</v>
      </c>
      <c r="H368" s="13"/>
      <c r="I368" s="13"/>
      <c r="J368" s="13"/>
      <c r="K368" s="13"/>
      <c r="L368" s="13"/>
      <c r="M368" s="13"/>
      <c r="N368" s="29">
        <f t="shared" si="5"/>
        <v>9977</v>
      </c>
    </row>
    <row r="369" spans="1:14" x14ac:dyDescent="0.15">
      <c r="A369" s="9" t="s">
        <v>658</v>
      </c>
      <c r="B369" s="3" t="s">
        <v>659</v>
      </c>
      <c r="C369" s="3" t="s">
        <v>201</v>
      </c>
      <c r="D369" s="13">
        <v>1312.9999999999998</v>
      </c>
      <c r="E369" s="13"/>
      <c r="F369" s="13"/>
      <c r="G369" s="13">
        <v>0</v>
      </c>
      <c r="H369" s="13"/>
      <c r="I369" s="13"/>
      <c r="J369" s="13">
        <v>0</v>
      </c>
      <c r="K369" s="13"/>
      <c r="L369" s="13"/>
      <c r="M369" s="13"/>
      <c r="N369" s="29">
        <f t="shared" si="5"/>
        <v>1312.9999999999998</v>
      </c>
    </row>
    <row r="370" spans="1:14" x14ac:dyDescent="0.15">
      <c r="A370" s="9" t="s">
        <v>658</v>
      </c>
      <c r="B370" s="3" t="s">
        <v>660</v>
      </c>
      <c r="C370" s="3" t="s">
        <v>201</v>
      </c>
      <c r="D370" s="13">
        <v>312</v>
      </c>
      <c r="E370" s="13"/>
      <c r="F370" s="13"/>
      <c r="G370" s="13">
        <v>0</v>
      </c>
      <c r="H370" s="13"/>
      <c r="I370" s="13"/>
      <c r="J370" s="13">
        <v>0</v>
      </c>
      <c r="K370" s="13"/>
      <c r="L370" s="13"/>
      <c r="M370" s="13"/>
      <c r="N370" s="29">
        <f t="shared" si="5"/>
        <v>312</v>
      </c>
    </row>
    <row r="371" spans="1:14" x14ac:dyDescent="0.15">
      <c r="A371" s="9" t="s">
        <v>658</v>
      </c>
      <c r="B371" s="3" t="s">
        <v>661</v>
      </c>
      <c r="C371" s="3" t="s">
        <v>201</v>
      </c>
      <c r="D371" s="13">
        <v>49075</v>
      </c>
      <c r="E371" s="13"/>
      <c r="F371" s="13"/>
      <c r="G371" s="13">
        <v>0</v>
      </c>
      <c r="H371" s="13"/>
      <c r="I371" s="13"/>
      <c r="J371" s="13">
        <v>1560</v>
      </c>
      <c r="K371" s="13"/>
      <c r="L371" s="13"/>
      <c r="M371" s="13"/>
      <c r="N371" s="29">
        <f t="shared" si="5"/>
        <v>50635</v>
      </c>
    </row>
    <row r="372" spans="1:14" x14ac:dyDescent="0.15">
      <c r="A372" s="9" t="s">
        <v>658</v>
      </c>
      <c r="B372" s="3" t="s">
        <v>662</v>
      </c>
      <c r="C372" s="3" t="s">
        <v>201</v>
      </c>
      <c r="D372" s="13">
        <v>0</v>
      </c>
      <c r="E372" s="13"/>
      <c r="F372" s="13"/>
      <c r="G372" s="13">
        <v>0</v>
      </c>
      <c r="H372" s="13"/>
      <c r="I372" s="13"/>
      <c r="J372" s="13">
        <v>0</v>
      </c>
      <c r="K372" s="13"/>
      <c r="L372" s="13"/>
      <c r="M372" s="13"/>
      <c r="N372" s="29">
        <f t="shared" si="5"/>
        <v>0</v>
      </c>
    </row>
    <row r="373" spans="1:14" x14ac:dyDescent="0.15">
      <c r="A373" s="9" t="s">
        <v>658</v>
      </c>
      <c r="B373" s="3" t="s">
        <v>663</v>
      </c>
      <c r="C373" s="3" t="s">
        <v>201</v>
      </c>
      <c r="D373" s="13">
        <v>9750</v>
      </c>
      <c r="E373" s="13"/>
      <c r="F373" s="13"/>
      <c r="G373" s="13">
        <v>0</v>
      </c>
      <c r="H373" s="13"/>
      <c r="I373" s="13"/>
      <c r="J373" s="13">
        <v>0</v>
      </c>
      <c r="K373" s="13"/>
      <c r="L373" s="13"/>
      <c r="M373" s="13"/>
      <c r="N373" s="29">
        <f t="shared" si="5"/>
        <v>9750</v>
      </c>
    </row>
    <row r="374" spans="1:14" x14ac:dyDescent="0.15">
      <c r="A374" s="9" t="s">
        <v>658</v>
      </c>
      <c r="B374" s="3" t="s">
        <v>664</v>
      </c>
      <c r="C374" s="3" t="s">
        <v>201</v>
      </c>
      <c r="D374" s="13">
        <v>0</v>
      </c>
      <c r="E374" s="13"/>
      <c r="F374" s="13"/>
      <c r="G374" s="13">
        <v>0</v>
      </c>
      <c r="H374" s="13"/>
      <c r="I374" s="13"/>
      <c r="J374" s="13">
        <v>0</v>
      </c>
      <c r="K374" s="13"/>
      <c r="L374" s="13"/>
      <c r="M374" s="13"/>
      <c r="N374" s="29">
        <f t="shared" si="5"/>
        <v>0</v>
      </c>
    </row>
    <row r="375" spans="1:14" x14ac:dyDescent="0.15">
      <c r="A375" s="9" t="s">
        <v>658</v>
      </c>
      <c r="B375" s="3" t="s">
        <v>665</v>
      </c>
      <c r="C375" s="3" t="s">
        <v>201</v>
      </c>
      <c r="D375" s="13">
        <v>312</v>
      </c>
      <c r="E375" s="13"/>
      <c r="F375" s="13"/>
      <c r="G375" s="13">
        <v>0</v>
      </c>
      <c r="H375" s="13"/>
      <c r="I375" s="13"/>
      <c r="J375" s="13">
        <v>0</v>
      </c>
      <c r="K375" s="13"/>
      <c r="L375" s="13"/>
      <c r="M375" s="13"/>
      <c r="N375" s="29">
        <f t="shared" si="5"/>
        <v>312</v>
      </c>
    </row>
    <row r="376" spans="1:14" x14ac:dyDescent="0.15">
      <c r="A376" s="9" t="s">
        <v>658</v>
      </c>
      <c r="B376" s="3" t="s">
        <v>666</v>
      </c>
      <c r="C376" s="3" t="s">
        <v>201</v>
      </c>
      <c r="D376" s="13">
        <v>468</v>
      </c>
      <c r="E376" s="13"/>
      <c r="F376" s="13"/>
      <c r="G376" s="13">
        <v>0</v>
      </c>
      <c r="H376" s="13"/>
      <c r="I376" s="13"/>
      <c r="J376" s="13">
        <v>0</v>
      </c>
      <c r="K376" s="13"/>
      <c r="L376" s="13"/>
      <c r="M376" s="13"/>
      <c r="N376" s="29">
        <f t="shared" si="5"/>
        <v>468</v>
      </c>
    </row>
    <row r="377" spans="1:14" x14ac:dyDescent="0.15">
      <c r="A377" s="9" t="s">
        <v>658</v>
      </c>
      <c r="B377" s="3" t="s">
        <v>741</v>
      </c>
      <c r="C377" s="3" t="s">
        <v>201</v>
      </c>
      <c r="D377" s="13">
        <v>312</v>
      </c>
      <c r="E377" s="13"/>
      <c r="F377" s="13"/>
      <c r="G377" s="13">
        <v>0</v>
      </c>
      <c r="H377" s="13"/>
      <c r="I377" s="13"/>
      <c r="J377" s="13">
        <v>0</v>
      </c>
      <c r="K377" s="13"/>
      <c r="L377" s="13"/>
      <c r="M377" s="13"/>
      <c r="N377" s="29">
        <f t="shared" si="5"/>
        <v>312</v>
      </c>
    </row>
    <row r="378" spans="1:14" x14ac:dyDescent="0.15">
      <c r="A378" s="9" t="s">
        <v>658</v>
      </c>
      <c r="B378" s="3" t="s">
        <v>742</v>
      </c>
      <c r="C378" s="3" t="s">
        <v>201</v>
      </c>
      <c r="D378" s="13">
        <v>1300</v>
      </c>
      <c r="E378" s="13"/>
      <c r="F378" s="13"/>
      <c r="G378" s="13">
        <v>0</v>
      </c>
      <c r="H378" s="13"/>
      <c r="I378" s="13"/>
      <c r="J378" s="13">
        <v>0</v>
      </c>
      <c r="K378" s="13"/>
      <c r="L378" s="13"/>
      <c r="M378" s="13"/>
      <c r="N378" s="29">
        <f t="shared" si="5"/>
        <v>1300</v>
      </c>
    </row>
    <row r="379" spans="1:14" x14ac:dyDescent="0.15">
      <c r="A379" s="9" t="s">
        <v>658</v>
      </c>
      <c r="B379" s="3" t="s">
        <v>667</v>
      </c>
      <c r="C379" s="3" t="s">
        <v>201</v>
      </c>
      <c r="D379" s="13">
        <v>6441.4999999999991</v>
      </c>
      <c r="E379" s="13"/>
      <c r="F379" s="13"/>
      <c r="G379" s="13">
        <v>0</v>
      </c>
      <c r="H379" s="13"/>
      <c r="I379" s="13"/>
      <c r="J379" s="13">
        <v>0</v>
      </c>
      <c r="K379" s="13"/>
      <c r="L379" s="13"/>
      <c r="M379" s="13"/>
      <c r="N379" s="29">
        <f t="shared" si="5"/>
        <v>6441.4999999999991</v>
      </c>
    </row>
    <row r="380" spans="1:14" x14ac:dyDescent="0.15">
      <c r="A380" s="9" t="s">
        <v>658</v>
      </c>
      <c r="B380" s="3" t="s">
        <v>668</v>
      </c>
      <c r="C380" s="3" t="s">
        <v>201</v>
      </c>
      <c r="D380" s="13">
        <v>234</v>
      </c>
      <c r="E380" s="13"/>
      <c r="F380" s="13"/>
      <c r="G380" s="13">
        <v>0</v>
      </c>
      <c r="H380" s="13"/>
      <c r="I380" s="13"/>
      <c r="J380" s="13">
        <v>0</v>
      </c>
      <c r="K380" s="13"/>
      <c r="L380" s="13"/>
      <c r="M380" s="13"/>
      <c r="N380" s="29">
        <f t="shared" si="5"/>
        <v>234</v>
      </c>
    </row>
    <row r="381" spans="1:14" x14ac:dyDescent="0.15">
      <c r="A381" s="9" t="s">
        <v>658</v>
      </c>
      <c r="B381" s="3" t="s">
        <v>669</v>
      </c>
      <c r="C381" s="3" t="s">
        <v>201</v>
      </c>
      <c r="D381" s="13">
        <v>0</v>
      </c>
      <c r="E381" s="13"/>
      <c r="F381" s="13"/>
      <c r="G381" s="13">
        <v>0</v>
      </c>
      <c r="H381" s="13"/>
      <c r="I381" s="13"/>
      <c r="J381" s="13">
        <v>312</v>
      </c>
      <c r="K381" s="13"/>
      <c r="L381" s="13"/>
      <c r="M381" s="13"/>
      <c r="N381" s="29">
        <f t="shared" si="5"/>
        <v>312</v>
      </c>
    </row>
    <row r="382" spans="1:14" x14ac:dyDescent="0.15">
      <c r="A382" s="9" t="s">
        <v>658</v>
      </c>
      <c r="B382" s="3" t="s">
        <v>670</v>
      </c>
      <c r="C382" s="3" t="s">
        <v>201</v>
      </c>
      <c r="D382" s="13">
        <v>468</v>
      </c>
      <c r="E382" s="13"/>
      <c r="F382" s="13"/>
      <c r="G382" s="13">
        <v>520</v>
      </c>
      <c r="H382" s="13"/>
      <c r="I382" s="13"/>
      <c r="J382" s="13">
        <v>0</v>
      </c>
      <c r="K382" s="13"/>
      <c r="L382" s="13"/>
      <c r="M382" s="13"/>
      <c r="N382" s="29">
        <f t="shared" si="5"/>
        <v>988</v>
      </c>
    </row>
    <row r="383" spans="1:14" x14ac:dyDescent="0.15">
      <c r="A383" s="9" t="s">
        <v>658</v>
      </c>
      <c r="B383" s="3" t="s">
        <v>671</v>
      </c>
      <c r="C383" s="3" t="s">
        <v>201</v>
      </c>
      <c r="D383" s="13">
        <v>5200</v>
      </c>
      <c r="E383" s="13"/>
      <c r="F383" s="13"/>
      <c r="G383" s="13">
        <v>0</v>
      </c>
      <c r="H383" s="13"/>
      <c r="I383" s="13"/>
      <c r="J383" s="13">
        <v>0</v>
      </c>
      <c r="K383" s="13"/>
      <c r="L383" s="13"/>
      <c r="M383" s="13"/>
      <c r="N383" s="29">
        <f t="shared" si="5"/>
        <v>5200</v>
      </c>
    </row>
    <row r="384" spans="1:14" x14ac:dyDescent="0.15">
      <c r="A384" s="9" t="s">
        <v>658</v>
      </c>
      <c r="B384" s="3" t="s">
        <v>672</v>
      </c>
      <c r="C384" s="3" t="s">
        <v>201</v>
      </c>
      <c r="D384" s="13">
        <v>2600</v>
      </c>
      <c r="E384" s="13"/>
      <c r="F384" s="13"/>
      <c r="G384" s="13">
        <v>866.66666666666663</v>
      </c>
      <c r="H384" s="13"/>
      <c r="I384" s="13"/>
      <c r="J384" s="13">
        <v>0</v>
      </c>
      <c r="K384" s="13"/>
      <c r="L384" s="13"/>
      <c r="M384" s="13"/>
      <c r="N384" s="29">
        <f t="shared" si="5"/>
        <v>3466.6666666666665</v>
      </c>
    </row>
    <row r="385" spans="1:14" x14ac:dyDescent="0.15">
      <c r="A385" s="9" t="s">
        <v>658</v>
      </c>
      <c r="B385" s="3" t="s">
        <v>673</v>
      </c>
      <c r="C385" s="3" t="s">
        <v>201</v>
      </c>
      <c r="D385" s="13">
        <v>3900</v>
      </c>
      <c r="E385" s="13"/>
      <c r="F385" s="13"/>
      <c r="G385" s="13">
        <v>0</v>
      </c>
      <c r="H385" s="13"/>
      <c r="I385" s="13"/>
      <c r="J385" s="13">
        <v>0</v>
      </c>
      <c r="K385" s="13"/>
      <c r="L385" s="13"/>
      <c r="M385" s="13"/>
      <c r="N385" s="29">
        <f t="shared" si="5"/>
        <v>3900</v>
      </c>
    </row>
    <row r="386" spans="1:14" x14ac:dyDescent="0.15">
      <c r="A386" s="9" t="s">
        <v>658</v>
      </c>
      <c r="B386" s="3" t="s">
        <v>674</v>
      </c>
      <c r="C386" s="3" t="s">
        <v>201</v>
      </c>
      <c r="D386" s="13">
        <v>1501.5</v>
      </c>
      <c r="E386" s="13"/>
      <c r="F386" s="13"/>
      <c r="G386" s="13">
        <v>3120</v>
      </c>
      <c r="H386" s="13"/>
      <c r="I386" s="13"/>
      <c r="J386" s="13">
        <v>0</v>
      </c>
      <c r="K386" s="13"/>
      <c r="L386" s="13"/>
      <c r="M386" s="13"/>
      <c r="N386" s="29">
        <f t="shared" si="5"/>
        <v>4621.5</v>
      </c>
    </row>
    <row r="387" spans="1:14" x14ac:dyDescent="0.15">
      <c r="A387" s="9" t="s">
        <v>658</v>
      </c>
      <c r="B387" s="3" t="s">
        <v>675</v>
      </c>
      <c r="C387" s="3" t="s">
        <v>201</v>
      </c>
      <c r="D387" s="13">
        <v>0</v>
      </c>
      <c r="E387" s="13"/>
      <c r="F387" s="13"/>
      <c r="G387" s="13">
        <v>0</v>
      </c>
      <c r="H387" s="13"/>
      <c r="I387" s="13"/>
      <c r="J387" s="13">
        <v>0</v>
      </c>
      <c r="K387" s="13"/>
      <c r="L387" s="13"/>
      <c r="M387" s="13"/>
      <c r="N387" s="29">
        <f t="shared" si="5"/>
        <v>0</v>
      </c>
    </row>
    <row r="388" spans="1:14" x14ac:dyDescent="0.15">
      <c r="A388" s="9" t="s">
        <v>658</v>
      </c>
      <c r="B388" s="3" t="s">
        <v>676</v>
      </c>
      <c r="C388" s="3" t="s">
        <v>201</v>
      </c>
      <c r="D388" s="13">
        <v>1000.9999999999999</v>
      </c>
      <c r="E388" s="13"/>
      <c r="F388" s="13"/>
      <c r="G388" s="13">
        <v>0</v>
      </c>
      <c r="H388" s="13"/>
      <c r="I388" s="13"/>
      <c r="J388" s="13">
        <v>0</v>
      </c>
      <c r="K388" s="13"/>
      <c r="L388" s="13"/>
      <c r="M388" s="13"/>
      <c r="N388" s="29">
        <f t="shared" si="5"/>
        <v>1000.9999999999999</v>
      </c>
    </row>
    <row r="389" spans="1:14" x14ac:dyDescent="0.15">
      <c r="A389" s="9" t="s">
        <v>658</v>
      </c>
      <c r="B389" s="3" t="s">
        <v>677</v>
      </c>
      <c r="C389" s="3" t="s">
        <v>201</v>
      </c>
      <c r="D389" s="13">
        <v>500.49999999999994</v>
      </c>
      <c r="E389" s="13"/>
      <c r="F389" s="13"/>
      <c r="G389" s="13">
        <v>0</v>
      </c>
      <c r="H389" s="13"/>
      <c r="I389" s="13"/>
      <c r="J389" s="13">
        <v>0</v>
      </c>
      <c r="K389" s="13"/>
      <c r="L389" s="13"/>
      <c r="M389" s="13"/>
      <c r="N389" s="29">
        <f t="shared" si="5"/>
        <v>500.49999999999994</v>
      </c>
    </row>
    <row r="390" spans="1:14" x14ac:dyDescent="0.15">
      <c r="A390" s="9" t="s">
        <v>658</v>
      </c>
      <c r="B390" s="3" t="s">
        <v>678</v>
      </c>
      <c r="C390" s="3" t="s">
        <v>201</v>
      </c>
      <c r="D390" s="13">
        <v>650</v>
      </c>
      <c r="E390" s="13"/>
      <c r="F390" s="13"/>
      <c r="G390" s="13">
        <v>520</v>
      </c>
      <c r="H390" s="13"/>
      <c r="I390" s="13"/>
      <c r="J390" s="13">
        <v>0</v>
      </c>
      <c r="K390" s="13"/>
      <c r="L390" s="13"/>
      <c r="M390" s="13"/>
      <c r="N390" s="29">
        <f t="shared" ref="N390:N453" si="6">SUM(D390:M390)</f>
        <v>1170</v>
      </c>
    </row>
    <row r="391" spans="1:14" x14ac:dyDescent="0.15">
      <c r="A391" s="9" t="s">
        <v>658</v>
      </c>
      <c r="B391" s="3" t="s">
        <v>679</v>
      </c>
      <c r="C391" s="3" t="s">
        <v>201</v>
      </c>
      <c r="D391" s="13">
        <v>2600</v>
      </c>
      <c r="E391" s="13"/>
      <c r="F391" s="13"/>
      <c r="G391" s="13">
        <v>0</v>
      </c>
      <c r="H391" s="13"/>
      <c r="I391" s="13"/>
      <c r="J391" s="13">
        <v>0</v>
      </c>
      <c r="K391" s="13"/>
      <c r="L391" s="13"/>
      <c r="M391" s="13"/>
      <c r="N391" s="29">
        <f t="shared" si="6"/>
        <v>2600</v>
      </c>
    </row>
    <row r="392" spans="1:14" x14ac:dyDescent="0.15">
      <c r="A392" s="9" t="s">
        <v>658</v>
      </c>
      <c r="B392" s="3" t="s">
        <v>680</v>
      </c>
      <c r="C392" s="3" t="s">
        <v>201</v>
      </c>
      <c r="D392" s="13">
        <v>156</v>
      </c>
      <c r="E392" s="13"/>
      <c r="F392" s="13"/>
      <c r="G392" s="13">
        <v>0</v>
      </c>
      <c r="H392" s="13"/>
      <c r="I392" s="13"/>
      <c r="J392" s="13">
        <v>0</v>
      </c>
      <c r="K392" s="13"/>
      <c r="L392" s="13"/>
      <c r="M392" s="13"/>
      <c r="N392" s="29">
        <f t="shared" si="6"/>
        <v>156</v>
      </c>
    </row>
    <row r="393" spans="1:14" x14ac:dyDescent="0.15">
      <c r="A393" s="9" t="s">
        <v>658</v>
      </c>
      <c r="B393" s="3" t="s">
        <v>681</v>
      </c>
      <c r="C393" s="3" t="s">
        <v>201</v>
      </c>
      <c r="D393" s="13">
        <v>1300</v>
      </c>
      <c r="E393" s="13"/>
      <c r="F393" s="13"/>
      <c r="G393" s="13">
        <v>0</v>
      </c>
      <c r="H393" s="13"/>
      <c r="I393" s="13"/>
      <c r="J393" s="13">
        <v>0</v>
      </c>
      <c r="K393" s="13"/>
      <c r="L393" s="13"/>
      <c r="M393" s="13"/>
      <c r="N393" s="29">
        <f t="shared" si="6"/>
        <v>1300</v>
      </c>
    </row>
    <row r="394" spans="1:14" x14ac:dyDescent="0.15">
      <c r="A394" s="9" t="s">
        <v>658</v>
      </c>
      <c r="B394" s="3" t="s">
        <v>682</v>
      </c>
      <c r="C394" s="3" t="s">
        <v>201</v>
      </c>
      <c r="D394" s="13">
        <v>1000.9999999999999</v>
      </c>
      <c r="E394" s="13"/>
      <c r="F394" s="13"/>
      <c r="G394" s="13">
        <v>0</v>
      </c>
      <c r="H394" s="13"/>
      <c r="I394" s="13"/>
      <c r="J394" s="13">
        <v>0</v>
      </c>
      <c r="K394" s="13"/>
      <c r="L394" s="13"/>
      <c r="M394" s="13"/>
      <c r="N394" s="29">
        <f t="shared" si="6"/>
        <v>1000.9999999999999</v>
      </c>
    </row>
    <row r="395" spans="1:14" x14ac:dyDescent="0.15">
      <c r="A395" s="9" t="s">
        <v>658</v>
      </c>
      <c r="B395" s="3" t="s">
        <v>683</v>
      </c>
      <c r="C395" s="3" t="s">
        <v>201</v>
      </c>
      <c r="D395" s="13">
        <v>156</v>
      </c>
      <c r="E395" s="13"/>
      <c r="F395" s="13"/>
      <c r="G395" s="13">
        <v>0</v>
      </c>
      <c r="H395" s="13"/>
      <c r="I395" s="13"/>
      <c r="J395" s="13">
        <v>0</v>
      </c>
      <c r="K395" s="13"/>
      <c r="L395" s="13"/>
      <c r="M395" s="13"/>
      <c r="N395" s="29">
        <f t="shared" si="6"/>
        <v>156</v>
      </c>
    </row>
    <row r="396" spans="1:14" x14ac:dyDescent="0.15">
      <c r="A396" s="9" t="s">
        <v>658</v>
      </c>
      <c r="B396" s="3" t="s">
        <v>684</v>
      </c>
      <c r="C396" s="3" t="s">
        <v>201</v>
      </c>
      <c r="D396" s="13">
        <v>8190</v>
      </c>
      <c r="E396" s="13"/>
      <c r="F396" s="13"/>
      <c r="G396" s="13">
        <v>0</v>
      </c>
      <c r="H396" s="13"/>
      <c r="I396" s="13"/>
      <c r="J396" s="13">
        <v>0</v>
      </c>
      <c r="K396" s="13"/>
      <c r="L396" s="13"/>
      <c r="M396" s="13"/>
      <c r="N396" s="29">
        <f t="shared" si="6"/>
        <v>8190</v>
      </c>
    </row>
    <row r="397" spans="1:14" x14ac:dyDescent="0.15">
      <c r="A397" s="9" t="s">
        <v>658</v>
      </c>
      <c r="B397" s="3" t="s">
        <v>685</v>
      </c>
      <c r="C397" s="3" t="s">
        <v>201</v>
      </c>
      <c r="D397" s="13">
        <v>0</v>
      </c>
      <c r="E397" s="13"/>
      <c r="F397" s="13"/>
      <c r="G397" s="13">
        <v>0</v>
      </c>
      <c r="H397" s="13"/>
      <c r="I397" s="13"/>
      <c r="J397" s="13">
        <v>0</v>
      </c>
      <c r="K397" s="13"/>
      <c r="L397" s="13"/>
      <c r="M397" s="13"/>
      <c r="N397" s="29">
        <f t="shared" si="6"/>
        <v>0</v>
      </c>
    </row>
    <row r="398" spans="1:14" x14ac:dyDescent="0.15">
      <c r="A398" s="9" t="s">
        <v>658</v>
      </c>
      <c r="B398" s="3" t="s">
        <v>686</v>
      </c>
      <c r="C398" s="3" t="s">
        <v>201</v>
      </c>
      <c r="D398" s="13">
        <v>2600</v>
      </c>
      <c r="E398" s="13"/>
      <c r="F398" s="13"/>
      <c r="G398" s="13">
        <v>0</v>
      </c>
      <c r="H398" s="13"/>
      <c r="I398" s="13"/>
      <c r="J398" s="13">
        <v>0</v>
      </c>
      <c r="K398" s="13"/>
      <c r="L398" s="13"/>
      <c r="M398" s="13"/>
      <c r="N398" s="29">
        <f t="shared" si="6"/>
        <v>2600</v>
      </c>
    </row>
    <row r="399" spans="1:14" x14ac:dyDescent="0.15">
      <c r="A399" s="9" t="s">
        <v>658</v>
      </c>
      <c r="B399" s="3" t="s">
        <v>687</v>
      </c>
      <c r="C399" s="3" t="s">
        <v>201</v>
      </c>
      <c r="D399" s="13">
        <v>1000.9999999999999</v>
      </c>
      <c r="E399" s="13"/>
      <c r="F399" s="13"/>
      <c r="G399" s="13">
        <v>520</v>
      </c>
      <c r="H399" s="13"/>
      <c r="I399" s="13"/>
      <c r="J399" s="13">
        <v>312</v>
      </c>
      <c r="K399" s="13"/>
      <c r="L399" s="13"/>
      <c r="M399" s="13"/>
      <c r="N399" s="29">
        <f t="shared" si="6"/>
        <v>1833</v>
      </c>
    </row>
    <row r="400" spans="1:14" x14ac:dyDescent="0.15">
      <c r="A400" s="9" t="s">
        <v>658</v>
      </c>
      <c r="B400" s="3" t="s">
        <v>688</v>
      </c>
      <c r="C400" s="3" t="s">
        <v>201</v>
      </c>
      <c r="D400" s="13">
        <v>6006</v>
      </c>
      <c r="E400" s="13"/>
      <c r="F400" s="13"/>
      <c r="G400" s="13">
        <v>520</v>
      </c>
      <c r="H400" s="13"/>
      <c r="I400" s="13"/>
      <c r="J400" s="13">
        <v>0</v>
      </c>
      <c r="K400" s="13"/>
      <c r="L400" s="13"/>
      <c r="M400" s="13"/>
      <c r="N400" s="29">
        <f t="shared" si="6"/>
        <v>6526</v>
      </c>
    </row>
    <row r="401" spans="1:14" x14ac:dyDescent="0.15">
      <c r="A401" s="9" t="s">
        <v>658</v>
      </c>
      <c r="B401" s="3" t="s">
        <v>689</v>
      </c>
      <c r="C401" s="3" t="s">
        <v>201</v>
      </c>
      <c r="D401" s="13">
        <v>1950</v>
      </c>
      <c r="E401" s="13"/>
      <c r="F401" s="13"/>
      <c r="G401" s="13">
        <v>0</v>
      </c>
      <c r="H401" s="13"/>
      <c r="I401" s="13"/>
      <c r="J401" s="13">
        <v>0</v>
      </c>
      <c r="K401" s="13"/>
      <c r="L401" s="13"/>
      <c r="M401" s="13"/>
      <c r="N401" s="29">
        <f t="shared" si="6"/>
        <v>1950</v>
      </c>
    </row>
    <row r="402" spans="1:14" x14ac:dyDescent="0.15">
      <c r="A402" s="9" t="s">
        <v>658</v>
      </c>
      <c r="B402" s="3" t="s">
        <v>690</v>
      </c>
      <c r="C402" s="3" t="s">
        <v>201</v>
      </c>
      <c r="D402" s="13">
        <v>234</v>
      </c>
      <c r="E402" s="13"/>
      <c r="F402" s="13"/>
      <c r="G402" s="13">
        <v>0</v>
      </c>
      <c r="H402" s="13"/>
      <c r="I402" s="13"/>
      <c r="J402" s="13">
        <v>0</v>
      </c>
      <c r="K402" s="13"/>
      <c r="L402" s="13"/>
      <c r="M402" s="13"/>
      <c r="N402" s="29">
        <f t="shared" si="6"/>
        <v>234</v>
      </c>
    </row>
    <row r="403" spans="1:14" x14ac:dyDescent="0.15">
      <c r="A403" s="9" t="s">
        <v>658</v>
      </c>
      <c r="B403" s="3" t="s">
        <v>743</v>
      </c>
      <c r="C403" s="3" t="s">
        <v>201</v>
      </c>
      <c r="D403" s="13">
        <v>500.49999999999994</v>
      </c>
      <c r="E403" s="13"/>
      <c r="F403" s="13"/>
      <c r="G403" s="13">
        <v>0</v>
      </c>
      <c r="H403" s="13"/>
      <c r="I403" s="13"/>
      <c r="J403" s="13">
        <v>0</v>
      </c>
      <c r="K403" s="13"/>
      <c r="L403" s="13"/>
      <c r="M403" s="13"/>
      <c r="N403" s="29">
        <f t="shared" si="6"/>
        <v>500.49999999999994</v>
      </c>
    </row>
    <row r="404" spans="1:14" x14ac:dyDescent="0.15">
      <c r="A404" s="9" t="s">
        <v>658</v>
      </c>
      <c r="B404" s="3" t="s">
        <v>691</v>
      </c>
      <c r="C404" s="3" t="s">
        <v>201</v>
      </c>
      <c r="D404" s="13">
        <v>0</v>
      </c>
      <c r="E404" s="13"/>
      <c r="F404" s="13"/>
      <c r="G404" s="13">
        <v>0</v>
      </c>
      <c r="H404" s="13"/>
      <c r="I404" s="13"/>
      <c r="J404" s="13">
        <v>0</v>
      </c>
      <c r="K404" s="13"/>
      <c r="L404" s="13"/>
      <c r="M404" s="13"/>
      <c r="N404" s="29">
        <f t="shared" si="6"/>
        <v>0</v>
      </c>
    </row>
    <row r="405" spans="1:14" x14ac:dyDescent="0.15">
      <c r="A405" s="9" t="s">
        <v>658</v>
      </c>
      <c r="B405" s="3" t="s">
        <v>692</v>
      </c>
      <c r="C405" s="3" t="s">
        <v>201</v>
      </c>
      <c r="D405" s="13">
        <v>0</v>
      </c>
      <c r="E405" s="13"/>
      <c r="F405" s="13"/>
      <c r="G405" s="13">
        <v>0</v>
      </c>
      <c r="H405" s="13"/>
      <c r="I405" s="13"/>
      <c r="J405" s="13">
        <v>0</v>
      </c>
      <c r="K405" s="13"/>
      <c r="L405" s="13"/>
      <c r="M405" s="13"/>
      <c r="N405" s="29">
        <f t="shared" si="6"/>
        <v>0</v>
      </c>
    </row>
    <row r="406" spans="1:14" x14ac:dyDescent="0.15">
      <c r="A406" s="9" t="s">
        <v>658</v>
      </c>
      <c r="B406" s="3" t="s">
        <v>693</v>
      </c>
      <c r="C406" s="3" t="s">
        <v>201</v>
      </c>
      <c r="D406" s="13">
        <v>0</v>
      </c>
      <c r="E406" s="13"/>
      <c r="F406" s="13"/>
      <c r="G406" s="13">
        <v>520</v>
      </c>
      <c r="H406" s="13"/>
      <c r="I406" s="13"/>
      <c r="J406" s="13">
        <v>0</v>
      </c>
      <c r="K406" s="13"/>
      <c r="L406" s="13"/>
      <c r="M406" s="13"/>
      <c r="N406" s="29">
        <f t="shared" si="6"/>
        <v>520</v>
      </c>
    </row>
    <row r="407" spans="1:14" x14ac:dyDescent="0.15">
      <c r="A407" s="9" t="s">
        <v>658</v>
      </c>
      <c r="B407" s="3" t="s">
        <v>694</v>
      </c>
      <c r="C407" s="3" t="s">
        <v>201</v>
      </c>
      <c r="D407" s="13">
        <v>0</v>
      </c>
      <c r="E407" s="13"/>
      <c r="F407" s="13"/>
      <c r="G407" s="13">
        <v>0</v>
      </c>
      <c r="H407" s="13"/>
      <c r="I407" s="13"/>
      <c r="J407" s="13">
        <v>0</v>
      </c>
      <c r="K407" s="13"/>
      <c r="L407" s="13"/>
      <c r="M407" s="13"/>
      <c r="N407" s="29">
        <f t="shared" si="6"/>
        <v>0</v>
      </c>
    </row>
    <row r="408" spans="1:14" x14ac:dyDescent="0.15">
      <c r="A408" s="9" t="s">
        <v>658</v>
      </c>
      <c r="B408" s="3" t="s">
        <v>695</v>
      </c>
      <c r="C408" s="3" t="s">
        <v>201</v>
      </c>
      <c r="D408" s="13">
        <v>234</v>
      </c>
      <c r="E408" s="13"/>
      <c r="F408" s="13"/>
      <c r="G408" s="13">
        <v>0</v>
      </c>
      <c r="H408" s="13"/>
      <c r="I408" s="13"/>
      <c r="J408" s="13">
        <v>0</v>
      </c>
      <c r="K408" s="13"/>
      <c r="L408" s="13"/>
      <c r="M408" s="13"/>
      <c r="N408" s="29">
        <f t="shared" si="6"/>
        <v>234</v>
      </c>
    </row>
    <row r="409" spans="1:14" x14ac:dyDescent="0.15">
      <c r="A409" s="9" t="s">
        <v>658</v>
      </c>
      <c r="B409" s="3" t="s">
        <v>696</v>
      </c>
      <c r="C409" s="3" t="s">
        <v>201</v>
      </c>
      <c r="D409" s="13">
        <v>2600</v>
      </c>
      <c r="E409" s="13"/>
      <c r="F409" s="13"/>
      <c r="G409" s="13">
        <v>0</v>
      </c>
      <c r="H409" s="13"/>
      <c r="I409" s="13"/>
      <c r="J409" s="13">
        <v>0</v>
      </c>
      <c r="K409" s="13"/>
      <c r="L409" s="13"/>
      <c r="M409" s="13"/>
      <c r="N409" s="29">
        <f t="shared" si="6"/>
        <v>2600</v>
      </c>
    </row>
    <row r="410" spans="1:14" x14ac:dyDescent="0.15">
      <c r="A410" s="9" t="s">
        <v>658</v>
      </c>
      <c r="B410" s="3" t="s">
        <v>697</v>
      </c>
      <c r="C410" s="3" t="s">
        <v>201</v>
      </c>
      <c r="D410" s="13">
        <v>468</v>
      </c>
      <c r="E410" s="13"/>
      <c r="F410" s="13"/>
      <c r="G410" s="13">
        <v>0</v>
      </c>
      <c r="H410" s="13"/>
      <c r="I410" s="13"/>
      <c r="J410" s="13">
        <v>0</v>
      </c>
      <c r="K410" s="13"/>
      <c r="L410" s="13"/>
      <c r="M410" s="13"/>
      <c r="N410" s="29">
        <f t="shared" si="6"/>
        <v>468</v>
      </c>
    </row>
    <row r="411" spans="1:14" x14ac:dyDescent="0.15">
      <c r="A411" s="9" t="s">
        <v>658</v>
      </c>
      <c r="B411" s="3" t="s">
        <v>698</v>
      </c>
      <c r="C411" s="3" t="s">
        <v>201</v>
      </c>
      <c r="D411" s="13">
        <v>0</v>
      </c>
      <c r="E411" s="13"/>
      <c r="F411" s="13"/>
      <c r="G411" s="13">
        <v>0</v>
      </c>
      <c r="H411" s="13"/>
      <c r="I411" s="13"/>
      <c r="J411" s="13">
        <v>0</v>
      </c>
      <c r="K411" s="13"/>
      <c r="L411" s="13"/>
      <c r="M411" s="13"/>
      <c r="N411" s="29">
        <f t="shared" si="6"/>
        <v>0</v>
      </c>
    </row>
    <row r="412" spans="1:14" x14ac:dyDescent="0.15">
      <c r="A412" s="9" t="s">
        <v>658</v>
      </c>
      <c r="B412" s="3" t="s">
        <v>699</v>
      </c>
      <c r="C412" s="3" t="s">
        <v>201</v>
      </c>
      <c r="D412" s="13">
        <v>500.49999999999994</v>
      </c>
      <c r="E412" s="13"/>
      <c r="F412" s="13"/>
      <c r="G412" s="13">
        <v>0</v>
      </c>
      <c r="H412" s="13"/>
      <c r="I412" s="13"/>
      <c r="J412" s="13">
        <v>0</v>
      </c>
      <c r="K412" s="13"/>
      <c r="L412" s="13"/>
      <c r="M412" s="13"/>
      <c r="N412" s="29">
        <f t="shared" si="6"/>
        <v>500.49999999999994</v>
      </c>
    </row>
    <row r="413" spans="1:14" x14ac:dyDescent="0.15">
      <c r="A413" s="9" t="s">
        <v>658</v>
      </c>
      <c r="B413" s="3" t="s">
        <v>700</v>
      </c>
      <c r="C413" s="3" t="s">
        <v>201</v>
      </c>
      <c r="D413" s="13">
        <v>468</v>
      </c>
      <c r="E413" s="13"/>
      <c r="F413" s="13"/>
      <c r="G413" s="13">
        <v>0</v>
      </c>
      <c r="H413" s="13"/>
      <c r="I413" s="13"/>
      <c r="J413" s="13">
        <v>0</v>
      </c>
      <c r="K413" s="13"/>
      <c r="L413" s="13"/>
      <c r="M413" s="13"/>
      <c r="N413" s="29">
        <f t="shared" si="6"/>
        <v>468</v>
      </c>
    </row>
    <row r="414" spans="1:14" x14ac:dyDescent="0.15">
      <c r="A414" s="9" t="s">
        <v>658</v>
      </c>
      <c r="B414" s="3" t="s">
        <v>701</v>
      </c>
      <c r="C414" s="3" t="s">
        <v>201</v>
      </c>
      <c r="D414" s="13">
        <v>13650</v>
      </c>
      <c r="E414" s="13"/>
      <c r="F414" s="13"/>
      <c r="G414" s="13">
        <v>0</v>
      </c>
      <c r="H414" s="13"/>
      <c r="I414" s="13"/>
      <c r="J414" s="13">
        <v>0</v>
      </c>
      <c r="K414" s="13"/>
      <c r="L414" s="13"/>
      <c r="M414" s="13"/>
      <c r="N414" s="29">
        <f t="shared" si="6"/>
        <v>13650</v>
      </c>
    </row>
    <row r="415" spans="1:14" x14ac:dyDescent="0.15">
      <c r="A415" s="9" t="s">
        <v>658</v>
      </c>
      <c r="B415" s="3" t="s">
        <v>702</v>
      </c>
      <c r="C415" s="3" t="s">
        <v>201</v>
      </c>
      <c r="D415" s="13">
        <v>468</v>
      </c>
      <c r="E415" s="13"/>
      <c r="F415" s="13"/>
      <c r="G415" s="13">
        <v>0</v>
      </c>
      <c r="H415" s="13"/>
      <c r="I415" s="13"/>
      <c r="J415" s="13">
        <v>0</v>
      </c>
      <c r="K415" s="13"/>
      <c r="L415" s="13"/>
      <c r="M415" s="13"/>
      <c r="N415" s="29">
        <f t="shared" si="6"/>
        <v>468</v>
      </c>
    </row>
    <row r="416" spans="1:14" x14ac:dyDescent="0.15">
      <c r="A416" s="9" t="s">
        <v>658</v>
      </c>
      <c r="B416" s="3" t="s">
        <v>703</v>
      </c>
      <c r="C416" s="3" t="s">
        <v>201</v>
      </c>
      <c r="D416" s="13">
        <v>1950</v>
      </c>
      <c r="E416" s="13"/>
      <c r="F416" s="13"/>
      <c r="G416" s="13">
        <v>0</v>
      </c>
      <c r="H416" s="13"/>
      <c r="I416" s="13"/>
      <c r="J416" s="13">
        <v>0</v>
      </c>
      <c r="K416" s="13"/>
      <c r="L416" s="13"/>
      <c r="M416" s="13"/>
      <c r="N416" s="29">
        <f t="shared" si="6"/>
        <v>1950</v>
      </c>
    </row>
    <row r="417" spans="1:14" x14ac:dyDescent="0.15">
      <c r="A417" s="9" t="s">
        <v>658</v>
      </c>
      <c r="B417" s="3" t="s">
        <v>744</v>
      </c>
      <c r="C417" s="3" t="s">
        <v>201</v>
      </c>
      <c r="D417" s="13">
        <v>650</v>
      </c>
      <c r="E417" s="13"/>
      <c r="F417" s="13"/>
      <c r="G417" s="13">
        <v>0</v>
      </c>
      <c r="H417" s="13"/>
      <c r="I417" s="13"/>
      <c r="J417" s="13">
        <v>0</v>
      </c>
      <c r="K417" s="13"/>
      <c r="L417" s="13"/>
      <c r="M417" s="13"/>
      <c r="N417" s="29">
        <f t="shared" si="6"/>
        <v>650</v>
      </c>
    </row>
    <row r="418" spans="1:14" x14ac:dyDescent="0.15">
      <c r="A418" s="9" t="s">
        <v>658</v>
      </c>
      <c r="B418" s="3" t="s">
        <v>704</v>
      </c>
      <c r="C418" s="3" t="s">
        <v>201</v>
      </c>
      <c r="D418" s="13">
        <v>650</v>
      </c>
      <c r="E418" s="13"/>
      <c r="F418" s="13"/>
      <c r="G418" s="13">
        <v>520</v>
      </c>
      <c r="H418" s="13"/>
      <c r="I418" s="13"/>
      <c r="J418" s="13">
        <v>0</v>
      </c>
      <c r="K418" s="13"/>
      <c r="L418" s="13"/>
      <c r="M418" s="13"/>
      <c r="N418" s="29">
        <f t="shared" si="6"/>
        <v>1170</v>
      </c>
    </row>
    <row r="419" spans="1:14" x14ac:dyDescent="0.15">
      <c r="A419" s="9" t="s">
        <v>658</v>
      </c>
      <c r="B419" s="3" t="s">
        <v>705</v>
      </c>
      <c r="C419" s="3" t="s">
        <v>201</v>
      </c>
      <c r="D419" s="13">
        <v>1248</v>
      </c>
      <c r="E419" s="13"/>
      <c r="F419" s="13"/>
      <c r="G419" s="13">
        <v>0</v>
      </c>
      <c r="H419" s="13"/>
      <c r="I419" s="13"/>
      <c r="J419" s="13">
        <v>0</v>
      </c>
      <c r="K419" s="13"/>
      <c r="L419" s="13"/>
      <c r="M419" s="13"/>
      <c r="N419" s="29">
        <f t="shared" si="6"/>
        <v>1248</v>
      </c>
    </row>
    <row r="420" spans="1:14" x14ac:dyDescent="0.15">
      <c r="A420" s="9" t="s">
        <v>658</v>
      </c>
      <c r="B420" s="3" t="s">
        <v>706</v>
      </c>
      <c r="C420" s="3" t="s">
        <v>201</v>
      </c>
      <c r="D420" s="13">
        <v>1000.9999999999999</v>
      </c>
      <c r="E420" s="13"/>
      <c r="F420" s="13"/>
      <c r="G420" s="13">
        <v>520</v>
      </c>
      <c r="H420" s="13"/>
      <c r="I420" s="13"/>
      <c r="J420" s="13">
        <v>0</v>
      </c>
      <c r="K420" s="13"/>
      <c r="L420" s="13"/>
      <c r="M420" s="13"/>
      <c r="N420" s="29">
        <f t="shared" si="6"/>
        <v>1521</v>
      </c>
    </row>
    <row r="421" spans="1:14" x14ac:dyDescent="0.15">
      <c r="A421" s="9" t="s">
        <v>658</v>
      </c>
      <c r="B421" s="3" t="s">
        <v>707</v>
      </c>
      <c r="C421" s="3" t="s">
        <v>201</v>
      </c>
      <c r="D421" s="13">
        <v>1000.9999999999999</v>
      </c>
      <c r="E421" s="13"/>
      <c r="F421" s="13"/>
      <c r="G421" s="13">
        <v>520</v>
      </c>
      <c r="H421" s="13"/>
      <c r="I421" s="13"/>
      <c r="J421" s="13">
        <v>0</v>
      </c>
      <c r="K421" s="13"/>
      <c r="L421" s="13"/>
      <c r="M421" s="13"/>
      <c r="N421" s="29">
        <f t="shared" si="6"/>
        <v>1521</v>
      </c>
    </row>
    <row r="422" spans="1:14" x14ac:dyDescent="0.15">
      <c r="A422" s="9" t="s">
        <v>658</v>
      </c>
      <c r="B422" s="3" t="s">
        <v>708</v>
      </c>
      <c r="C422" s="3" t="s">
        <v>201</v>
      </c>
      <c r="D422" s="13">
        <v>0</v>
      </c>
      <c r="E422" s="13"/>
      <c r="F422" s="13"/>
      <c r="G422" s="13">
        <v>0</v>
      </c>
      <c r="H422" s="13"/>
      <c r="I422" s="13"/>
      <c r="J422" s="13">
        <v>0</v>
      </c>
      <c r="K422" s="13"/>
      <c r="L422" s="13"/>
      <c r="M422" s="13"/>
      <c r="N422" s="29">
        <f t="shared" si="6"/>
        <v>0</v>
      </c>
    </row>
    <row r="423" spans="1:14" x14ac:dyDescent="0.15">
      <c r="A423" s="9" t="s">
        <v>658</v>
      </c>
      <c r="B423" s="3" t="s">
        <v>709</v>
      </c>
      <c r="C423" s="3" t="s">
        <v>201</v>
      </c>
      <c r="D423" s="13">
        <v>13000</v>
      </c>
      <c r="E423" s="13"/>
      <c r="F423" s="13"/>
      <c r="G423" s="13">
        <v>1668.3333333333333</v>
      </c>
      <c r="H423" s="13"/>
      <c r="I423" s="13"/>
      <c r="J423" s="13">
        <v>1248</v>
      </c>
      <c r="K423" s="13"/>
      <c r="L423" s="13"/>
      <c r="M423" s="13"/>
      <c r="N423" s="29">
        <f t="shared" si="6"/>
        <v>15916.333333333334</v>
      </c>
    </row>
    <row r="424" spans="1:14" x14ac:dyDescent="0.15">
      <c r="A424" s="9" t="s">
        <v>658</v>
      </c>
      <c r="B424" s="3" t="s">
        <v>710</v>
      </c>
      <c r="C424" s="3" t="s">
        <v>201</v>
      </c>
      <c r="D424" s="13">
        <v>2001.9999999999998</v>
      </c>
      <c r="E424" s="13"/>
      <c r="F424" s="13"/>
      <c r="G424" s="13">
        <v>0</v>
      </c>
      <c r="H424" s="13"/>
      <c r="I424" s="13"/>
      <c r="J424" s="13">
        <v>0</v>
      </c>
      <c r="K424" s="13"/>
      <c r="L424" s="13"/>
      <c r="M424" s="13"/>
      <c r="N424" s="29">
        <f t="shared" si="6"/>
        <v>2001.9999999999998</v>
      </c>
    </row>
    <row r="425" spans="1:14" x14ac:dyDescent="0.15">
      <c r="A425" s="9" t="s">
        <v>658</v>
      </c>
      <c r="B425" s="3" t="s">
        <v>711</v>
      </c>
      <c r="C425" s="3" t="s">
        <v>201</v>
      </c>
      <c r="D425" s="13">
        <v>156</v>
      </c>
      <c r="E425" s="13"/>
      <c r="F425" s="13"/>
      <c r="G425" s="13">
        <v>0</v>
      </c>
      <c r="H425" s="13"/>
      <c r="I425" s="13"/>
      <c r="J425" s="13">
        <v>0</v>
      </c>
      <c r="K425" s="13"/>
      <c r="L425" s="13"/>
      <c r="M425" s="13"/>
      <c r="N425" s="29">
        <f t="shared" si="6"/>
        <v>156</v>
      </c>
    </row>
    <row r="426" spans="1:14" x14ac:dyDescent="0.15">
      <c r="A426" s="9" t="s">
        <v>658</v>
      </c>
      <c r="B426" s="3" t="s">
        <v>712</v>
      </c>
      <c r="C426" s="3" t="s">
        <v>201</v>
      </c>
      <c r="D426" s="13">
        <v>312</v>
      </c>
      <c r="E426" s="13"/>
      <c r="F426" s="13"/>
      <c r="G426" s="13">
        <v>0</v>
      </c>
      <c r="H426" s="13"/>
      <c r="I426" s="13"/>
      <c r="J426" s="13">
        <v>0</v>
      </c>
      <c r="K426" s="13"/>
      <c r="L426" s="13"/>
      <c r="M426" s="13"/>
      <c r="N426" s="29">
        <f t="shared" si="6"/>
        <v>312</v>
      </c>
    </row>
    <row r="427" spans="1:14" x14ac:dyDescent="0.15">
      <c r="A427" s="9" t="s">
        <v>658</v>
      </c>
      <c r="B427" s="3" t="s">
        <v>713</v>
      </c>
      <c r="C427" s="3" t="s">
        <v>201</v>
      </c>
      <c r="D427" s="13">
        <v>2873</v>
      </c>
      <c r="E427" s="13"/>
      <c r="F427" s="13"/>
      <c r="G427" s="13">
        <v>0</v>
      </c>
      <c r="H427" s="13"/>
      <c r="I427" s="13"/>
      <c r="J427" s="13">
        <v>0</v>
      </c>
      <c r="K427" s="13"/>
      <c r="L427" s="13"/>
      <c r="M427" s="13"/>
      <c r="N427" s="29">
        <f t="shared" si="6"/>
        <v>2873</v>
      </c>
    </row>
    <row r="428" spans="1:14" x14ac:dyDescent="0.15">
      <c r="A428" s="9" t="s">
        <v>658</v>
      </c>
      <c r="B428" s="3" t="s">
        <v>714</v>
      </c>
      <c r="C428" s="3" t="s">
        <v>201</v>
      </c>
      <c r="D428" s="13">
        <v>0</v>
      </c>
      <c r="E428" s="13"/>
      <c r="F428" s="13"/>
      <c r="G428" s="13">
        <v>0</v>
      </c>
      <c r="H428" s="13"/>
      <c r="I428" s="13"/>
      <c r="J428" s="13">
        <v>0</v>
      </c>
      <c r="K428" s="13"/>
      <c r="L428" s="13"/>
      <c r="M428" s="13"/>
      <c r="N428" s="29">
        <f t="shared" si="6"/>
        <v>0</v>
      </c>
    </row>
    <row r="429" spans="1:14" x14ac:dyDescent="0.15">
      <c r="A429" s="9" t="s">
        <v>658</v>
      </c>
      <c r="B429" s="3" t="s">
        <v>715</v>
      </c>
      <c r="C429" s="3" t="s">
        <v>201</v>
      </c>
      <c r="D429" s="13">
        <v>650</v>
      </c>
      <c r="E429" s="13"/>
      <c r="F429" s="13"/>
      <c r="G429" s="13">
        <v>520</v>
      </c>
      <c r="H429" s="13"/>
      <c r="I429" s="13"/>
      <c r="J429" s="13">
        <v>0</v>
      </c>
      <c r="K429" s="13"/>
      <c r="L429" s="13"/>
      <c r="M429" s="13"/>
      <c r="N429" s="29">
        <f t="shared" si="6"/>
        <v>1170</v>
      </c>
    </row>
    <row r="430" spans="1:14" x14ac:dyDescent="0.15">
      <c r="A430" s="9" t="s">
        <v>658</v>
      </c>
      <c r="B430" s="3" t="s">
        <v>716</v>
      </c>
      <c r="C430" s="3" t="s">
        <v>201</v>
      </c>
      <c r="D430" s="13">
        <v>1300</v>
      </c>
      <c r="E430" s="13"/>
      <c r="F430" s="13"/>
      <c r="G430" s="13">
        <v>0</v>
      </c>
      <c r="H430" s="13"/>
      <c r="I430" s="13"/>
      <c r="J430" s="13">
        <v>0</v>
      </c>
      <c r="K430" s="13"/>
      <c r="L430" s="13"/>
      <c r="M430" s="13"/>
      <c r="N430" s="29">
        <f t="shared" si="6"/>
        <v>1300</v>
      </c>
    </row>
    <row r="431" spans="1:14" x14ac:dyDescent="0.15">
      <c r="A431" s="9" t="s">
        <v>658</v>
      </c>
      <c r="B431" s="3" t="s">
        <v>717</v>
      </c>
      <c r="C431" s="3" t="s">
        <v>201</v>
      </c>
      <c r="D431" s="13">
        <v>0</v>
      </c>
      <c r="E431" s="13"/>
      <c r="F431" s="13"/>
      <c r="G431" s="13">
        <v>520</v>
      </c>
      <c r="H431" s="13"/>
      <c r="I431" s="13"/>
      <c r="J431" s="13">
        <v>0</v>
      </c>
      <c r="K431" s="13"/>
      <c r="L431" s="13"/>
      <c r="M431" s="13"/>
      <c r="N431" s="29">
        <f t="shared" si="6"/>
        <v>520</v>
      </c>
    </row>
    <row r="432" spans="1:14" x14ac:dyDescent="0.15">
      <c r="A432" s="9" t="s">
        <v>658</v>
      </c>
      <c r="B432" s="3" t="s">
        <v>718</v>
      </c>
      <c r="C432" s="3" t="s">
        <v>201</v>
      </c>
      <c r="D432" s="13">
        <v>1404</v>
      </c>
      <c r="E432" s="13"/>
      <c r="F432" s="13"/>
      <c r="G432" s="13">
        <v>0</v>
      </c>
      <c r="H432" s="13"/>
      <c r="I432" s="13"/>
      <c r="J432" s="13">
        <v>0</v>
      </c>
      <c r="K432" s="13"/>
      <c r="L432" s="13"/>
      <c r="M432" s="13"/>
      <c r="N432" s="29">
        <f t="shared" si="6"/>
        <v>1404</v>
      </c>
    </row>
    <row r="433" spans="1:14" x14ac:dyDescent="0.15">
      <c r="A433" s="9" t="s">
        <v>658</v>
      </c>
      <c r="B433" s="3" t="s">
        <v>719</v>
      </c>
      <c r="C433" s="3" t="s">
        <v>201</v>
      </c>
      <c r="D433" s="13">
        <v>7507.5</v>
      </c>
      <c r="E433" s="13"/>
      <c r="F433" s="13"/>
      <c r="G433" s="13">
        <v>0</v>
      </c>
      <c r="H433" s="13"/>
      <c r="I433" s="13"/>
      <c r="J433" s="13">
        <v>0</v>
      </c>
      <c r="K433" s="13"/>
      <c r="L433" s="13"/>
      <c r="M433" s="13"/>
      <c r="N433" s="29">
        <f t="shared" si="6"/>
        <v>7507.5</v>
      </c>
    </row>
    <row r="434" spans="1:14" x14ac:dyDescent="0.15">
      <c r="A434" s="9" t="s">
        <v>658</v>
      </c>
      <c r="B434" s="3" t="s">
        <v>720</v>
      </c>
      <c r="C434" s="3" t="s">
        <v>201</v>
      </c>
      <c r="D434" s="13">
        <v>682.5</v>
      </c>
      <c r="E434" s="13"/>
      <c r="F434" s="13"/>
      <c r="G434" s="13">
        <v>0</v>
      </c>
      <c r="H434" s="13"/>
      <c r="I434" s="13"/>
      <c r="J434" s="13">
        <v>181.99999999999997</v>
      </c>
      <c r="K434" s="13"/>
      <c r="L434" s="13"/>
      <c r="M434" s="13"/>
      <c r="N434" s="29">
        <f t="shared" si="6"/>
        <v>864.5</v>
      </c>
    </row>
    <row r="435" spans="1:14" x14ac:dyDescent="0.15">
      <c r="A435" s="9" t="s">
        <v>658</v>
      </c>
      <c r="B435" s="3" t="s">
        <v>721</v>
      </c>
      <c r="C435" s="3" t="s">
        <v>201</v>
      </c>
      <c r="D435" s="13">
        <v>286</v>
      </c>
      <c r="E435" s="13"/>
      <c r="F435" s="13"/>
      <c r="G435" s="13">
        <v>0</v>
      </c>
      <c r="H435" s="13"/>
      <c r="I435" s="13"/>
      <c r="J435" s="13">
        <v>0</v>
      </c>
      <c r="K435" s="13"/>
      <c r="L435" s="13"/>
      <c r="M435" s="13"/>
      <c r="N435" s="29">
        <f t="shared" si="6"/>
        <v>286</v>
      </c>
    </row>
    <row r="436" spans="1:14" x14ac:dyDescent="0.15">
      <c r="A436" s="9" t="s">
        <v>658</v>
      </c>
      <c r="B436" s="3" t="s">
        <v>722</v>
      </c>
      <c r="C436" s="3" t="s">
        <v>201</v>
      </c>
      <c r="D436" s="13">
        <v>468</v>
      </c>
      <c r="E436" s="13"/>
      <c r="F436" s="13"/>
      <c r="G436" s="13">
        <v>0</v>
      </c>
      <c r="H436" s="13"/>
      <c r="I436" s="13"/>
      <c r="J436" s="13">
        <v>0</v>
      </c>
      <c r="K436" s="13"/>
      <c r="L436" s="13"/>
      <c r="M436" s="13"/>
      <c r="N436" s="29">
        <f t="shared" si="6"/>
        <v>468</v>
      </c>
    </row>
    <row r="437" spans="1:14" x14ac:dyDescent="0.15">
      <c r="A437" s="9" t="s">
        <v>658</v>
      </c>
      <c r="B437" s="3" t="s">
        <v>723</v>
      </c>
      <c r="C437" s="3" t="s">
        <v>201</v>
      </c>
      <c r="D437" s="13">
        <v>7800</v>
      </c>
      <c r="E437" s="13"/>
      <c r="F437" s="13"/>
      <c r="G437" s="13">
        <v>866.66666666666663</v>
      </c>
      <c r="H437" s="13"/>
      <c r="I437" s="13"/>
      <c r="J437" s="13">
        <v>0</v>
      </c>
      <c r="K437" s="13"/>
      <c r="L437" s="13"/>
      <c r="M437" s="13"/>
      <c r="N437" s="29">
        <f t="shared" si="6"/>
        <v>8666.6666666666661</v>
      </c>
    </row>
    <row r="438" spans="1:14" x14ac:dyDescent="0.15">
      <c r="A438" s="9" t="s">
        <v>658</v>
      </c>
      <c r="B438" s="3" t="s">
        <v>724</v>
      </c>
      <c r="C438" s="3" t="s">
        <v>201</v>
      </c>
      <c r="D438" s="13">
        <v>1872</v>
      </c>
      <c r="E438" s="13"/>
      <c r="F438" s="13"/>
      <c r="G438" s="13">
        <v>0</v>
      </c>
      <c r="H438" s="13"/>
      <c r="I438" s="13"/>
      <c r="J438" s="13">
        <v>0</v>
      </c>
      <c r="K438" s="13"/>
      <c r="L438" s="13"/>
      <c r="M438" s="13"/>
      <c r="N438" s="29">
        <f t="shared" si="6"/>
        <v>1872</v>
      </c>
    </row>
    <row r="439" spans="1:14" x14ac:dyDescent="0.15">
      <c r="A439" s="9" t="s">
        <v>658</v>
      </c>
      <c r="B439" s="3" t="s">
        <v>725</v>
      </c>
      <c r="C439" s="3" t="s">
        <v>201</v>
      </c>
      <c r="D439" s="13">
        <v>500.49999999999994</v>
      </c>
      <c r="E439" s="13"/>
      <c r="F439" s="13"/>
      <c r="G439" s="13">
        <v>520</v>
      </c>
      <c r="H439" s="13"/>
      <c r="I439" s="13"/>
      <c r="J439" s="13">
        <v>0</v>
      </c>
      <c r="K439" s="13"/>
      <c r="L439" s="13"/>
      <c r="M439" s="13"/>
      <c r="N439" s="29">
        <f t="shared" si="6"/>
        <v>1020.5</v>
      </c>
    </row>
    <row r="440" spans="1:14" x14ac:dyDescent="0.15">
      <c r="A440" s="9" t="s">
        <v>658</v>
      </c>
      <c r="B440" s="3" t="s">
        <v>726</v>
      </c>
      <c r="C440" s="3" t="s">
        <v>201</v>
      </c>
      <c r="D440" s="13">
        <v>0</v>
      </c>
      <c r="E440" s="13"/>
      <c r="F440" s="13"/>
      <c r="G440" s="13">
        <v>0</v>
      </c>
      <c r="H440" s="13"/>
      <c r="I440" s="13"/>
      <c r="J440" s="13">
        <v>0</v>
      </c>
      <c r="K440" s="13"/>
      <c r="L440" s="13"/>
      <c r="M440" s="13"/>
      <c r="N440" s="29">
        <f t="shared" si="6"/>
        <v>0</v>
      </c>
    </row>
    <row r="441" spans="1:14" x14ac:dyDescent="0.15">
      <c r="A441" s="9" t="s">
        <v>658</v>
      </c>
      <c r="B441" s="3" t="s">
        <v>745</v>
      </c>
      <c r="C441" s="3" t="s">
        <v>201</v>
      </c>
      <c r="D441" s="13">
        <v>5200</v>
      </c>
      <c r="E441" s="13"/>
      <c r="F441" s="13"/>
      <c r="G441" s="13">
        <v>0</v>
      </c>
      <c r="H441" s="13"/>
      <c r="I441" s="13"/>
      <c r="J441" s="13">
        <v>0</v>
      </c>
      <c r="K441" s="13"/>
      <c r="L441" s="13"/>
      <c r="M441" s="13"/>
      <c r="N441" s="29">
        <f t="shared" si="6"/>
        <v>5200</v>
      </c>
    </row>
    <row r="442" spans="1:14" x14ac:dyDescent="0.15">
      <c r="A442" s="9" t="s">
        <v>658</v>
      </c>
      <c r="B442" s="3" t="s">
        <v>727</v>
      </c>
      <c r="C442" s="3" t="s">
        <v>201</v>
      </c>
      <c r="D442" s="13">
        <v>7800</v>
      </c>
      <c r="E442" s="13"/>
      <c r="F442" s="13"/>
      <c r="G442" s="13">
        <v>0</v>
      </c>
      <c r="H442" s="13"/>
      <c r="I442" s="13"/>
      <c r="J442" s="13">
        <v>0</v>
      </c>
      <c r="K442" s="13"/>
      <c r="L442" s="13"/>
      <c r="M442" s="13"/>
      <c r="N442" s="29">
        <f t="shared" si="6"/>
        <v>7800</v>
      </c>
    </row>
    <row r="443" spans="1:14" x14ac:dyDescent="0.15">
      <c r="A443" s="9" t="s">
        <v>658</v>
      </c>
      <c r="B443" s="3" t="s">
        <v>728</v>
      </c>
      <c r="C443" s="3" t="s">
        <v>201</v>
      </c>
      <c r="D443" s="13">
        <v>468</v>
      </c>
      <c r="E443" s="13"/>
      <c r="F443" s="13"/>
      <c r="G443" s="13">
        <v>0</v>
      </c>
      <c r="H443" s="13"/>
      <c r="I443" s="13"/>
      <c r="J443" s="13">
        <v>0</v>
      </c>
      <c r="K443" s="13"/>
      <c r="L443" s="13"/>
      <c r="M443" s="13"/>
      <c r="N443" s="29">
        <f t="shared" si="6"/>
        <v>468</v>
      </c>
    </row>
    <row r="444" spans="1:14" x14ac:dyDescent="0.15">
      <c r="A444" s="9" t="s">
        <v>658</v>
      </c>
      <c r="B444" s="3" t="s">
        <v>729</v>
      </c>
      <c r="C444" s="3" t="s">
        <v>201</v>
      </c>
      <c r="D444" s="13">
        <v>500.49999999999994</v>
      </c>
      <c r="E444" s="13"/>
      <c r="F444" s="13"/>
      <c r="G444" s="13">
        <v>520</v>
      </c>
      <c r="H444" s="13"/>
      <c r="I444" s="13"/>
      <c r="J444" s="13">
        <v>0</v>
      </c>
      <c r="K444" s="13"/>
      <c r="L444" s="13"/>
      <c r="M444" s="13"/>
      <c r="N444" s="29">
        <f t="shared" si="6"/>
        <v>1020.5</v>
      </c>
    </row>
    <row r="445" spans="1:14" x14ac:dyDescent="0.15">
      <c r="A445" s="9" t="s">
        <v>658</v>
      </c>
      <c r="B445" s="3" t="s">
        <v>730</v>
      </c>
      <c r="C445" s="3" t="s">
        <v>201</v>
      </c>
      <c r="D445" s="13">
        <v>257.39999999999998</v>
      </c>
      <c r="E445" s="13"/>
      <c r="F445" s="13"/>
      <c r="G445" s="13">
        <v>0</v>
      </c>
      <c r="H445" s="13"/>
      <c r="I445" s="13"/>
      <c r="J445" s="13">
        <v>0</v>
      </c>
      <c r="K445" s="13"/>
      <c r="L445" s="13"/>
      <c r="M445" s="13"/>
      <c r="N445" s="29">
        <f t="shared" si="6"/>
        <v>257.39999999999998</v>
      </c>
    </row>
    <row r="446" spans="1:14" x14ac:dyDescent="0.15">
      <c r="A446" s="9" t="s">
        <v>658</v>
      </c>
      <c r="B446" s="3" t="s">
        <v>731</v>
      </c>
      <c r="C446" s="3" t="s">
        <v>201</v>
      </c>
      <c r="D446" s="13">
        <v>2600</v>
      </c>
      <c r="E446" s="13"/>
      <c r="F446" s="13"/>
      <c r="G446" s="13">
        <v>0</v>
      </c>
      <c r="H446" s="13"/>
      <c r="I446" s="13"/>
      <c r="J446" s="13">
        <v>0</v>
      </c>
      <c r="K446" s="13"/>
      <c r="L446" s="13"/>
      <c r="M446" s="13"/>
      <c r="N446" s="29">
        <f t="shared" si="6"/>
        <v>2600</v>
      </c>
    </row>
    <row r="447" spans="1:14" x14ac:dyDescent="0.15">
      <c r="A447" s="9" t="s">
        <v>658</v>
      </c>
      <c r="B447" s="3" t="s">
        <v>732</v>
      </c>
      <c r="C447" s="3" t="s">
        <v>201</v>
      </c>
      <c r="D447" s="13">
        <v>500.49999999999994</v>
      </c>
      <c r="E447" s="13"/>
      <c r="F447" s="13"/>
      <c r="G447" s="13">
        <v>0</v>
      </c>
      <c r="H447" s="13"/>
      <c r="I447" s="13"/>
      <c r="J447" s="13">
        <v>0</v>
      </c>
      <c r="K447" s="13"/>
      <c r="L447" s="13"/>
      <c r="M447" s="13"/>
      <c r="N447" s="29">
        <f t="shared" si="6"/>
        <v>500.49999999999994</v>
      </c>
    </row>
    <row r="448" spans="1:14" x14ac:dyDescent="0.15">
      <c r="A448" s="9" t="s">
        <v>658</v>
      </c>
      <c r="B448" s="3" t="s">
        <v>733</v>
      </c>
      <c r="C448" s="3" t="s">
        <v>201</v>
      </c>
      <c r="D448" s="13">
        <v>10510.499999999998</v>
      </c>
      <c r="E448" s="13"/>
      <c r="F448" s="13"/>
      <c r="G448" s="13">
        <v>0</v>
      </c>
      <c r="H448" s="13"/>
      <c r="I448" s="13"/>
      <c r="J448" s="13">
        <v>0</v>
      </c>
      <c r="K448" s="13"/>
      <c r="L448" s="13"/>
      <c r="M448" s="13"/>
      <c r="N448" s="29">
        <f t="shared" si="6"/>
        <v>10510.499999999998</v>
      </c>
    </row>
    <row r="449" spans="1:14" x14ac:dyDescent="0.15">
      <c r="A449" s="9" t="s">
        <v>658</v>
      </c>
      <c r="B449" s="3" t="s">
        <v>734</v>
      </c>
      <c r="C449" s="3" t="s">
        <v>201</v>
      </c>
      <c r="D449" s="13">
        <v>806</v>
      </c>
      <c r="E449" s="13"/>
      <c r="F449" s="13"/>
      <c r="G449" s="13">
        <v>520</v>
      </c>
      <c r="H449" s="13"/>
      <c r="I449" s="13"/>
      <c r="J449" s="13">
        <v>0</v>
      </c>
      <c r="K449" s="13"/>
      <c r="L449" s="13"/>
      <c r="M449" s="13"/>
      <c r="N449" s="29">
        <f t="shared" si="6"/>
        <v>1326</v>
      </c>
    </row>
    <row r="450" spans="1:14" x14ac:dyDescent="0.15">
      <c r="A450" s="9" t="s">
        <v>658</v>
      </c>
      <c r="B450" s="3" t="s">
        <v>735</v>
      </c>
      <c r="C450" s="3" t="s">
        <v>201</v>
      </c>
      <c r="D450" s="13">
        <v>9750</v>
      </c>
      <c r="E450" s="13"/>
      <c r="F450" s="13"/>
      <c r="G450" s="13">
        <v>1040</v>
      </c>
      <c r="H450" s="13"/>
      <c r="I450" s="13"/>
      <c r="J450" s="13">
        <v>0</v>
      </c>
      <c r="K450" s="13"/>
      <c r="L450" s="13"/>
      <c r="M450" s="13"/>
      <c r="N450" s="29">
        <f t="shared" si="6"/>
        <v>10790</v>
      </c>
    </row>
    <row r="451" spans="1:14" x14ac:dyDescent="0.15">
      <c r="A451" s="9" t="s">
        <v>658</v>
      </c>
      <c r="B451" s="3" t="s">
        <v>736</v>
      </c>
      <c r="C451" s="3" t="s">
        <v>201</v>
      </c>
      <c r="D451" s="13">
        <v>12012</v>
      </c>
      <c r="E451" s="13"/>
      <c r="F451" s="13"/>
      <c r="G451" s="13">
        <v>0</v>
      </c>
      <c r="H451" s="13"/>
      <c r="I451" s="13"/>
      <c r="J451" s="13">
        <v>0</v>
      </c>
      <c r="K451" s="13"/>
      <c r="L451" s="13"/>
      <c r="M451" s="13"/>
      <c r="N451" s="29">
        <f t="shared" si="6"/>
        <v>12012</v>
      </c>
    </row>
    <row r="452" spans="1:14" x14ac:dyDescent="0.15">
      <c r="A452" s="9" t="s">
        <v>658</v>
      </c>
      <c r="B452" s="3" t="s">
        <v>737</v>
      </c>
      <c r="C452" s="3" t="s">
        <v>201</v>
      </c>
      <c r="D452" s="13">
        <v>6500</v>
      </c>
      <c r="E452" s="13"/>
      <c r="F452" s="13"/>
      <c r="G452" s="13">
        <v>0</v>
      </c>
      <c r="H452" s="13"/>
      <c r="I452" s="13"/>
      <c r="J452" s="13">
        <v>0</v>
      </c>
      <c r="K452" s="13"/>
      <c r="L452" s="13"/>
      <c r="M452" s="13"/>
      <c r="N452" s="29">
        <f t="shared" si="6"/>
        <v>6500</v>
      </c>
    </row>
    <row r="453" spans="1:14" x14ac:dyDescent="0.15">
      <c r="A453" s="9" t="s">
        <v>658</v>
      </c>
      <c r="B453" s="3" t="s">
        <v>738</v>
      </c>
      <c r="C453" s="3" t="s">
        <v>201</v>
      </c>
      <c r="D453" s="13">
        <v>0</v>
      </c>
      <c r="E453" s="13"/>
      <c r="F453" s="13"/>
      <c r="G453" s="13">
        <v>0</v>
      </c>
      <c r="H453" s="13"/>
      <c r="I453" s="13"/>
      <c r="J453" s="13">
        <v>0</v>
      </c>
      <c r="K453" s="13"/>
      <c r="L453" s="13"/>
      <c r="M453" s="13"/>
      <c r="N453" s="29">
        <f t="shared" si="6"/>
        <v>0</v>
      </c>
    </row>
    <row r="454" spans="1:14" x14ac:dyDescent="0.15">
      <c r="A454" s="9" t="s">
        <v>658</v>
      </c>
      <c r="B454" s="3" t="s">
        <v>739</v>
      </c>
      <c r="C454" s="3" t="s">
        <v>201</v>
      </c>
      <c r="D454" s="13">
        <v>500.49999999999994</v>
      </c>
      <c r="E454" s="13"/>
      <c r="F454" s="13"/>
      <c r="G454" s="13">
        <v>520</v>
      </c>
      <c r="H454" s="13"/>
      <c r="I454" s="13"/>
      <c r="J454" s="13">
        <v>0</v>
      </c>
      <c r="K454" s="13"/>
      <c r="L454" s="13"/>
      <c r="M454" s="13"/>
      <c r="N454" s="29">
        <f t="shared" ref="N454:N455" si="7">SUM(D454:M454)</f>
        <v>1020.5</v>
      </c>
    </row>
    <row r="455" spans="1:14" x14ac:dyDescent="0.15">
      <c r="A455" s="9" t="s">
        <v>658</v>
      </c>
      <c r="B455" s="3" t="s">
        <v>740</v>
      </c>
      <c r="C455" s="3" t="s">
        <v>201</v>
      </c>
      <c r="D455" s="13">
        <v>312</v>
      </c>
      <c r="E455" s="13"/>
      <c r="F455" s="13"/>
      <c r="G455" s="13">
        <v>0</v>
      </c>
      <c r="H455" s="13"/>
      <c r="I455" s="13"/>
      <c r="J455" s="13">
        <v>0</v>
      </c>
      <c r="K455" s="13"/>
      <c r="L455" s="13"/>
      <c r="M455" s="13"/>
      <c r="N455" s="29">
        <f t="shared" si="7"/>
        <v>312</v>
      </c>
    </row>
    <row r="456" spans="1:14" x14ac:dyDescent="0.15">
      <c r="A456" s="2" t="s">
        <v>13</v>
      </c>
      <c r="B456" s="2"/>
      <c r="C456" s="2"/>
      <c r="D456" s="29">
        <f t="shared" ref="D456:N456" si="8">SUM(D5:D455)</f>
        <v>2315176.2369999997</v>
      </c>
      <c r="E456" s="29">
        <f t="shared" si="8"/>
        <v>52370</v>
      </c>
      <c r="F456" s="29">
        <f t="shared" si="8"/>
        <v>8519</v>
      </c>
      <c r="G456" s="29">
        <f t="shared" si="8"/>
        <v>144849.44966666662</v>
      </c>
      <c r="H456" s="29">
        <f t="shared" si="8"/>
        <v>3960</v>
      </c>
      <c r="I456" s="29">
        <f t="shared" si="8"/>
        <v>14614.800000000001</v>
      </c>
      <c r="J456" s="29">
        <f t="shared" si="8"/>
        <v>17740</v>
      </c>
      <c r="K456" s="29">
        <f t="shared" si="8"/>
        <v>4126</v>
      </c>
      <c r="L456" s="29">
        <f t="shared" si="8"/>
        <v>146990.59999999998</v>
      </c>
      <c r="M456" s="29">
        <f t="shared" si="8"/>
        <v>6240</v>
      </c>
      <c r="N456" s="29">
        <f t="shared" si="8"/>
        <v>2714586.0866666664</v>
      </c>
    </row>
  </sheetData>
  <autoFilter ref="A4:N456" xr:uid="{C8CA727E-BC9F-4746-9CA8-E2AB3D98EA3C}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44BF-5A67-4AC2-BC50-16BA28475A56}">
  <sheetPr codeName="Blad3"/>
  <dimension ref="A1:P509"/>
  <sheetViews>
    <sheetView workbookViewId="0">
      <pane ySplit="4" topLeftCell="A5" activePane="bottomLeft" state="frozen"/>
      <selection pane="bottomLeft"/>
    </sheetView>
  </sheetViews>
  <sheetFormatPr defaultRowHeight="11.25" x14ac:dyDescent="0.15"/>
  <cols>
    <col min="1" max="1" width="36.85546875" style="1" bestFit="1" customWidth="1"/>
    <col min="2" max="2" width="30.7109375" style="1" customWidth="1"/>
    <col min="3" max="3" width="22.85546875" style="1" customWidth="1"/>
    <col min="4" max="4" width="13.140625" style="1" bestFit="1" customWidth="1"/>
    <col min="5" max="5" width="19.42578125" style="1" customWidth="1"/>
    <col min="6" max="6" width="10.140625" style="1" bestFit="1" customWidth="1"/>
    <col min="7" max="7" width="11.28515625" style="1" bestFit="1" customWidth="1"/>
    <col min="8" max="8" width="10.140625" style="1" customWidth="1"/>
    <col min="9" max="9" width="9.140625" style="1" customWidth="1"/>
    <col min="10" max="10" width="10.140625" style="1" bestFit="1" customWidth="1"/>
    <col min="11" max="11" width="9.28515625" style="1" bestFit="1" customWidth="1"/>
    <col min="12" max="12" width="10.140625" style="1" bestFit="1" customWidth="1"/>
    <col min="13" max="14" width="11.28515625" style="1" bestFit="1" customWidth="1"/>
    <col min="15" max="15" width="9" style="1" bestFit="1" customWidth="1"/>
    <col min="16" max="16" width="13.140625" style="1" bestFit="1" customWidth="1"/>
    <col min="17" max="16384" width="9.140625" style="1"/>
  </cols>
  <sheetData>
    <row r="1" spans="1:16" ht="14.25" x14ac:dyDescent="0.2">
      <c r="A1" s="23" t="s">
        <v>952</v>
      </c>
    </row>
    <row r="3" spans="1:16" x14ac:dyDescent="0.15">
      <c r="A3" s="12" t="s">
        <v>969</v>
      </c>
    </row>
    <row r="4" spans="1:16" x14ac:dyDescent="0.15">
      <c r="A4" s="19" t="s">
        <v>955</v>
      </c>
      <c r="B4" s="19" t="s">
        <v>0</v>
      </c>
      <c r="C4" s="19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6</v>
      </c>
      <c r="I4" s="19" t="s">
        <v>7</v>
      </c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371</v>
      </c>
      <c r="P4" s="19" t="s">
        <v>13</v>
      </c>
    </row>
    <row r="5" spans="1:16" x14ac:dyDescent="0.15">
      <c r="A5" s="3" t="s">
        <v>154</v>
      </c>
      <c r="B5" s="3" t="s">
        <v>155</v>
      </c>
      <c r="C5" s="3" t="s">
        <v>156</v>
      </c>
      <c r="D5" s="13">
        <v>1176</v>
      </c>
      <c r="E5" s="13"/>
      <c r="F5" s="13"/>
      <c r="G5" s="13">
        <v>112.3</v>
      </c>
      <c r="H5" s="13"/>
      <c r="I5" s="13"/>
      <c r="J5" s="13">
        <v>0</v>
      </c>
      <c r="K5" s="13"/>
      <c r="L5" s="13"/>
      <c r="M5" s="13"/>
      <c r="N5" s="13">
        <v>381.4</v>
      </c>
      <c r="O5" s="13"/>
      <c r="P5" s="29">
        <f>SUM(D5:O5)</f>
        <v>1669.6999999999998</v>
      </c>
    </row>
    <row r="6" spans="1:16" x14ac:dyDescent="0.15">
      <c r="A6" s="3" t="s">
        <v>154</v>
      </c>
      <c r="B6" s="3" t="s">
        <v>157</v>
      </c>
      <c r="C6" s="3" t="s">
        <v>158</v>
      </c>
      <c r="D6" s="13">
        <v>8453.5</v>
      </c>
      <c r="E6" s="13"/>
      <c r="F6" s="13">
        <v>433</v>
      </c>
      <c r="G6" s="13">
        <v>960</v>
      </c>
      <c r="H6" s="13"/>
      <c r="I6" s="13"/>
      <c r="J6" s="13">
        <v>190</v>
      </c>
      <c r="K6" s="13"/>
      <c r="L6" s="13"/>
      <c r="M6" s="13"/>
      <c r="N6" s="13"/>
      <c r="O6" s="13"/>
      <c r="P6" s="29">
        <f t="shared" ref="P6:P69" si="0">SUM(D6:O6)</f>
        <v>10036.5</v>
      </c>
    </row>
    <row r="7" spans="1:16" x14ac:dyDescent="0.15">
      <c r="A7" s="3" t="s">
        <v>154</v>
      </c>
      <c r="B7" s="3" t="s">
        <v>159</v>
      </c>
      <c r="C7" s="3" t="s">
        <v>160</v>
      </c>
      <c r="D7" s="13">
        <v>432</v>
      </c>
      <c r="E7" s="13"/>
      <c r="F7" s="13"/>
      <c r="G7" s="13">
        <v>40</v>
      </c>
      <c r="H7" s="13"/>
      <c r="I7" s="13"/>
      <c r="J7" s="13">
        <v>0</v>
      </c>
      <c r="K7" s="13"/>
      <c r="L7" s="13"/>
      <c r="M7" s="13"/>
      <c r="N7" s="13"/>
      <c r="O7" s="13"/>
      <c r="P7" s="29">
        <f t="shared" si="0"/>
        <v>472</v>
      </c>
    </row>
    <row r="8" spans="1:16" x14ac:dyDescent="0.15">
      <c r="A8" s="3" t="s">
        <v>154</v>
      </c>
      <c r="B8" s="3" t="s">
        <v>161</v>
      </c>
      <c r="C8" s="3" t="s">
        <v>162</v>
      </c>
      <c r="D8" s="13">
        <v>596</v>
      </c>
      <c r="E8" s="13"/>
      <c r="F8" s="13"/>
      <c r="G8" s="13">
        <v>110</v>
      </c>
      <c r="H8" s="13"/>
      <c r="I8" s="13"/>
      <c r="J8" s="13"/>
      <c r="K8" s="13"/>
      <c r="L8" s="13"/>
      <c r="M8" s="13"/>
      <c r="N8" s="13">
        <v>182.2</v>
      </c>
      <c r="O8" s="13"/>
      <c r="P8" s="29">
        <f t="shared" si="0"/>
        <v>888.2</v>
      </c>
    </row>
    <row r="9" spans="1:16" x14ac:dyDescent="0.15">
      <c r="A9" s="3" t="s">
        <v>154</v>
      </c>
      <c r="B9" s="3" t="s">
        <v>892</v>
      </c>
      <c r="C9" s="3" t="s">
        <v>158</v>
      </c>
      <c r="D9" s="35">
        <v>1014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29">
        <f t="shared" si="0"/>
        <v>1014</v>
      </c>
    </row>
    <row r="10" spans="1:16" x14ac:dyDescent="0.15">
      <c r="A10" s="3" t="s">
        <v>14</v>
      </c>
      <c r="B10" s="3" t="s">
        <v>15</v>
      </c>
      <c r="C10" s="3" t="s">
        <v>16</v>
      </c>
      <c r="D10" s="13">
        <v>7752.9389999999994</v>
      </c>
      <c r="E10" s="13"/>
      <c r="F10" s="13"/>
      <c r="G10" s="13">
        <v>0</v>
      </c>
      <c r="H10" s="13"/>
      <c r="I10" s="13"/>
      <c r="J10" s="13">
        <v>111.6</v>
      </c>
      <c r="K10" s="13"/>
      <c r="L10" s="13"/>
      <c r="M10" s="13"/>
      <c r="N10" s="13"/>
      <c r="O10" s="13"/>
      <c r="P10" s="29">
        <f t="shared" si="0"/>
        <v>7864.5389999999998</v>
      </c>
    </row>
    <row r="11" spans="1:16" x14ac:dyDescent="0.15">
      <c r="A11" s="3" t="s">
        <v>14</v>
      </c>
      <c r="B11" s="3" t="s">
        <v>17</v>
      </c>
      <c r="C11" s="3" t="s">
        <v>16</v>
      </c>
      <c r="D11" s="13">
        <v>26302.423999999981</v>
      </c>
      <c r="E11" s="13"/>
      <c r="F11" s="13"/>
      <c r="G11" s="13">
        <v>0</v>
      </c>
      <c r="H11" s="13"/>
      <c r="I11" s="13"/>
      <c r="J11" s="13">
        <v>367</v>
      </c>
      <c r="K11" s="13"/>
      <c r="L11" s="13"/>
      <c r="M11" s="13"/>
      <c r="N11" s="13"/>
      <c r="O11" s="13"/>
      <c r="P11" s="29">
        <f t="shared" si="0"/>
        <v>26669.423999999981</v>
      </c>
    </row>
    <row r="12" spans="1:16" x14ac:dyDescent="0.15">
      <c r="A12" s="3" t="s">
        <v>14</v>
      </c>
      <c r="B12" s="3" t="s">
        <v>18</v>
      </c>
      <c r="C12" s="3" t="s">
        <v>16</v>
      </c>
      <c r="D12" s="13">
        <v>9353.0970000000016</v>
      </c>
      <c r="E12" s="13"/>
      <c r="F12" s="13"/>
      <c r="G12" s="13">
        <v>0</v>
      </c>
      <c r="H12" s="13"/>
      <c r="I12" s="13"/>
      <c r="J12" s="13">
        <v>58.4</v>
      </c>
      <c r="K12" s="13"/>
      <c r="L12" s="13"/>
      <c r="M12" s="13"/>
      <c r="N12" s="13"/>
      <c r="O12" s="13"/>
      <c r="P12" s="29">
        <f t="shared" si="0"/>
        <v>9411.4970000000012</v>
      </c>
    </row>
    <row r="13" spans="1:16" x14ac:dyDescent="0.15">
      <c r="A13" s="3" t="s">
        <v>14</v>
      </c>
      <c r="B13" s="3" t="s">
        <v>19</v>
      </c>
      <c r="C13" s="3" t="s">
        <v>16</v>
      </c>
      <c r="D13" s="13">
        <v>3301.66</v>
      </c>
      <c r="E13" s="13"/>
      <c r="F13" s="13"/>
      <c r="G13" s="13">
        <v>0</v>
      </c>
      <c r="H13" s="13"/>
      <c r="I13" s="13"/>
      <c r="J13" s="13"/>
      <c r="K13" s="13"/>
      <c r="L13" s="13"/>
      <c r="M13" s="13"/>
      <c r="N13" s="13"/>
      <c r="O13" s="13"/>
      <c r="P13" s="29">
        <f t="shared" si="0"/>
        <v>3301.66</v>
      </c>
    </row>
    <row r="14" spans="1:16" x14ac:dyDescent="0.15">
      <c r="A14" s="3" t="s">
        <v>20</v>
      </c>
      <c r="B14" s="3" t="s">
        <v>21</v>
      </c>
      <c r="C14" s="3" t="s">
        <v>22</v>
      </c>
      <c r="D14" s="13">
        <v>1305.9800000000002</v>
      </c>
      <c r="E14" s="13"/>
      <c r="F14" s="13"/>
      <c r="G14" s="13">
        <v>387.8</v>
      </c>
      <c r="H14" s="13"/>
      <c r="I14" s="13"/>
      <c r="J14" s="13"/>
      <c r="K14" s="13"/>
      <c r="L14" s="13"/>
      <c r="M14" s="13"/>
      <c r="N14" s="13">
        <v>921.57</v>
      </c>
      <c r="O14" s="13"/>
      <c r="P14" s="29">
        <f t="shared" si="0"/>
        <v>2615.3500000000004</v>
      </c>
    </row>
    <row r="15" spans="1:16" x14ac:dyDescent="0.15">
      <c r="A15" s="3" t="s">
        <v>20</v>
      </c>
      <c r="B15" s="3" t="s">
        <v>23</v>
      </c>
      <c r="C15" s="3" t="s">
        <v>24</v>
      </c>
      <c r="D15" s="13">
        <v>17255.398000000001</v>
      </c>
      <c r="E15" s="13"/>
      <c r="F15" s="13"/>
      <c r="G15" s="13">
        <v>1142.4000000000001</v>
      </c>
      <c r="H15" s="13"/>
      <c r="I15" s="13"/>
      <c r="J15" s="13">
        <v>4.5999999999999996</v>
      </c>
      <c r="K15" s="13"/>
      <c r="L15" s="13">
        <v>5720</v>
      </c>
      <c r="M15" s="13">
        <v>380</v>
      </c>
      <c r="N15" s="13"/>
      <c r="O15" s="13"/>
      <c r="P15" s="29">
        <f t="shared" si="0"/>
        <v>24502.398000000001</v>
      </c>
    </row>
    <row r="16" spans="1:16" x14ac:dyDescent="0.15">
      <c r="A16" s="3" t="s">
        <v>20</v>
      </c>
      <c r="B16" s="3" t="s">
        <v>25</v>
      </c>
      <c r="C16" s="3" t="s">
        <v>26</v>
      </c>
      <c r="D16" s="13">
        <v>2917.4500000000003</v>
      </c>
      <c r="E16" s="13"/>
      <c r="F16" s="13"/>
      <c r="G16" s="13">
        <v>461.2</v>
      </c>
      <c r="H16" s="13"/>
      <c r="I16" s="13"/>
      <c r="J16" s="13"/>
      <c r="K16" s="13"/>
      <c r="L16" s="13"/>
      <c r="M16" s="13"/>
      <c r="N16" s="13">
        <v>1038.4999999999998</v>
      </c>
      <c r="O16" s="13"/>
      <c r="P16" s="29">
        <f t="shared" si="0"/>
        <v>4417.1499999999996</v>
      </c>
    </row>
    <row r="17" spans="1:16" x14ac:dyDescent="0.15">
      <c r="A17" s="3" t="s">
        <v>20</v>
      </c>
      <c r="B17" s="3" t="s">
        <v>27</v>
      </c>
      <c r="C17" s="3" t="s">
        <v>28</v>
      </c>
      <c r="D17" s="13">
        <v>1425.4590000000003</v>
      </c>
      <c r="E17" s="13"/>
      <c r="F17" s="13"/>
      <c r="G17" s="13">
        <v>153.39999999999998</v>
      </c>
      <c r="H17" s="13"/>
      <c r="I17" s="13"/>
      <c r="J17" s="13"/>
      <c r="K17" s="13"/>
      <c r="L17" s="13"/>
      <c r="M17" s="13"/>
      <c r="N17" s="13"/>
      <c r="O17" s="13"/>
      <c r="P17" s="29">
        <f t="shared" si="0"/>
        <v>1578.8590000000004</v>
      </c>
    </row>
    <row r="18" spans="1:16" x14ac:dyDescent="0.15">
      <c r="A18" s="3" t="s">
        <v>20</v>
      </c>
      <c r="B18" s="3" t="s">
        <v>29</v>
      </c>
      <c r="C18" s="3" t="s">
        <v>30</v>
      </c>
      <c r="D18" s="13">
        <v>2033.4179999999997</v>
      </c>
      <c r="E18" s="13"/>
      <c r="F18" s="13"/>
      <c r="G18" s="13">
        <v>260.20000000000005</v>
      </c>
      <c r="H18" s="13"/>
      <c r="I18" s="13"/>
      <c r="J18" s="13">
        <v>66.400000000000006</v>
      </c>
      <c r="K18" s="13"/>
      <c r="L18" s="13"/>
      <c r="M18" s="13"/>
      <c r="N18" s="13">
        <v>398.5</v>
      </c>
      <c r="O18" s="13"/>
      <c r="P18" s="29">
        <f t="shared" si="0"/>
        <v>2758.5179999999996</v>
      </c>
    </row>
    <row r="19" spans="1:16" x14ac:dyDescent="0.15">
      <c r="A19" s="3" t="s">
        <v>20</v>
      </c>
      <c r="B19" s="3" t="s">
        <v>31</v>
      </c>
      <c r="C19" s="3" t="s">
        <v>32</v>
      </c>
      <c r="D19" s="13">
        <v>8985.649999999996</v>
      </c>
      <c r="E19" s="13"/>
      <c r="F19" s="13"/>
      <c r="G19" s="13">
        <v>1050.7999999999997</v>
      </c>
      <c r="H19" s="13"/>
      <c r="I19" s="13"/>
      <c r="J19" s="13"/>
      <c r="K19" s="13"/>
      <c r="L19" s="13"/>
      <c r="M19" s="13"/>
      <c r="N19" s="13">
        <v>3038.2</v>
      </c>
      <c r="O19" s="13"/>
      <c r="P19" s="29">
        <f t="shared" si="0"/>
        <v>13074.649999999994</v>
      </c>
    </row>
    <row r="20" spans="1:16" x14ac:dyDescent="0.15">
      <c r="A20" s="3" t="s">
        <v>20</v>
      </c>
      <c r="B20" s="3" t="s">
        <v>33</v>
      </c>
      <c r="C20" s="3" t="s">
        <v>34</v>
      </c>
      <c r="D20" s="13">
        <v>1473.4820000000002</v>
      </c>
      <c r="E20" s="13"/>
      <c r="F20" s="13"/>
      <c r="G20" s="13">
        <v>0</v>
      </c>
      <c r="H20" s="13"/>
      <c r="I20" s="13"/>
      <c r="J20" s="13"/>
      <c r="K20" s="13"/>
      <c r="L20" s="13"/>
      <c r="M20" s="13"/>
      <c r="N20" s="13"/>
      <c r="O20" s="13"/>
      <c r="P20" s="29">
        <f t="shared" si="0"/>
        <v>1473.4820000000002</v>
      </c>
    </row>
    <row r="21" spans="1:16" x14ac:dyDescent="0.15">
      <c r="A21" s="3" t="s">
        <v>20</v>
      </c>
      <c r="B21" s="3" t="s">
        <v>35</v>
      </c>
      <c r="C21" s="3" t="s">
        <v>36</v>
      </c>
      <c r="D21" s="13">
        <v>6114.9639999999972</v>
      </c>
      <c r="E21" s="13"/>
      <c r="F21" s="13"/>
      <c r="G21" s="13">
        <v>451.7000000000001</v>
      </c>
      <c r="H21" s="13"/>
      <c r="I21" s="13"/>
      <c r="J21" s="13"/>
      <c r="K21" s="13"/>
      <c r="L21" s="13"/>
      <c r="M21" s="13"/>
      <c r="N21" s="13"/>
      <c r="O21" s="13"/>
      <c r="P21" s="29">
        <f t="shared" si="0"/>
        <v>6566.663999999997</v>
      </c>
    </row>
    <row r="22" spans="1:16" x14ac:dyDescent="0.15">
      <c r="A22" s="3" t="s">
        <v>20</v>
      </c>
      <c r="B22" s="3" t="s">
        <v>37</v>
      </c>
      <c r="C22" s="3" t="s">
        <v>38</v>
      </c>
      <c r="D22" s="13">
        <v>3067.288</v>
      </c>
      <c r="E22" s="13"/>
      <c r="F22" s="13"/>
      <c r="G22" s="13">
        <v>0</v>
      </c>
      <c r="H22" s="13"/>
      <c r="I22" s="13"/>
      <c r="J22" s="13"/>
      <c r="K22" s="13"/>
      <c r="L22" s="13"/>
      <c r="M22" s="13"/>
      <c r="N22" s="13">
        <v>0</v>
      </c>
      <c r="O22" s="13"/>
      <c r="P22" s="29">
        <f t="shared" si="0"/>
        <v>3067.288</v>
      </c>
    </row>
    <row r="23" spans="1:16" x14ac:dyDescent="0.15">
      <c r="A23" s="3" t="s">
        <v>20</v>
      </c>
      <c r="B23" s="3" t="s">
        <v>39</v>
      </c>
      <c r="C23" s="3" t="s">
        <v>40</v>
      </c>
      <c r="D23" s="13">
        <v>3343.6379999999999</v>
      </c>
      <c r="E23" s="13"/>
      <c r="F23" s="13"/>
      <c r="G23" s="13">
        <v>437.35999999999996</v>
      </c>
      <c r="H23" s="13"/>
      <c r="I23" s="13"/>
      <c r="J23" s="13"/>
      <c r="K23" s="13"/>
      <c r="L23" s="13"/>
      <c r="M23" s="13"/>
      <c r="N23" s="13">
        <v>1663.6</v>
      </c>
      <c r="O23" s="13"/>
      <c r="P23" s="29">
        <f t="shared" si="0"/>
        <v>5444.598</v>
      </c>
    </row>
    <row r="24" spans="1:16" x14ac:dyDescent="0.15">
      <c r="A24" s="3" t="s">
        <v>20</v>
      </c>
      <c r="B24" s="3" t="s">
        <v>41</v>
      </c>
      <c r="C24" s="3" t="s">
        <v>42</v>
      </c>
      <c r="D24" s="13">
        <v>4810.6899999999996</v>
      </c>
      <c r="E24" s="13"/>
      <c r="F24" s="13"/>
      <c r="G24" s="13">
        <v>909.40000000000009</v>
      </c>
      <c r="H24" s="13"/>
      <c r="I24" s="13"/>
      <c r="J24" s="13">
        <v>89.4</v>
      </c>
      <c r="K24" s="13"/>
      <c r="L24" s="13"/>
      <c r="M24" s="13"/>
      <c r="N24" s="13">
        <v>1459.6</v>
      </c>
      <c r="O24" s="13"/>
      <c r="P24" s="29">
        <f t="shared" si="0"/>
        <v>7269.09</v>
      </c>
    </row>
    <row r="25" spans="1:16" x14ac:dyDescent="0.15">
      <c r="A25" s="3" t="s">
        <v>20</v>
      </c>
      <c r="B25" s="3" t="s">
        <v>43</v>
      </c>
      <c r="C25" s="3" t="s">
        <v>44</v>
      </c>
      <c r="D25" s="13">
        <v>10844.428000000005</v>
      </c>
      <c r="E25" s="13"/>
      <c r="F25" s="13"/>
      <c r="G25" s="13">
        <v>1507.8000000000002</v>
      </c>
      <c r="H25" s="13"/>
      <c r="I25" s="13"/>
      <c r="J25" s="13"/>
      <c r="K25" s="13"/>
      <c r="L25" s="13"/>
      <c r="M25" s="13"/>
      <c r="N25" s="13">
        <v>3341.8999999999996</v>
      </c>
      <c r="O25" s="13"/>
      <c r="P25" s="29">
        <f t="shared" si="0"/>
        <v>15694.128000000006</v>
      </c>
    </row>
    <row r="26" spans="1:16" x14ac:dyDescent="0.15">
      <c r="A26" s="3" t="s">
        <v>20</v>
      </c>
      <c r="B26" s="3" t="s">
        <v>45</v>
      </c>
      <c r="C26" s="3" t="s">
        <v>44</v>
      </c>
      <c r="D26" s="13">
        <v>17877.813999999995</v>
      </c>
      <c r="E26" s="13"/>
      <c r="F26" s="13"/>
      <c r="G26" s="13">
        <v>320.20000000000005</v>
      </c>
      <c r="H26" s="13"/>
      <c r="I26" s="13"/>
      <c r="J26" s="13"/>
      <c r="K26" s="13"/>
      <c r="L26" s="13"/>
      <c r="M26" s="13"/>
      <c r="N26" s="13">
        <v>159.9</v>
      </c>
      <c r="O26" s="13"/>
      <c r="P26" s="29">
        <f t="shared" si="0"/>
        <v>18357.913999999997</v>
      </c>
    </row>
    <row r="27" spans="1:16" x14ac:dyDescent="0.15">
      <c r="A27" s="3" t="s">
        <v>20</v>
      </c>
      <c r="B27" s="3" t="s">
        <v>46</v>
      </c>
      <c r="C27" s="3" t="s">
        <v>36</v>
      </c>
      <c r="D27" s="13">
        <v>14396.574000000001</v>
      </c>
      <c r="E27" s="13"/>
      <c r="F27" s="13"/>
      <c r="G27" s="13">
        <v>741.79999999999973</v>
      </c>
      <c r="H27" s="13"/>
      <c r="I27" s="13"/>
      <c r="J27" s="13"/>
      <c r="K27" s="13"/>
      <c r="L27" s="13"/>
      <c r="M27" s="13"/>
      <c r="N27" s="13"/>
      <c r="O27" s="13"/>
      <c r="P27" s="29">
        <f t="shared" si="0"/>
        <v>15138.374</v>
      </c>
    </row>
    <row r="28" spans="1:16" x14ac:dyDescent="0.15">
      <c r="A28" s="3" t="s">
        <v>20</v>
      </c>
      <c r="B28" s="3" t="s">
        <v>47</v>
      </c>
      <c r="C28" s="3" t="s">
        <v>48</v>
      </c>
      <c r="D28" s="13">
        <v>2727.4459999999999</v>
      </c>
      <c r="E28" s="13"/>
      <c r="F28" s="13"/>
      <c r="G28" s="13">
        <v>471.10000000000014</v>
      </c>
      <c r="H28" s="13"/>
      <c r="I28" s="13"/>
      <c r="J28" s="13">
        <v>65</v>
      </c>
      <c r="K28" s="13"/>
      <c r="L28" s="13"/>
      <c r="M28" s="13"/>
      <c r="N28" s="13">
        <v>2636.5000000000009</v>
      </c>
      <c r="O28" s="13"/>
      <c r="P28" s="29">
        <f t="shared" si="0"/>
        <v>5900.0460000000012</v>
      </c>
    </row>
    <row r="29" spans="1:16" x14ac:dyDescent="0.15">
      <c r="A29" s="3" t="s">
        <v>20</v>
      </c>
      <c r="B29" s="3" t="s">
        <v>49</v>
      </c>
      <c r="C29" s="3" t="s">
        <v>50</v>
      </c>
      <c r="D29" s="13">
        <v>2804.3429999999998</v>
      </c>
      <c r="E29" s="13"/>
      <c r="F29" s="13"/>
      <c r="G29" s="13">
        <v>480.3</v>
      </c>
      <c r="H29" s="13"/>
      <c r="I29" s="13"/>
      <c r="J29" s="13"/>
      <c r="K29" s="13"/>
      <c r="L29" s="13"/>
      <c r="M29" s="13"/>
      <c r="N29" s="13">
        <v>1233.1999999999998</v>
      </c>
      <c r="O29" s="13"/>
      <c r="P29" s="29">
        <f t="shared" si="0"/>
        <v>4517.8429999999998</v>
      </c>
    </row>
    <row r="30" spans="1:16" x14ac:dyDescent="0.15">
      <c r="A30" s="3" t="s">
        <v>20</v>
      </c>
      <c r="B30" s="3" t="s">
        <v>51</v>
      </c>
      <c r="C30" s="3" t="s">
        <v>26</v>
      </c>
      <c r="D30" s="13">
        <v>6946.5729999999967</v>
      </c>
      <c r="E30" s="13"/>
      <c r="F30" s="13"/>
      <c r="G30" s="13">
        <v>552.00000000000011</v>
      </c>
      <c r="H30" s="13"/>
      <c r="I30" s="13"/>
      <c r="J30" s="13">
        <v>36.4</v>
      </c>
      <c r="K30" s="13"/>
      <c r="L30" s="13"/>
      <c r="M30" s="13"/>
      <c r="N30" s="13">
        <v>1383.8999999999999</v>
      </c>
      <c r="O30" s="13"/>
      <c r="P30" s="29">
        <f t="shared" si="0"/>
        <v>8918.872999999996</v>
      </c>
    </row>
    <row r="31" spans="1:16" x14ac:dyDescent="0.15">
      <c r="A31" s="3" t="s">
        <v>20</v>
      </c>
      <c r="B31" s="3" t="s">
        <v>52</v>
      </c>
      <c r="C31" s="3" t="s">
        <v>53</v>
      </c>
      <c r="D31" s="13">
        <v>2342.0840000000003</v>
      </c>
      <c r="E31" s="13"/>
      <c r="F31" s="13"/>
      <c r="G31" s="13">
        <v>699.79999999999973</v>
      </c>
      <c r="H31" s="13"/>
      <c r="I31" s="13"/>
      <c r="J31" s="13"/>
      <c r="K31" s="13"/>
      <c r="L31" s="13"/>
      <c r="M31" s="13"/>
      <c r="N31" s="13">
        <v>2355.7000000000003</v>
      </c>
      <c r="O31" s="13"/>
      <c r="P31" s="29">
        <f t="shared" si="0"/>
        <v>5397.5840000000007</v>
      </c>
    </row>
    <row r="32" spans="1:16" x14ac:dyDescent="0.15">
      <c r="A32" s="3" t="s">
        <v>20</v>
      </c>
      <c r="B32" s="3" t="s">
        <v>54</v>
      </c>
      <c r="C32" s="3" t="s">
        <v>36</v>
      </c>
      <c r="D32" s="13">
        <v>11297.558999999994</v>
      </c>
      <c r="E32" s="13"/>
      <c r="F32" s="13"/>
      <c r="G32" s="13">
        <v>944.80000000000018</v>
      </c>
      <c r="H32" s="13"/>
      <c r="I32" s="13"/>
      <c r="J32" s="13"/>
      <c r="K32" s="13"/>
      <c r="L32" s="13"/>
      <c r="M32" s="13"/>
      <c r="N32" s="13"/>
      <c r="O32" s="13"/>
      <c r="P32" s="29">
        <f t="shared" si="0"/>
        <v>12242.358999999993</v>
      </c>
    </row>
    <row r="33" spans="1:16" x14ac:dyDescent="0.15">
      <c r="A33" s="3" t="s">
        <v>20</v>
      </c>
      <c r="B33" s="3" t="s">
        <v>55</v>
      </c>
      <c r="C33" s="3" t="s">
        <v>56</v>
      </c>
      <c r="D33" s="13">
        <v>1673.1369999999999</v>
      </c>
      <c r="E33" s="13"/>
      <c r="F33" s="13"/>
      <c r="G33" s="13">
        <v>270.99999999999994</v>
      </c>
      <c r="H33" s="13"/>
      <c r="I33" s="13"/>
      <c r="J33" s="13"/>
      <c r="K33" s="13"/>
      <c r="L33" s="13"/>
      <c r="M33" s="13"/>
      <c r="N33" s="13">
        <v>1512.6</v>
      </c>
      <c r="O33" s="13"/>
      <c r="P33" s="29">
        <f t="shared" si="0"/>
        <v>3456.7370000000001</v>
      </c>
    </row>
    <row r="34" spans="1:16" x14ac:dyDescent="0.15">
      <c r="A34" s="3" t="s">
        <v>20</v>
      </c>
      <c r="B34" s="3" t="s">
        <v>57</v>
      </c>
      <c r="C34" s="3" t="s">
        <v>58</v>
      </c>
      <c r="D34" s="13">
        <v>1298.0629999999996</v>
      </c>
      <c r="E34" s="13"/>
      <c r="F34" s="13"/>
      <c r="G34" s="13">
        <v>0</v>
      </c>
      <c r="H34" s="13"/>
      <c r="I34" s="13"/>
      <c r="J34" s="13"/>
      <c r="K34" s="13"/>
      <c r="L34" s="13"/>
      <c r="M34" s="13"/>
      <c r="N34" s="13">
        <v>0</v>
      </c>
      <c r="O34" s="13"/>
      <c r="P34" s="29">
        <f t="shared" si="0"/>
        <v>1298.0629999999996</v>
      </c>
    </row>
    <row r="35" spans="1:16" x14ac:dyDescent="0.15">
      <c r="A35" s="3" t="s">
        <v>20</v>
      </c>
      <c r="B35" s="3" t="s">
        <v>59</v>
      </c>
      <c r="C35" s="3" t="s">
        <v>60</v>
      </c>
      <c r="D35" s="13">
        <v>23200</v>
      </c>
      <c r="E35" s="13"/>
      <c r="F35" s="13"/>
      <c r="G35" s="13">
        <v>3463.7000000000016</v>
      </c>
      <c r="H35" s="13"/>
      <c r="I35" s="13"/>
      <c r="J35" s="13"/>
      <c r="K35" s="13"/>
      <c r="L35" s="13"/>
      <c r="M35" s="13"/>
      <c r="N35" s="13">
        <v>7637.3999999999987</v>
      </c>
      <c r="O35" s="13"/>
      <c r="P35" s="29">
        <f t="shared" si="0"/>
        <v>34301.1</v>
      </c>
    </row>
    <row r="36" spans="1:16" x14ac:dyDescent="0.15">
      <c r="A36" s="3" t="s">
        <v>20</v>
      </c>
      <c r="B36" s="3" t="s">
        <v>61</v>
      </c>
      <c r="C36" s="3" t="s">
        <v>36</v>
      </c>
      <c r="D36" s="13">
        <v>1616.1559999999997</v>
      </c>
      <c r="E36" s="13"/>
      <c r="F36" s="13"/>
      <c r="G36" s="13">
        <v>65.600000000000009</v>
      </c>
      <c r="H36" s="13"/>
      <c r="I36" s="13"/>
      <c r="J36" s="13">
        <v>113.4</v>
      </c>
      <c r="K36" s="13"/>
      <c r="L36" s="13"/>
      <c r="M36" s="13"/>
      <c r="N36" s="13"/>
      <c r="O36" s="13"/>
      <c r="P36" s="29">
        <f t="shared" si="0"/>
        <v>1795.1559999999997</v>
      </c>
    </row>
    <row r="37" spans="1:16" x14ac:dyDescent="0.15">
      <c r="A37" s="3" t="s">
        <v>20</v>
      </c>
      <c r="B37" s="3" t="s">
        <v>62</v>
      </c>
      <c r="C37" s="3" t="s">
        <v>63</v>
      </c>
      <c r="D37" s="13">
        <v>6710.6109999999999</v>
      </c>
      <c r="E37" s="13"/>
      <c r="F37" s="13"/>
      <c r="G37" s="13">
        <v>1906.8000000000002</v>
      </c>
      <c r="H37" s="13"/>
      <c r="I37" s="13"/>
      <c r="J37" s="13">
        <v>454.4</v>
      </c>
      <c r="K37" s="13"/>
      <c r="L37" s="13"/>
      <c r="M37" s="13"/>
      <c r="N37" s="13">
        <v>6626.6000000000022</v>
      </c>
      <c r="O37" s="13"/>
      <c r="P37" s="29">
        <f t="shared" si="0"/>
        <v>15698.411000000002</v>
      </c>
    </row>
    <row r="38" spans="1:16" x14ac:dyDescent="0.15">
      <c r="A38" s="3" t="s">
        <v>20</v>
      </c>
      <c r="B38" s="3" t="s">
        <v>64</v>
      </c>
      <c r="C38" s="3" t="s">
        <v>63</v>
      </c>
      <c r="D38" s="13">
        <v>3665.6450000000004</v>
      </c>
      <c r="E38" s="13"/>
      <c r="F38" s="13"/>
      <c r="G38" s="13">
        <v>400</v>
      </c>
      <c r="H38" s="13"/>
      <c r="I38" s="13"/>
      <c r="J38" s="13">
        <v>39.200000000000003</v>
      </c>
      <c r="K38" s="13"/>
      <c r="L38" s="13"/>
      <c r="M38" s="13"/>
      <c r="N38" s="13">
        <v>727.10000000000014</v>
      </c>
      <c r="O38" s="13"/>
      <c r="P38" s="29">
        <f t="shared" si="0"/>
        <v>4831.9450000000006</v>
      </c>
    </row>
    <row r="39" spans="1:16" x14ac:dyDescent="0.15">
      <c r="A39" s="3" t="s">
        <v>20</v>
      </c>
      <c r="B39" s="3" t="s">
        <v>65</v>
      </c>
      <c r="C39" s="3" t="s">
        <v>66</v>
      </c>
      <c r="D39" s="13">
        <v>20320</v>
      </c>
      <c r="E39" s="13"/>
      <c r="F39" s="13"/>
      <c r="G39" s="13">
        <v>1302.7999999999995</v>
      </c>
      <c r="H39" s="13"/>
      <c r="I39" s="13"/>
      <c r="J39" s="13">
        <v>697.4</v>
      </c>
      <c r="K39" s="13"/>
      <c r="L39" s="13"/>
      <c r="M39" s="13"/>
      <c r="N39" s="13">
        <v>4311.4000000000015</v>
      </c>
      <c r="O39" s="13"/>
      <c r="P39" s="29">
        <f t="shared" si="0"/>
        <v>26631.600000000002</v>
      </c>
    </row>
    <row r="40" spans="1:16" x14ac:dyDescent="0.15">
      <c r="A40" s="3" t="s">
        <v>20</v>
      </c>
      <c r="B40" s="3" t="s">
        <v>67</v>
      </c>
      <c r="C40" s="3" t="s">
        <v>68</v>
      </c>
      <c r="D40" s="13">
        <v>3272.2160000000003</v>
      </c>
      <c r="E40" s="13"/>
      <c r="F40" s="13"/>
      <c r="G40" s="13">
        <v>1216.2000000000007</v>
      </c>
      <c r="H40" s="13"/>
      <c r="I40" s="13"/>
      <c r="J40" s="13">
        <v>37.4</v>
      </c>
      <c r="K40" s="13"/>
      <c r="L40" s="13"/>
      <c r="M40" s="13"/>
      <c r="N40" s="13">
        <v>2195.2999999999997</v>
      </c>
      <c r="O40" s="13"/>
      <c r="P40" s="29">
        <f t="shared" si="0"/>
        <v>6721.116</v>
      </c>
    </row>
    <row r="41" spans="1:16" x14ac:dyDescent="0.15">
      <c r="A41" s="3" t="s">
        <v>20</v>
      </c>
      <c r="B41" s="3" t="s">
        <v>69</v>
      </c>
      <c r="C41" s="3" t="s">
        <v>68</v>
      </c>
      <c r="D41" s="13">
        <v>3112.3879999999999</v>
      </c>
      <c r="E41" s="13"/>
      <c r="F41" s="13"/>
      <c r="G41" s="13">
        <v>1042.9999999999995</v>
      </c>
      <c r="H41" s="13"/>
      <c r="I41" s="13"/>
      <c r="J41" s="13">
        <v>71.8</v>
      </c>
      <c r="K41" s="13"/>
      <c r="L41" s="13"/>
      <c r="M41" s="13"/>
      <c r="N41" s="13">
        <v>2787.8999999999996</v>
      </c>
      <c r="O41" s="13"/>
      <c r="P41" s="29">
        <f t="shared" si="0"/>
        <v>7015.0879999999988</v>
      </c>
    </row>
    <row r="42" spans="1:16" x14ac:dyDescent="0.15">
      <c r="A42" s="3" t="s">
        <v>20</v>
      </c>
      <c r="B42" s="3" t="s">
        <v>70</v>
      </c>
      <c r="C42" s="3" t="s">
        <v>71</v>
      </c>
      <c r="D42" s="13">
        <v>3334.9259999999999</v>
      </c>
      <c r="E42" s="13"/>
      <c r="F42" s="13"/>
      <c r="G42" s="13">
        <v>1201</v>
      </c>
      <c r="H42" s="13"/>
      <c r="I42" s="13"/>
      <c r="J42" s="13">
        <v>63.8</v>
      </c>
      <c r="K42" s="13"/>
      <c r="L42" s="13"/>
      <c r="M42" s="13"/>
      <c r="N42" s="13"/>
      <c r="O42" s="13"/>
      <c r="P42" s="29">
        <f t="shared" si="0"/>
        <v>4599.7259999999997</v>
      </c>
    </row>
    <row r="43" spans="1:16" x14ac:dyDescent="0.15">
      <c r="A43" s="3" t="s">
        <v>20</v>
      </c>
      <c r="B43" s="3" t="s">
        <v>72</v>
      </c>
      <c r="C43" s="3" t="s">
        <v>71</v>
      </c>
      <c r="D43" s="13">
        <v>7200</v>
      </c>
      <c r="E43" s="13"/>
      <c r="F43" s="13"/>
      <c r="G43" s="13">
        <v>1302.4000000000001</v>
      </c>
      <c r="H43" s="13"/>
      <c r="I43" s="13"/>
      <c r="J43" s="13"/>
      <c r="K43" s="13"/>
      <c r="L43" s="13"/>
      <c r="M43" s="13"/>
      <c r="N43" s="13"/>
      <c r="O43" s="13"/>
      <c r="P43" s="29">
        <f t="shared" si="0"/>
        <v>8502.4</v>
      </c>
    </row>
    <row r="44" spans="1:16" x14ac:dyDescent="0.15">
      <c r="A44" s="3" t="s">
        <v>20</v>
      </c>
      <c r="B44" s="3" t="s">
        <v>73</v>
      </c>
      <c r="C44" s="3" t="s">
        <v>60</v>
      </c>
      <c r="D44" s="13">
        <v>9915.8210000000036</v>
      </c>
      <c r="E44" s="13"/>
      <c r="F44" s="13"/>
      <c r="G44" s="13">
        <v>1753.9999999999995</v>
      </c>
      <c r="H44" s="13"/>
      <c r="I44" s="13"/>
      <c r="J44" s="13"/>
      <c r="K44" s="13"/>
      <c r="L44" s="13"/>
      <c r="M44" s="13"/>
      <c r="N44" s="13">
        <v>2704.8999999999992</v>
      </c>
      <c r="O44" s="13"/>
      <c r="P44" s="29">
        <f t="shared" si="0"/>
        <v>14374.721000000003</v>
      </c>
    </row>
    <row r="45" spans="1:16" x14ac:dyDescent="0.15">
      <c r="A45" s="3" t="s">
        <v>20</v>
      </c>
      <c r="B45" s="3" t="s">
        <v>74</v>
      </c>
      <c r="C45" s="3" t="s">
        <v>26</v>
      </c>
      <c r="D45" s="13">
        <v>3292.0659999999993</v>
      </c>
      <c r="E45" s="13"/>
      <c r="F45" s="13"/>
      <c r="G45" s="13">
        <v>376.2000000000001</v>
      </c>
      <c r="H45" s="13"/>
      <c r="I45" s="13"/>
      <c r="J45" s="13"/>
      <c r="K45" s="13"/>
      <c r="L45" s="13"/>
      <c r="M45" s="13"/>
      <c r="N45" s="13">
        <v>880.80000000000007</v>
      </c>
      <c r="O45" s="13"/>
      <c r="P45" s="29">
        <f t="shared" si="0"/>
        <v>4549.0659999999998</v>
      </c>
    </row>
    <row r="46" spans="1:16" x14ac:dyDescent="0.15">
      <c r="A46" s="3" t="s">
        <v>20</v>
      </c>
      <c r="B46" s="3" t="s">
        <v>75</v>
      </c>
      <c r="C46" s="3" t="s">
        <v>76</v>
      </c>
      <c r="D46" s="13">
        <v>360</v>
      </c>
      <c r="E46" s="13"/>
      <c r="F46" s="13"/>
      <c r="G46" s="13">
        <v>30.199999999999996</v>
      </c>
      <c r="H46" s="13"/>
      <c r="I46" s="13"/>
      <c r="J46" s="13"/>
      <c r="K46" s="13"/>
      <c r="L46" s="13"/>
      <c r="M46" s="13"/>
      <c r="N46" s="13">
        <v>54.6</v>
      </c>
      <c r="O46" s="13"/>
      <c r="P46" s="29">
        <f t="shared" si="0"/>
        <v>444.8</v>
      </c>
    </row>
    <row r="47" spans="1:16" x14ac:dyDescent="0.15">
      <c r="A47" s="3" t="s">
        <v>20</v>
      </c>
      <c r="B47" s="3" t="s">
        <v>77</v>
      </c>
      <c r="C47" s="3" t="s">
        <v>76</v>
      </c>
      <c r="D47" s="13">
        <v>3670.0000000000005</v>
      </c>
      <c r="E47" s="13"/>
      <c r="F47" s="13"/>
      <c r="G47" s="13">
        <v>123.39999999999999</v>
      </c>
      <c r="H47" s="13"/>
      <c r="I47" s="13"/>
      <c r="J47" s="13">
        <v>80.8</v>
      </c>
      <c r="K47" s="13"/>
      <c r="L47" s="13"/>
      <c r="M47" s="13"/>
      <c r="N47" s="13">
        <v>492.79999999999995</v>
      </c>
      <c r="O47" s="13"/>
      <c r="P47" s="29">
        <f t="shared" si="0"/>
        <v>4367.0000000000009</v>
      </c>
    </row>
    <row r="48" spans="1:16" x14ac:dyDescent="0.15">
      <c r="A48" s="3" t="s">
        <v>20</v>
      </c>
      <c r="B48" s="3" t="s">
        <v>78</v>
      </c>
      <c r="C48" s="3" t="s">
        <v>60</v>
      </c>
      <c r="D48" s="13">
        <v>94446.185999999987</v>
      </c>
      <c r="E48" s="13"/>
      <c r="F48" s="13"/>
      <c r="G48" s="13">
        <v>5841.7</v>
      </c>
      <c r="H48" s="13">
        <v>2300</v>
      </c>
      <c r="I48" s="13"/>
      <c r="J48" s="13">
        <v>732.60000000000014</v>
      </c>
      <c r="K48" s="13"/>
      <c r="L48" s="13">
        <v>31640</v>
      </c>
      <c r="M48" s="13">
        <v>97300</v>
      </c>
      <c r="N48" s="13">
        <v>295.70000000000005</v>
      </c>
      <c r="O48" s="13"/>
      <c r="P48" s="29">
        <f t="shared" si="0"/>
        <v>232556.18599999999</v>
      </c>
    </row>
    <row r="49" spans="1:16" x14ac:dyDescent="0.15">
      <c r="A49" s="3" t="s">
        <v>20</v>
      </c>
      <c r="B49" s="3" t="s">
        <v>79</v>
      </c>
      <c r="C49" s="3" t="s">
        <v>48</v>
      </c>
      <c r="D49" s="13">
        <v>580.32899999999995</v>
      </c>
      <c r="E49" s="13"/>
      <c r="F49" s="13"/>
      <c r="G49" s="13">
        <v>60.6</v>
      </c>
      <c r="H49" s="13"/>
      <c r="I49" s="13"/>
      <c r="J49" s="13">
        <v>6</v>
      </c>
      <c r="K49" s="13"/>
      <c r="L49" s="13"/>
      <c r="M49" s="13"/>
      <c r="N49" s="13">
        <v>242.00000000000003</v>
      </c>
      <c r="O49" s="13"/>
      <c r="P49" s="29">
        <f t="shared" si="0"/>
        <v>888.92899999999997</v>
      </c>
    </row>
    <row r="50" spans="1:16" x14ac:dyDescent="0.15">
      <c r="A50" s="3" t="s">
        <v>20</v>
      </c>
      <c r="B50" s="3" t="s">
        <v>80</v>
      </c>
      <c r="C50" s="3" t="s">
        <v>81</v>
      </c>
      <c r="D50" s="13">
        <v>785</v>
      </c>
      <c r="E50" s="13"/>
      <c r="F50" s="13"/>
      <c r="G50" s="13">
        <v>221.29999999999998</v>
      </c>
      <c r="H50" s="13"/>
      <c r="I50" s="13"/>
      <c r="J50" s="13"/>
      <c r="K50" s="13"/>
      <c r="L50" s="13"/>
      <c r="M50" s="13"/>
      <c r="N50" s="13">
        <v>576.5</v>
      </c>
      <c r="O50" s="13"/>
      <c r="P50" s="29">
        <f t="shared" si="0"/>
        <v>1582.8</v>
      </c>
    </row>
    <row r="51" spans="1:16" x14ac:dyDescent="0.15">
      <c r="A51" s="3" t="s">
        <v>20</v>
      </c>
      <c r="B51" s="3" t="s">
        <v>82</v>
      </c>
      <c r="C51" s="3" t="s">
        <v>83</v>
      </c>
      <c r="D51" s="13">
        <v>2615.0349999999999</v>
      </c>
      <c r="E51" s="13"/>
      <c r="F51" s="13"/>
      <c r="G51" s="13">
        <v>115.3</v>
      </c>
      <c r="H51" s="13"/>
      <c r="I51" s="13"/>
      <c r="J51" s="13"/>
      <c r="K51" s="13"/>
      <c r="L51" s="13"/>
      <c r="M51" s="13"/>
      <c r="N51" s="13">
        <v>302.10000000000002</v>
      </c>
      <c r="O51" s="13"/>
      <c r="P51" s="29">
        <f t="shared" si="0"/>
        <v>3032.4349999999999</v>
      </c>
    </row>
    <row r="52" spans="1:16" x14ac:dyDescent="0.15">
      <c r="A52" s="3" t="s">
        <v>20</v>
      </c>
      <c r="B52" s="3" t="s">
        <v>84</v>
      </c>
      <c r="C52" s="3" t="s">
        <v>36</v>
      </c>
      <c r="D52" s="13">
        <v>845.58600000000001</v>
      </c>
      <c r="E52" s="13"/>
      <c r="F52" s="13"/>
      <c r="G52" s="13">
        <v>37</v>
      </c>
      <c r="H52" s="13"/>
      <c r="I52" s="13"/>
      <c r="J52" s="13"/>
      <c r="K52" s="13"/>
      <c r="L52" s="13"/>
      <c r="M52" s="13"/>
      <c r="N52" s="13"/>
      <c r="O52" s="13"/>
      <c r="P52" s="29">
        <f t="shared" si="0"/>
        <v>882.58600000000001</v>
      </c>
    </row>
    <row r="53" spans="1:16" x14ac:dyDescent="0.15">
      <c r="A53" s="3" t="s">
        <v>20</v>
      </c>
      <c r="B53" s="3" t="s">
        <v>85</v>
      </c>
      <c r="C53" s="3" t="s">
        <v>26</v>
      </c>
      <c r="D53" s="13">
        <v>2405.864</v>
      </c>
      <c r="E53" s="13"/>
      <c r="F53" s="13"/>
      <c r="G53" s="13">
        <v>344.6</v>
      </c>
      <c r="H53" s="13"/>
      <c r="I53" s="13"/>
      <c r="J53" s="13"/>
      <c r="K53" s="13"/>
      <c r="L53" s="13"/>
      <c r="M53" s="13"/>
      <c r="N53" s="13">
        <v>870.5</v>
      </c>
      <c r="O53" s="13"/>
      <c r="P53" s="29">
        <f t="shared" si="0"/>
        <v>3620.9639999999999</v>
      </c>
    </row>
    <row r="54" spans="1:16" x14ac:dyDescent="0.15">
      <c r="A54" s="3" t="s">
        <v>20</v>
      </c>
      <c r="B54" s="3" t="s">
        <v>86</v>
      </c>
      <c r="C54" s="3" t="s">
        <v>87</v>
      </c>
      <c r="D54" s="13">
        <v>5375.723</v>
      </c>
      <c r="E54" s="13"/>
      <c r="F54" s="13"/>
      <c r="G54" s="13">
        <v>408.79999999999995</v>
      </c>
      <c r="H54" s="13"/>
      <c r="I54" s="13"/>
      <c r="J54" s="13"/>
      <c r="K54" s="13"/>
      <c r="L54" s="13"/>
      <c r="M54" s="13"/>
      <c r="N54" s="13"/>
      <c r="O54" s="13"/>
      <c r="P54" s="29">
        <f t="shared" si="0"/>
        <v>5784.5230000000001</v>
      </c>
    </row>
    <row r="55" spans="1:16" x14ac:dyDescent="0.15">
      <c r="A55" s="3" t="s">
        <v>20</v>
      </c>
      <c r="B55" s="3" t="s">
        <v>88</v>
      </c>
      <c r="C55" s="3" t="s">
        <v>66</v>
      </c>
      <c r="D55" s="13">
        <v>1101.7850000000001</v>
      </c>
      <c r="E55" s="13"/>
      <c r="F55" s="13"/>
      <c r="G55" s="13">
        <v>109.19999999999999</v>
      </c>
      <c r="H55" s="13"/>
      <c r="I55" s="13"/>
      <c r="J55" s="13"/>
      <c r="K55" s="13"/>
      <c r="L55" s="13"/>
      <c r="M55" s="13"/>
      <c r="N55" s="13">
        <v>104.89999999999999</v>
      </c>
      <c r="O55" s="13"/>
      <c r="P55" s="29">
        <f t="shared" si="0"/>
        <v>1315.8850000000002</v>
      </c>
    </row>
    <row r="56" spans="1:16" x14ac:dyDescent="0.15">
      <c r="A56" s="3" t="s">
        <v>20</v>
      </c>
      <c r="B56" s="3" t="s">
        <v>89</v>
      </c>
      <c r="C56" s="3" t="s">
        <v>36</v>
      </c>
      <c r="D56" s="13">
        <v>6312.5859999999993</v>
      </c>
      <c r="E56" s="13"/>
      <c r="F56" s="13"/>
      <c r="G56" s="13">
        <v>318.8</v>
      </c>
      <c r="H56" s="13"/>
      <c r="I56" s="13"/>
      <c r="J56" s="13"/>
      <c r="K56" s="13"/>
      <c r="L56" s="13"/>
      <c r="M56" s="13"/>
      <c r="N56" s="13"/>
      <c r="O56" s="13"/>
      <c r="P56" s="29">
        <f t="shared" si="0"/>
        <v>6631.3859999999995</v>
      </c>
    </row>
    <row r="57" spans="1:16" x14ac:dyDescent="0.15">
      <c r="A57" s="3" t="s">
        <v>20</v>
      </c>
      <c r="B57" s="3" t="s">
        <v>90</v>
      </c>
      <c r="C57" s="3" t="s">
        <v>68</v>
      </c>
      <c r="D57" s="13">
        <v>2075.8360000000002</v>
      </c>
      <c r="E57" s="13"/>
      <c r="F57" s="13"/>
      <c r="G57" s="13">
        <v>170.89999999999998</v>
      </c>
      <c r="H57" s="13"/>
      <c r="I57" s="13"/>
      <c r="J57" s="13"/>
      <c r="K57" s="13"/>
      <c r="L57" s="13"/>
      <c r="M57" s="13"/>
      <c r="N57" s="13">
        <v>556.09999999999991</v>
      </c>
      <c r="O57" s="13"/>
      <c r="P57" s="29">
        <f t="shared" si="0"/>
        <v>2802.8360000000002</v>
      </c>
    </row>
    <row r="58" spans="1:16" x14ac:dyDescent="0.15">
      <c r="A58" s="3" t="s">
        <v>20</v>
      </c>
      <c r="B58" s="3" t="s">
        <v>91</v>
      </c>
      <c r="C58" s="3" t="s">
        <v>71</v>
      </c>
      <c r="D58" s="13">
        <v>1593.6510000000001</v>
      </c>
      <c r="E58" s="13">
        <v>960</v>
      </c>
      <c r="F58" s="13"/>
      <c r="G58" s="13">
        <v>0</v>
      </c>
      <c r="H58" s="13"/>
      <c r="I58" s="13"/>
      <c r="J58" s="13"/>
      <c r="K58" s="13"/>
      <c r="L58" s="13"/>
      <c r="M58" s="13"/>
      <c r="N58" s="13"/>
      <c r="O58" s="13"/>
      <c r="P58" s="29">
        <f t="shared" si="0"/>
        <v>2553.6509999999998</v>
      </c>
    </row>
    <row r="59" spans="1:16" x14ac:dyDescent="0.15">
      <c r="A59" s="3" t="s">
        <v>20</v>
      </c>
      <c r="B59" s="3" t="s">
        <v>92</v>
      </c>
      <c r="C59" s="3" t="s">
        <v>50</v>
      </c>
      <c r="D59" s="13">
        <v>3320.085</v>
      </c>
      <c r="E59" s="13"/>
      <c r="F59" s="13"/>
      <c r="G59" s="13">
        <v>456.6</v>
      </c>
      <c r="H59" s="13"/>
      <c r="I59" s="13"/>
      <c r="J59" s="13">
        <v>56</v>
      </c>
      <c r="K59" s="13"/>
      <c r="L59" s="13"/>
      <c r="M59" s="13"/>
      <c r="N59" s="13">
        <v>943.20000000000016</v>
      </c>
      <c r="O59" s="13"/>
      <c r="P59" s="29">
        <f t="shared" si="0"/>
        <v>4775.8850000000002</v>
      </c>
    </row>
    <row r="60" spans="1:16" x14ac:dyDescent="0.15">
      <c r="A60" s="3" t="s">
        <v>20</v>
      </c>
      <c r="B60" s="3" t="s">
        <v>93</v>
      </c>
      <c r="C60" s="3" t="s">
        <v>94</v>
      </c>
      <c r="D60" s="13">
        <v>2832.373</v>
      </c>
      <c r="E60" s="13"/>
      <c r="F60" s="13"/>
      <c r="G60" s="13">
        <v>114.89999999999998</v>
      </c>
      <c r="H60" s="13"/>
      <c r="I60" s="13"/>
      <c r="J60" s="13"/>
      <c r="K60" s="13"/>
      <c r="L60" s="13"/>
      <c r="M60" s="13"/>
      <c r="N60" s="13"/>
      <c r="O60" s="13"/>
      <c r="P60" s="29">
        <f t="shared" si="0"/>
        <v>2947.2730000000001</v>
      </c>
    </row>
    <row r="61" spans="1:16" x14ac:dyDescent="0.15">
      <c r="A61" s="3" t="s">
        <v>20</v>
      </c>
      <c r="B61" s="3" t="s">
        <v>95</v>
      </c>
      <c r="C61" s="3" t="s">
        <v>71</v>
      </c>
      <c r="D61" s="13">
        <v>4788.3589999999986</v>
      </c>
      <c r="E61" s="13"/>
      <c r="F61" s="13"/>
      <c r="G61" s="13">
        <v>852.69999999999982</v>
      </c>
      <c r="H61" s="13"/>
      <c r="I61" s="13"/>
      <c r="J61" s="13"/>
      <c r="K61" s="13"/>
      <c r="L61" s="13"/>
      <c r="M61" s="13"/>
      <c r="N61" s="13"/>
      <c r="O61" s="13"/>
      <c r="P61" s="29">
        <f t="shared" si="0"/>
        <v>5641.0589999999984</v>
      </c>
    </row>
    <row r="62" spans="1:16" x14ac:dyDescent="0.15">
      <c r="A62" s="3" t="s">
        <v>20</v>
      </c>
      <c r="B62" s="3" t="s">
        <v>96</v>
      </c>
      <c r="C62" s="3" t="s">
        <v>71</v>
      </c>
      <c r="D62" s="13">
        <v>2439.2649999999999</v>
      </c>
      <c r="E62" s="13"/>
      <c r="F62" s="13"/>
      <c r="G62" s="13">
        <v>133.5</v>
      </c>
      <c r="H62" s="13"/>
      <c r="I62" s="13"/>
      <c r="J62" s="13"/>
      <c r="K62" s="13"/>
      <c r="L62" s="13"/>
      <c r="M62" s="13"/>
      <c r="N62" s="13"/>
      <c r="O62" s="13"/>
      <c r="P62" s="29">
        <f t="shared" si="0"/>
        <v>2572.7649999999999</v>
      </c>
    </row>
    <row r="63" spans="1:16" x14ac:dyDescent="0.15">
      <c r="A63" s="3" t="s">
        <v>20</v>
      </c>
      <c r="B63" s="3" t="s">
        <v>97</v>
      </c>
      <c r="C63" s="3" t="s">
        <v>98</v>
      </c>
      <c r="D63" s="13">
        <v>985</v>
      </c>
      <c r="E63" s="13"/>
      <c r="F63" s="13"/>
      <c r="G63" s="13">
        <v>50.599999999999994</v>
      </c>
      <c r="H63" s="13"/>
      <c r="I63" s="13"/>
      <c r="J63" s="13"/>
      <c r="K63" s="13"/>
      <c r="L63" s="13"/>
      <c r="M63" s="13"/>
      <c r="N63" s="13">
        <v>107.40000000000002</v>
      </c>
      <c r="O63" s="13"/>
      <c r="P63" s="29">
        <f t="shared" si="0"/>
        <v>1143</v>
      </c>
    </row>
    <row r="64" spans="1:16" x14ac:dyDescent="0.15">
      <c r="A64" s="3" t="s">
        <v>20</v>
      </c>
      <c r="B64" s="3" t="s">
        <v>99</v>
      </c>
      <c r="C64" s="3" t="s">
        <v>98</v>
      </c>
      <c r="D64" s="13">
        <v>160</v>
      </c>
      <c r="E64" s="13"/>
      <c r="F64" s="13"/>
      <c r="G64" s="13">
        <v>0</v>
      </c>
      <c r="H64" s="13"/>
      <c r="I64" s="13"/>
      <c r="J64" s="13"/>
      <c r="K64" s="13"/>
      <c r="L64" s="13"/>
      <c r="M64" s="13"/>
      <c r="N64" s="13">
        <v>0</v>
      </c>
      <c r="O64" s="13"/>
      <c r="P64" s="29">
        <f t="shared" si="0"/>
        <v>160</v>
      </c>
    </row>
    <row r="65" spans="1:16" x14ac:dyDescent="0.15">
      <c r="A65" s="3" t="s">
        <v>20</v>
      </c>
      <c r="B65" s="3" t="s">
        <v>100</v>
      </c>
      <c r="C65" s="3" t="s">
        <v>36</v>
      </c>
      <c r="D65" s="13">
        <v>2252.6800000000003</v>
      </c>
      <c r="E65" s="13"/>
      <c r="F65" s="13"/>
      <c r="G65" s="13">
        <v>429.69999999999993</v>
      </c>
      <c r="H65" s="13"/>
      <c r="I65" s="13"/>
      <c r="J65" s="13"/>
      <c r="K65" s="13"/>
      <c r="L65" s="13"/>
      <c r="M65" s="13"/>
      <c r="N65" s="13"/>
      <c r="O65" s="13"/>
      <c r="P65" s="29">
        <f t="shared" si="0"/>
        <v>2682.38</v>
      </c>
    </row>
    <row r="66" spans="1:16" x14ac:dyDescent="0.15">
      <c r="A66" s="3" t="s">
        <v>20</v>
      </c>
      <c r="B66" s="3" t="s">
        <v>101</v>
      </c>
      <c r="C66" s="3" t="s">
        <v>36</v>
      </c>
      <c r="D66" s="13">
        <v>2112.5859999999993</v>
      </c>
      <c r="E66" s="13"/>
      <c r="F66" s="13"/>
      <c r="G66" s="13">
        <v>432.20000000000005</v>
      </c>
      <c r="H66" s="13"/>
      <c r="I66" s="13"/>
      <c r="J66" s="13"/>
      <c r="K66" s="13"/>
      <c r="L66" s="13"/>
      <c r="M66" s="13"/>
      <c r="N66" s="13"/>
      <c r="O66" s="13"/>
      <c r="P66" s="29">
        <f t="shared" si="0"/>
        <v>2544.7859999999991</v>
      </c>
    </row>
    <row r="67" spans="1:16" x14ac:dyDescent="0.15">
      <c r="A67" s="3" t="s">
        <v>20</v>
      </c>
      <c r="B67" s="3" t="s">
        <v>102</v>
      </c>
      <c r="C67" s="3" t="s">
        <v>60</v>
      </c>
      <c r="D67" s="13">
        <v>1060</v>
      </c>
      <c r="E67" s="13"/>
      <c r="F67" s="13"/>
      <c r="G67" s="13">
        <v>225.8</v>
      </c>
      <c r="H67" s="13"/>
      <c r="I67" s="13"/>
      <c r="J67" s="13"/>
      <c r="K67" s="13"/>
      <c r="L67" s="13"/>
      <c r="M67" s="13"/>
      <c r="N67" s="13">
        <v>299.60000000000002</v>
      </c>
      <c r="O67" s="13"/>
      <c r="P67" s="29">
        <f t="shared" si="0"/>
        <v>1585.4</v>
      </c>
    </row>
    <row r="68" spans="1:16" x14ac:dyDescent="0.15">
      <c r="A68" s="3" t="s">
        <v>20</v>
      </c>
      <c r="B68" s="3" t="s">
        <v>103</v>
      </c>
      <c r="C68" s="3" t="s">
        <v>60</v>
      </c>
      <c r="D68" s="13">
        <v>1525</v>
      </c>
      <c r="E68" s="13"/>
      <c r="F68" s="13"/>
      <c r="G68" s="13">
        <v>639.99999999999977</v>
      </c>
      <c r="H68" s="13"/>
      <c r="I68" s="13"/>
      <c r="J68" s="13"/>
      <c r="K68" s="13"/>
      <c r="L68" s="13"/>
      <c r="M68" s="13"/>
      <c r="N68" s="13">
        <v>1629.8</v>
      </c>
      <c r="O68" s="13"/>
      <c r="P68" s="29">
        <f t="shared" si="0"/>
        <v>3794.8</v>
      </c>
    </row>
    <row r="69" spans="1:16" x14ac:dyDescent="0.15">
      <c r="A69" s="3" t="s">
        <v>20</v>
      </c>
      <c r="B69" s="3" t="s">
        <v>104</v>
      </c>
      <c r="C69" s="3" t="s">
        <v>50</v>
      </c>
      <c r="D69" s="13">
        <v>943.33600000000001</v>
      </c>
      <c r="E69" s="13"/>
      <c r="F69" s="13"/>
      <c r="G69" s="13">
        <v>147.5</v>
      </c>
      <c r="H69" s="13"/>
      <c r="I69" s="13"/>
      <c r="J69" s="13">
        <v>41</v>
      </c>
      <c r="K69" s="13"/>
      <c r="L69" s="13"/>
      <c r="M69" s="13"/>
      <c r="N69" s="13">
        <v>331.4</v>
      </c>
      <c r="O69" s="13"/>
      <c r="P69" s="29">
        <f t="shared" si="0"/>
        <v>1463.2359999999999</v>
      </c>
    </row>
    <row r="70" spans="1:16" x14ac:dyDescent="0.15">
      <c r="A70" s="3" t="s">
        <v>20</v>
      </c>
      <c r="B70" s="3" t="s">
        <v>105</v>
      </c>
      <c r="C70" s="3" t="s">
        <v>106</v>
      </c>
      <c r="D70" s="13">
        <v>2452.4020000000005</v>
      </c>
      <c r="E70" s="13"/>
      <c r="F70" s="13"/>
      <c r="G70" s="13">
        <v>146.19999999999999</v>
      </c>
      <c r="H70" s="13"/>
      <c r="I70" s="13"/>
      <c r="J70" s="13"/>
      <c r="K70" s="13"/>
      <c r="L70" s="13"/>
      <c r="M70" s="13"/>
      <c r="N70" s="13">
        <v>792.3</v>
      </c>
      <c r="O70" s="13"/>
      <c r="P70" s="29">
        <f t="shared" ref="P70:P133" si="1">SUM(D70:O70)</f>
        <v>3390.902</v>
      </c>
    </row>
    <row r="71" spans="1:16" x14ac:dyDescent="0.15">
      <c r="A71" s="3" t="s">
        <v>20</v>
      </c>
      <c r="B71" s="3" t="s">
        <v>107</v>
      </c>
      <c r="C71" s="3" t="s">
        <v>32</v>
      </c>
      <c r="D71" s="13">
        <v>91.822999999999993</v>
      </c>
      <c r="E71" s="13"/>
      <c r="F71" s="13"/>
      <c r="G71" s="13">
        <v>79.599999999999994</v>
      </c>
      <c r="H71" s="13"/>
      <c r="I71" s="13"/>
      <c r="J71" s="13"/>
      <c r="K71" s="13"/>
      <c r="L71" s="13"/>
      <c r="M71" s="13"/>
      <c r="N71" s="13">
        <v>82.199999999999989</v>
      </c>
      <c r="O71" s="13"/>
      <c r="P71" s="29">
        <f t="shared" si="1"/>
        <v>253.62299999999999</v>
      </c>
    </row>
    <row r="72" spans="1:16" x14ac:dyDescent="0.15">
      <c r="A72" s="3" t="s">
        <v>20</v>
      </c>
      <c r="B72" s="3" t="s">
        <v>108</v>
      </c>
      <c r="C72" s="3" t="s">
        <v>109</v>
      </c>
      <c r="D72" s="13">
        <v>868.60799999999995</v>
      </c>
      <c r="E72" s="13"/>
      <c r="F72" s="13"/>
      <c r="G72" s="13">
        <v>49</v>
      </c>
      <c r="H72" s="13"/>
      <c r="I72" s="13"/>
      <c r="J72" s="13"/>
      <c r="K72" s="13"/>
      <c r="L72" s="13"/>
      <c r="M72" s="13"/>
      <c r="N72" s="13">
        <v>250.6</v>
      </c>
      <c r="O72" s="13"/>
      <c r="P72" s="29">
        <f t="shared" si="1"/>
        <v>1168.2079999999999</v>
      </c>
    </row>
    <row r="73" spans="1:16" x14ac:dyDescent="0.15">
      <c r="A73" s="3" t="s">
        <v>20</v>
      </c>
      <c r="B73" s="3" t="s">
        <v>110</v>
      </c>
      <c r="C73" s="3" t="s">
        <v>111</v>
      </c>
      <c r="D73" s="13">
        <v>5276.5659999999998</v>
      </c>
      <c r="E73" s="13"/>
      <c r="F73" s="13"/>
      <c r="G73" s="13">
        <v>171.60000000000005</v>
      </c>
      <c r="H73" s="13"/>
      <c r="I73" s="13">
        <v>8.4989999999999988</v>
      </c>
      <c r="J73" s="13"/>
      <c r="K73" s="13"/>
      <c r="L73" s="13"/>
      <c r="M73" s="13"/>
      <c r="N73" s="13">
        <v>588.59999999999991</v>
      </c>
      <c r="O73" s="13"/>
      <c r="P73" s="29">
        <f t="shared" si="1"/>
        <v>6045.2649999999994</v>
      </c>
    </row>
    <row r="74" spans="1:16" x14ac:dyDescent="0.15">
      <c r="A74" s="3" t="s">
        <v>20</v>
      </c>
      <c r="B74" s="3" t="s">
        <v>112</v>
      </c>
      <c r="C74" s="3" t="s">
        <v>113</v>
      </c>
      <c r="D74" s="13">
        <v>4856.8169999999991</v>
      </c>
      <c r="E74" s="13"/>
      <c r="F74" s="13"/>
      <c r="G74" s="13">
        <v>713.40000000000009</v>
      </c>
      <c r="H74" s="13"/>
      <c r="I74" s="13"/>
      <c r="J74" s="13">
        <v>63</v>
      </c>
      <c r="K74" s="13"/>
      <c r="L74" s="13"/>
      <c r="M74" s="13"/>
      <c r="N74" s="13">
        <v>2537.4999999999991</v>
      </c>
      <c r="O74" s="13"/>
      <c r="P74" s="29">
        <f t="shared" si="1"/>
        <v>8170.7169999999978</v>
      </c>
    </row>
    <row r="75" spans="1:16" x14ac:dyDescent="0.15">
      <c r="A75" s="3" t="s">
        <v>20</v>
      </c>
      <c r="B75" s="3" t="s">
        <v>114</v>
      </c>
      <c r="C75" s="3" t="s">
        <v>36</v>
      </c>
      <c r="D75" s="13">
        <v>1462.404</v>
      </c>
      <c r="E75" s="13"/>
      <c r="F75" s="13"/>
      <c r="G75" s="13">
        <v>464.1</v>
      </c>
      <c r="H75" s="13"/>
      <c r="I75" s="13"/>
      <c r="J75" s="13">
        <v>76.2</v>
      </c>
      <c r="K75" s="13"/>
      <c r="L75" s="13"/>
      <c r="M75" s="13"/>
      <c r="N75" s="13"/>
      <c r="O75" s="13"/>
      <c r="P75" s="29">
        <f t="shared" si="1"/>
        <v>2002.704</v>
      </c>
    </row>
    <row r="76" spans="1:16" x14ac:dyDescent="0.15">
      <c r="A76" s="3" t="s">
        <v>20</v>
      </c>
      <c r="B76" s="3" t="s">
        <v>115</v>
      </c>
      <c r="C76" s="3" t="s">
        <v>116</v>
      </c>
      <c r="D76" s="13">
        <v>1799.0169999999996</v>
      </c>
      <c r="E76" s="13"/>
      <c r="F76" s="13"/>
      <c r="G76" s="13">
        <v>393.29999999999995</v>
      </c>
      <c r="H76" s="13"/>
      <c r="I76" s="13"/>
      <c r="J76" s="13"/>
      <c r="K76" s="13"/>
      <c r="L76" s="13"/>
      <c r="M76" s="13"/>
      <c r="N76" s="13">
        <v>1214.5</v>
      </c>
      <c r="O76" s="13"/>
      <c r="P76" s="29">
        <f t="shared" si="1"/>
        <v>3406.8169999999996</v>
      </c>
    </row>
    <row r="77" spans="1:16" x14ac:dyDescent="0.15">
      <c r="A77" s="3" t="s">
        <v>20</v>
      </c>
      <c r="B77" s="3" t="s">
        <v>117</v>
      </c>
      <c r="C77" s="3" t="s">
        <v>87</v>
      </c>
      <c r="D77" s="13">
        <v>80.213999999999999</v>
      </c>
      <c r="E77" s="13"/>
      <c r="F77" s="13"/>
      <c r="G77" s="13">
        <v>0</v>
      </c>
      <c r="H77" s="13"/>
      <c r="I77" s="13"/>
      <c r="J77" s="13"/>
      <c r="K77" s="13"/>
      <c r="L77" s="13"/>
      <c r="M77" s="13"/>
      <c r="N77" s="13"/>
      <c r="O77" s="13"/>
      <c r="P77" s="29">
        <f t="shared" si="1"/>
        <v>80.213999999999999</v>
      </c>
    </row>
    <row r="78" spans="1:16" x14ac:dyDescent="0.15">
      <c r="A78" s="3" t="s">
        <v>20</v>
      </c>
      <c r="B78" s="3" t="s">
        <v>118</v>
      </c>
      <c r="C78" s="3" t="s">
        <v>60</v>
      </c>
      <c r="D78" s="13">
        <v>956.19500000000005</v>
      </c>
      <c r="E78" s="13"/>
      <c r="F78" s="13"/>
      <c r="G78" s="13">
        <v>296.3</v>
      </c>
      <c r="H78" s="13"/>
      <c r="I78" s="13"/>
      <c r="J78" s="13"/>
      <c r="K78" s="13"/>
      <c r="L78" s="13"/>
      <c r="M78" s="13"/>
      <c r="N78" s="13">
        <v>583.09999999999991</v>
      </c>
      <c r="O78" s="13"/>
      <c r="P78" s="29">
        <f t="shared" si="1"/>
        <v>1835.595</v>
      </c>
    </row>
    <row r="79" spans="1:16" x14ac:dyDescent="0.15">
      <c r="A79" s="3" t="s">
        <v>20</v>
      </c>
      <c r="B79" s="3" t="s">
        <v>119</v>
      </c>
      <c r="C79" s="3" t="s">
        <v>26</v>
      </c>
      <c r="D79" s="13">
        <v>2359.4269999999997</v>
      </c>
      <c r="E79" s="13"/>
      <c r="F79" s="13"/>
      <c r="G79" s="13">
        <v>0</v>
      </c>
      <c r="H79" s="13"/>
      <c r="I79" s="13"/>
      <c r="J79" s="13"/>
      <c r="K79" s="13"/>
      <c r="L79" s="13"/>
      <c r="M79" s="13"/>
      <c r="N79" s="13">
        <v>0</v>
      </c>
      <c r="O79" s="13"/>
      <c r="P79" s="29">
        <f t="shared" si="1"/>
        <v>2359.4269999999997</v>
      </c>
    </row>
    <row r="80" spans="1:16" x14ac:dyDescent="0.15">
      <c r="A80" s="3" t="s">
        <v>20</v>
      </c>
      <c r="B80" s="3" t="s">
        <v>120</v>
      </c>
      <c r="C80" s="3" t="s">
        <v>121</v>
      </c>
      <c r="D80" s="13">
        <v>1410.559</v>
      </c>
      <c r="E80" s="13"/>
      <c r="F80" s="13"/>
      <c r="G80" s="13">
        <v>195.49999999999997</v>
      </c>
      <c r="H80" s="13"/>
      <c r="I80" s="13"/>
      <c r="J80" s="13"/>
      <c r="K80" s="13"/>
      <c r="L80" s="13"/>
      <c r="M80" s="13"/>
      <c r="N80" s="13">
        <v>697.80000000000007</v>
      </c>
      <c r="O80" s="13"/>
      <c r="P80" s="29">
        <f t="shared" si="1"/>
        <v>2303.8589999999999</v>
      </c>
    </row>
    <row r="81" spans="1:16" x14ac:dyDescent="0.15">
      <c r="A81" s="3" t="s">
        <v>20</v>
      </c>
      <c r="B81" s="3" t="s">
        <v>122</v>
      </c>
      <c r="C81" s="3" t="s">
        <v>76</v>
      </c>
      <c r="D81" s="13">
        <v>790</v>
      </c>
      <c r="E81" s="13"/>
      <c r="F81" s="13"/>
      <c r="G81" s="13">
        <v>0</v>
      </c>
      <c r="H81" s="13"/>
      <c r="I81" s="13"/>
      <c r="J81" s="13"/>
      <c r="K81" s="13"/>
      <c r="L81" s="13"/>
      <c r="M81" s="13"/>
      <c r="N81" s="13">
        <v>0</v>
      </c>
      <c r="O81" s="13"/>
      <c r="P81" s="29">
        <f t="shared" si="1"/>
        <v>790</v>
      </c>
    </row>
    <row r="82" spans="1:16" x14ac:dyDescent="0.15">
      <c r="A82" s="3" t="s">
        <v>893</v>
      </c>
      <c r="B82" s="3" t="s">
        <v>643</v>
      </c>
      <c r="C82" s="3" t="s">
        <v>362</v>
      </c>
      <c r="D82" s="13">
        <v>870</v>
      </c>
      <c r="E82" s="13"/>
      <c r="F82" s="13"/>
      <c r="G82" s="13"/>
      <c r="H82" s="13"/>
      <c r="I82" s="13"/>
      <c r="J82" s="13">
        <v>90</v>
      </c>
      <c r="K82" s="13"/>
      <c r="L82" s="13"/>
      <c r="M82" s="13"/>
      <c r="N82" s="13"/>
      <c r="O82" s="13"/>
      <c r="P82" s="29">
        <f t="shared" si="1"/>
        <v>960</v>
      </c>
    </row>
    <row r="83" spans="1:16" x14ac:dyDescent="0.15">
      <c r="A83" s="3" t="s">
        <v>894</v>
      </c>
      <c r="B83" s="3" t="s">
        <v>637</v>
      </c>
      <c r="C83" s="3" t="s">
        <v>158</v>
      </c>
      <c r="D83" s="13">
        <v>7360</v>
      </c>
      <c r="E83" s="13"/>
      <c r="F83" s="13"/>
      <c r="G83" s="13">
        <v>622</v>
      </c>
      <c r="H83" s="13"/>
      <c r="I83" s="13"/>
      <c r="J83" s="13"/>
      <c r="K83" s="13"/>
      <c r="L83" s="13"/>
      <c r="M83" s="13"/>
      <c r="N83" s="13"/>
      <c r="O83" s="13"/>
      <c r="P83" s="29">
        <f t="shared" si="1"/>
        <v>7982</v>
      </c>
    </row>
    <row r="84" spans="1:16" x14ac:dyDescent="0.15">
      <c r="A84" s="3" t="s">
        <v>895</v>
      </c>
      <c r="B84" s="3" t="s">
        <v>641</v>
      </c>
      <c r="C84" s="3" t="s">
        <v>201</v>
      </c>
      <c r="D84" s="13">
        <v>6000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29">
        <f t="shared" si="1"/>
        <v>6000</v>
      </c>
    </row>
    <row r="85" spans="1:16" x14ac:dyDescent="0.15">
      <c r="A85" s="3" t="s">
        <v>896</v>
      </c>
      <c r="B85" s="3" t="s">
        <v>639</v>
      </c>
      <c r="C85" s="3" t="s">
        <v>158</v>
      </c>
      <c r="D85" s="13">
        <v>14470</v>
      </c>
      <c r="E85" s="13"/>
      <c r="F85" s="13"/>
      <c r="G85" s="13">
        <v>2403</v>
      </c>
      <c r="H85" s="13"/>
      <c r="I85" s="13"/>
      <c r="J85" s="13">
        <v>405</v>
      </c>
      <c r="K85" s="13"/>
      <c r="L85" s="13"/>
      <c r="M85" s="13"/>
      <c r="N85" s="13"/>
      <c r="O85" s="13"/>
      <c r="P85" s="29">
        <f t="shared" si="1"/>
        <v>17278</v>
      </c>
    </row>
    <row r="86" spans="1:16" x14ac:dyDescent="0.15">
      <c r="A86" s="3" t="s">
        <v>897</v>
      </c>
      <c r="B86" s="3" t="s">
        <v>635</v>
      </c>
      <c r="C86" s="3" t="s">
        <v>158</v>
      </c>
      <c r="D86" s="13">
        <v>15620</v>
      </c>
      <c r="E86" s="13"/>
      <c r="F86" s="13"/>
      <c r="G86" s="13">
        <v>599</v>
      </c>
      <c r="H86" s="13"/>
      <c r="I86" s="13"/>
      <c r="J86" s="13">
        <v>309</v>
      </c>
      <c r="K86" s="13"/>
      <c r="L86" s="13">
        <v>2740</v>
      </c>
      <c r="M86" s="13"/>
      <c r="N86" s="13"/>
      <c r="O86" s="13"/>
      <c r="P86" s="29">
        <f t="shared" si="1"/>
        <v>19268</v>
      </c>
    </row>
    <row r="87" spans="1:16" x14ac:dyDescent="0.15">
      <c r="A87" s="3" t="s">
        <v>123</v>
      </c>
      <c r="B87" s="3" t="s">
        <v>124</v>
      </c>
      <c r="C87" s="3" t="s">
        <v>125</v>
      </c>
      <c r="D87" s="13">
        <v>31680</v>
      </c>
      <c r="E87" s="13"/>
      <c r="F87" s="13">
        <v>62220</v>
      </c>
      <c r="G87" s="13">
        <v>0</v>
      </c>
      <c r="H87" s="13"/>
      <c r="I87" s="13">
        <v>455</v>
      </c>
      <c r="J87" s="13"/>
      <c r="K87" s="13"/>
      <c r="L87" s="13">
        <v>27300</v>
      </c>
      <c r="M87" s="13">
        <v>48300</v>
      </c>
      <c r="N87" s="13">
        <v>0</v>
      </c>
      <c r="O87" s="13"/>
      <c r="P87" s="29">
        <f t="shared" si="1"/>
        <v>169955</v>
      </c>
    </row>
    <row r="88" spans="1:16" x14ac:dyDescent="0.15">
      <c r="A88" s="3" t="s">
        <v>123</v>
      </c>
      <c r="B88" s="3" t="s">
        <v>126</v>
      </c>
      <c r="C88" s="3" t="s">
        <v>127</v>
      </c>
      <c r="D88" s="13">
        <v>2475</v>
      </c>
      <c r="E88" s="13"/>
      <c r="F88" s="13"/>
      <c r="G88" s="13">
        <v>0</v>
      </c>
      <c r="H88" s="13"/>
      <c r="I88" s="13">
        <v>275.49199999999996</v>
      </c>
      <c r="J88" s="13"/>
      <c r="K88" s="13"/>
      <c r="L88" s="13"/>
      <c r="M88" s="13"/>
      <c r="N88" s="13">
        <v>0</v>
      </c>
      <c r="O88" s="13"/>
      <c r="P88" s="29">
        <f t="shared" si="1"/>
        <v>2750.4920000000002</v>
      </c>
    </row>
    <row r="89" spans="1:16" x14ac:dyDescent="0.15">
      <c r="A89" s="3" t="s">
        <v>123</v>
      </c>
      <c r="B89" s="3" t="s">
        <v>59</v>
      </c>
      <c r="C89" s="3" t="s">
        <v>60</v>
      </c>
      <c r="D89" s="13">
        <v>28220</v>
      </c>
      <c r="E89" s="13"/>
      <c r="F89" s="13"/>
      <c r="G89" s="13">
        <v>0</v>
      </c>
      <c r="H89" s="13"/>
      <c r="I89" s="13">
        <v>1180</v>
      </c>
      <c r="J89" s="13"/>
      <c r="K89" s="13"/>
      <c r="L89" s="13"/>
      <c r="M89" s="13">
        <v>2891</v>
      </c>
      <c r="N89" s="13">
        <v>0</v>
      </c>
      <c r="O89" s="13"/>
      <c r="P89" s="29">
        <f t="shared" si="1"/>
        <v>32291</v>
      </c>
    </row>
    <row r="90" spans="1:16" x14ac:dyDescent="0.15">
      <c r="A90" s="3" t="s">
        <v>123</v>
      </c>
      <c r="B90" s="3" t="s">
        <v>128</v>
      </c>
      <c r="C90" s="3" t="s">
        <v>129</v>
      </c>
      <c r="D90" s="13">
        <v>361975</v>
      </c>
      <c r="E90" s="13">
        <v>480</v>
      </c>
      <c r="F90" s="13">
        <v>4880</v>
      </c>
      <c r="G90" s="13">
        <v>7340</v>
      </c>
      <c r="H90" s="13"/>
      <c r="I90" s="13">
        <v>65</v>
      </c>
      <c r="J90" s="13">
        <v>1702</v>
      </c>
      <c r="K90" s="13"/>
      <c r="L90" s="13">
        <v>3100</v>
      </c>
      <c r="M90" s="13">
        <v>146560</v>
      </c>
      <c r="N90" s="13"/>
      <c r="O90" s="13"/>
      <c r="P90" s="29">
        <f t="shared" si="1"/>
        <v>526102</v>
      </c>
    </row>
    <row r="91" spans="1:16" x14ac:dyDescent="0.15">
      <c r="A91" s="3" t="s">
        <v>123</v>
      </c>
      <c r="B91" s="3" t="s">
        <v>130</v>
      </c>
      <c r="C91" s="3" t="s">
        <v>131</v>
      </c>
      <c r="D91" s="13">
        <v>33980</v>
      </c>
      <c r="E91" s="13">
        <v>1900</v>
      </c>
      <c r="F91" s="13"/>
      <c r="G91" s="13">
        <v>0</v>
      </c>
      <c r="H91" s="13"/>
      <c r="I91" s="13">
        <v>6750</v>
      </c>
      <c r="J91" s="13"/>
      <c r="K91" s="13"/>
      <c r="L91" s="13"/>
      <c r="M91" s="13">
        <v>30620</v>
      </c>
      <c r="N91" s="13"/>
      <c r="O91" s="13"/>
      <c r="P91" s="29">
        <f t="shared" si="1"/>
        <v>73250</v>
      </c>
    </row>
    <row r="92" spans="1:16" x14ac:dyDescent="0.15">
      <c r="A92" s="3" t="s">
        <v>132</v>
      </c>
      <c r="B92" s="3" t="s">
        <v>133</v>
      </c>
      <c r="C92" s="3" t="s">
        <v>16</v>
      </c>
      <c r="D92" s="13">
        <v>2069.08</v>
      </c>
      <c r="E92" s="13"/>
      <c r="F92" s="13"/>
      <c r="G92" s="13">
        <v>134.60000000000002</v>
      </c>
      <c r="H92" s="13"/>
      <c r="I92" s="13"/>
      <c r="J92" s="13">
        <v>22.6</v>
      </c>
      <c r="K92" s="13"/>
      <c r="L92" s="13"/>
      <c r="M92" s="13"/>
      <c r="N92" s="13"/>
      <c r="O92" s="13"/>
      <c r="P92" s="29">
        <f t="shared" si="1"/>
        <v>2226.2799999999997</v>
      </c>
    </row>
    <row r="93" spans="1:16" x14ac:dyDescent="0.15">
      <c r="A93" s="3" t="s">
        <v>132</v>
      </c>
      <c r="B93" s="3" t="s">
        <v>134</v>
      </c>
      <c r="C93" s="3" t="s">
        <v>16</v>
      </c>
      <c r="D93" s="13">
        <v>18051.294999999991</v>
      </c>
      <c r="E93" s="13"/>
      <c r="F93" s="13"/>
      <c r="G93" s="13">
        <v>980.6</v>
      </c>
      <c r="H93" s="13"/>
      <c r="I93" s="13">
        <v>85</v>
      </c>
      <c r="J93" s="13">
        <v>563.6</v>
      </c>
      <c r="K93" s="13"/>
      <c r="L93" s="13">
        <v>860</v>
      </c>
      <c r="M93" s="13"/>
      <c r="N93" s="13"/>
      <c r="O93" s="13"/>
      <c r="P93" s="29">
        <f t="shared" si="1"/>
        <v>20540.494999999988</v>
      </c>
    </row>
    <row r="94" spans="1:16" x14ac:dyDescent="0.15">
      <c r="A94" s="3" t="s">
        <v>132</v>
      </c>
      <c r="B94" s="3" t="s">
        <v>135</v>
      </c>
      <c r="C94" s="3" t="s">
        <v>136</v>
      </c>
      <c r="D94" s="13">
        <v>26386.409999999993</v>
      </c>
      <c r="E94" s="13">
        <v>1060</v>
      </c>
      <c r="F94" s="13"/>
      <c r="G94" s="13">
        <v>2131.0999999999995</v>
      </c>
      <c r="H94" s="13">
        <v>559.53600000000006</v>
      </c>
      <c r="I94" s="13">
        <v>95.061999999999998</v>
      </c>
      <c r="J94" s="13">
        <v>991</v>
      </c>
      <c r="K94" s="13">
        <v>3500</v>
      </c>
      <c r="L94" s="13">
        <v>14420</v>
      </c>
      <c r="M94" s="13">
        <v>4540</v>
      </c>
      <c r="N94" s="13"/>
      <c r="O94" s="13"/>
      <c r="P94" s="29">
        <f t="shared" si="1"/>
        <v>53683.107999999993</v>
      </c>
    </row>
    <row r="95" spans="1:16" x14ac:dyDescent="0.15">
      <c r="A95" s="3" t="s">
        <v>132</v>
      </c>
      <c r="B95" s="3" t="s">
        <v>137</v>
      </c>
      <c r="C95" s="3" t="s">
        <v>16</v>
      </c>
      <c r="D95" s="13">
        <v>9560</v>
      </c>
      <c r="E95" s="13"/>
      <c r="F95" s="13"/>
      <c r="G95" s="13">
        <v>942.5</v>
      </c>
      <c r="H95" s="13"/>
      <c r="I95" s="13"/>
      <c r="J95" s="13">
        <v>15</v>
      </c>
      <c r="K95" s="13"/>
      <c r="L95" s="13"/>
      <c r="M95" s="13"/>
      <c r="N95" s="13"/>
      <c r="O95" s="13"/>
      <c r="P95" s="29">
        <f t="shared" si="1"/>
        <v>10517.5</v>
      </c>
    </row>
    <row r="96" spans="1:16" x14ac:dyDescent="0.15">
      <c r="A96" s="3" t="s">
        <v>132</v>
      </c>
      <c r="B96" s="3" t="s">
        <v>138</v>
      </c>
      <c r="C96" s="3" t="s">
        <v>36</v>
      </c>
      <c r="D96" s="13">
        <v>617.61299999999994</v>
      </c>
      <c r="E96" s="13"/>
      <c r="F96" s="13"/>
      <c r="G96" s="13">
        <v>33.799999999999997</v>
      </c>
      <c r="H96" s="13"/>
      <c r="I96" s="13"/>
      <c r="J96" s="13"/>
      <c r="K96" s="13"/>
      <c r="L96" s="13"/>
      <c r="M96" s="13"/>
      <c r="N96" s="13"/>
      <c r="O96" s="13"/>
      <c r="P96" s="29">
        <f t="shared" si="1"/>
        <v>651.4129999999999</v>
      </c>
    </row>
    <row r="97" spans="1:16" x14ac:dyDescent="0.15">
      <c r="A97" s="3" t="s">
        <v>132</v>
      </c>
      <c r="B97" s="3" t="s">
        <v>139</v>
      </c>
      <c r="C97" s="3" t="s">
        <v>16</v>
      </c>
      <c r="D97" s="13">
        <v>38535.037999999964</v>
      </c>
      <c r="E97" s="13"/>
      <c r="F97" s="13"/>
      <c r="G97" s="13">
        <v>2248.8999999999996</v>
      </c>
      <c r="H97" s="13"/>
      <c r="I97" s="13">
        <v>113.741</v>
      </c>
      <c r="J97" s="13">
        <v>824.69999999999993</v>
      </c>
      <c r="K97" s="13"/>
      <c r="L97" s="13">
        <v>730</v>
      </c>
      <c r="M97" s="13"/>
      <c r="N97" s="13"/>
      <c r="O97" s="13">
        <v>30</v>
      </c>
      <c r="P97" s="29">
        <f t="shared" si="1"/>
        <v>42482.378999999964</v>
      </c>
    </row>
    <row r="98" spans="1:16" x14ac:dyDescent="0.15">
      <c r="A98" s="3" t="s">
        <v>132</v>
      </c>
      <c r="B98" s="3" t="s">
        <v>140</v>
      </c>
      <c r="C98" s="3" t="s">
        <v>16</v>
      </c>
      <c r="D98" s="13"/>
      <c r="E98" s="13"/>
      <c r="F98" s="13"/>
      <c r="G98" s="13">
        <v>35</v>
      </c>
      <c r="H98" s="13"/>
      <c r="I98" s="13">
        <v>45</v>
      </c>
      <c r="J98" s="13">
        <v>87.2</v>
      </c>
      <c r="K98" s="13"/>
      <c r="L98" s="13"/>
      <c r="M98" s="13"/>
      <c r="N98" s="13"/>
      <c r="O98" s="13"/>
      <c r="P98" s="29">
        <f t="shared" si="1"/>
        <v>167.2</v>
      </c>
    </row>
    <row r="99" spans="1:16" x14ac:dyDescent="0.15">
      <c r="A99" s="3" t="s">
        <v>132</v>
      </c>
      <c r="B99" s="3" t="s">
        <v>141</v>
      </c>
      <c r="C99" s="3" t="s">
        <v>16</v>
      </c>
      <c r="D99" s="13">
        <v>17820</v>
      </c>
      <c r="E99" s="13"/>
      <c r="F99" s="13"/>
      <c r="G99" s="13">
        <v>1293.5</v>
      </c>
      <c r="H99" s="13">
        <v>60</v>
      </c>
      <c r="I99" s="13">
        <v>88.741</v>
      </c>
      <c r="J99" s="13">
        <v>73.599999999999994</v>
      </c>
      <c r="K99" s="13"/>
      <c r="L99" s="13">
        <v>780</v>
      </c>
      <c r="M99" s="13"/>
      <c r="N99" s="13"/>
      <c r="O99" s="13"/>
      <c r="P99" s="29">
        <f t="shared" si="1"/>
        <v>20115.841</v>
      </c>
    </row>
    <row r="100" spans="1:16" x14ac:dyDescent="0.15">
      <c r="A100" s="3" t="s">
        <v>132</v>
      </c>
      <c r="B100" s="3" t="s">
        <v>142</v>
      </c>
      <c r="C100" s="3" t="s">
        <v>16</v>
      </c>
      <c r="D100" s="13">
        <v>6549.9349999999986</v>
      </c>
      <c r="E100" s="13">
        <v>360</v>
      </c>
      <c r="F100" s="13"/>
      <c r="G100" s="13">
        <v>755</v>
      </c>
      <c r="H100" s="13">
        <v>15</v>
      </c>
      <c r="I100" s="13">
        <v>155</v>
      </c>
      <c r="J100" s="13">
        <v>65.8</v>
      </c>
      <c r="K100" s="13"/>
      <c r="L100" s="13"/>
      <c r="M100" s="13"/>
      <c r="N100" s="13"/>
      <c r="O100" s="13"/>
      <c r="P100" s="29">
        <f t="shared" si="1"/>
        <v>7900.7349999999988</v>
      </c>
    </row>
    <row r="101" spans="1:16" x14ac:dyDescent="0.15">
      <c r="A101" s="3" t="s">
        <v>132</v>
      </c>
      <c r="B101" s="3" t="s">
        <v>143</v>
      </c>
      <c r="C101" s="3" t="s">
        <v>16</v>
      </c>
      <c r="D101" s="13">
        <v>11395.474999999999</v>
      </c>
      <c r="E101" s="13"/>
      <c r="F101" s="13"/>
      <c r="G101" s="13">
        <v>1173.8</v>
      </c>
      <c r="H101" s="13"/>
      <c r="I101" s="13">
        <v>88.741</v>
      </c>
      <c r="J101" s="13">
        <v>66.8</v>
      </c>
      <c r="K101" s="13"/>
      <c r="L101" s="13"/>
      <c r="M101" s="13"/>
      <c r="N101" s="13"/>
      <c r="O101" s="13"/>
      <c r="P101" s="29">
        <f t="shared" si="1"/>
        <v>12724.815999999997</v>
      </c>
    </row>
    <row r="102" spans="1:16" x14ac:dyDescent="0.15">
      <c r="A102" s="3" t="s">
        <v>132</v>
      </c>
      <c r="B102" s="3" t="s">
        <v>144</v>
      </c>
      <c r="C102" s="3" t="s">
        <v>145</v>
      </c>
      <c r="D102" s="13">
        <v>3016.6179999999999</v>
      </c>
      <c r="E102" s="13"/>
      <c r="F102" s="13"/>
      <c r="G102" s="13">
        <v>512.5</v>
      </c>
      <c r="H102" s="13"/>
      <c r="I102" s="13"/>
      <c r="J102" s="13"/>
      <c r="K102" s="13"/>
      <c r="L102" s="13"/>
      <c r="M102" s="13"/>
      <c r="N102" s="13"/>
      <c r="O102" s="13"/>
      <c r="P102" s="29">
        <f t="shared" si="1"/>
        <v>3529.1179999999999</v>
      </c>
    </row>
    <row r="103" spans="1:16" x14ac:dyDescent="0.15">
      <c r="A103" s="3" t="s">
        <v>132</v>
      </c>
      <c r="B103" s="3" t="s">
        <v>146</v>
      </c>
      <c r="C103" s="3" t="s">
        <v>16</v>
      </c>
      <c r="D103" s="13">
        <v>32680</v>
      </c>
      <c r="E103" s="13">
        <v>8360</v>
      </c>
      <c r="F103" s="13"/>
      <c r="G103" s="13">
        <v>4981.5999999999995</v>
      </c>
      <c r="H103" s="13"/>
      <c r="I103" s="13">
        <v>352.14299999999997</v>
      </c>
      <c r="J103" s="13">
        <v>836.4</v>
      </c>
      <c r="K103" s="13"/>
      <c r="L103" s="13"/>
      <c r="M103" s="13"/>
      <c r="N103" s="13"/>
      <c r="O103" s="13"/>
      <c r="P103" s="29">
        <f t="shared" si="1"/>
        <v>47210.142999999996</v>
      </c>
    </row>
    <row r="104" spans="1:16" x14ac:dyDescent="0.15">
      <c r="A104" s="3" t="s">
        <v>132</v>
      </c>
      <c r="B104" s="3" t="s">
        <v>147</v>
      </c>
      <c r="C104" s="3" t="s">
        <v>16</v>
      </c>
      <c r="D104" s="13">
        <v>10800.985000000001</v>
      </c>
      <c r="E104" s="13">
        <v>520</v>
      </c>
      <c r="F104" s="13"/>
      <c r="G104" s="13">
        <v>604.5</v>
      </c>
      <c r="H104" s="13"/>
      <c r="I104" s="13"/>
      <c r="J104" s="13">
        <v>218.9</v>
      </c>
      <c r="K104" s="13"/>
      <c r="L104" s="13"/>
      <c r="M104" s="13">
        <v>1080</v>
      </c>
      <c r="N104" s="13"/>
      <c r="O104" s="13"/>
      <c r="P104" s="29">
        <f t="shared" si="1"/>
        <v>13224.385</v>
      </c>
    </row>
    <row r="105" spans="1:16" x14ac:dyDescent="0.15">
      <c r="A105" s="9" t="s">
        <v>658</v>
      </c>
      <c r="B105" s="3" t="s">
        <v>659</v>
      </c>
      <c r="C105" s="3" t="s">
        <v>201</v>
      </c>
      <c r="D105" s="36">
        <v>1312.9999999999998</v>
      </c>
      <c r="E105" s="13"/>
      <c r="F105" s="13"/>
      <c r="G105" s="13">
        <v>0</v>
      </c>
      <c r="H105" s="13"/>
      <c r="I105" s="13"/>
      <c r="J105" s="13">
        <v>0</v>
      </c>
      <c r="K105" s="13"/>
      <c r="L105" s="13"/>
      <c r="M105" s="13"/>
      <c r="N105" s="13">
        <v>208</v>
      </c>
      <c r="O105" s="13"/>
      <c r="P105" s="29">
        <f t="shared" si="1"/>
        <v>1520.9999999999998</v>
      </c>
    </row>
    <row r="106" spans="1:16" x14ac:dyDescent="0.15">
      <c r="A106" s="9" t="s">
        <v>658</v>
      </c>
      <c r="B106" s="3" t="s">
        <v>660</v>
      </c>
      <c r="C106" s="3" t="s">
        <v>201</v>
      </c>
      <c r="D106" s="13">
        <v>312</v>
      </c>
      <c r="E106" s="13"/>
      <c r="F106" s="13"/>
      <c r="G106" s="13">
        <v>0</v>
      </c>
      <c r="H106" s="13"/>
      <c r="I106" s="13"/>
      <c r="J106" s="13">
        <v>0</v>
      </c>
      <c r="K106" s="13"/>
      <c r="L106" s="13"/>
      <c r="M106" s="13"/>
      <c r="N106" s="13">
        <v>0</v>
      </c>
      <c r="O106" s="13"/>
      <c r="P106" s="29">
        <f t="shared" si="1"/>
        <v>312</v>
      </c>
    </row>
    <row r="107" spans="1:16" x14ac:dyDescent="0.15">
      <c r="A107" s="9" t="s">
        <v>658</v>
      </c>
      <c r="B107" s="3" t="s">
        <v>661</v>
      </c>
      <c r="C107" s="3" t="s">
        <v>201</v>
      </c>
      <c r="D107" s="13">
        <v>49075</v>
      </c>
      <c r="E107" s="13"/>
      <c r="F107" s="13"/>
      <c r="G107" s="13">
        <v>0</v>
      </c>
      <c r="H107" s="13"/>
      <c r="I107" s="13"/>
      <c r="J107" s="13">
        <v>1560</v>
      </c>
      <c r="K107" s="13"/>
      <c r="L107" s="13"/>
      <c r="M107" s="13"/>
      <c r="N107" s="13">
        <v>416</v>
      </c>
      <c r="O107" s="13"/>
      <c r="P107" s="29">
        <f t="shared" si="1"/>
        <v>51051</v>
      </c>
    </row>
    <row r="108" spans="1:16" x14ac:dyDescent="0.15">
      <c r="A108" s="9" t="s">
        <v>658</v>
      </c>
      <c r="B108" s="3" t="s">
        <v>662</v>
      </c>
      <c r="C108" s="3" t="s">
        <v>201</v>
      </c>
      <c r="D108" s="13">
        <v>0</v>
      </c>
      <c r="E108" s="13"/>
      <c r="F108" s="13"/>
      <c r="G108" s="13">
        <v>0</v>
      </c>
      <c r="H108" s="13"/>
      <c r="I108" s="13"/>
      <c r="J108" s="13">
        <v>0</v>
      </c>
      <c r="K108" s="13"/>
      <c r="L108" s="13"/>
      <c r="M108" s="13"/>
      <c r="N108" s="13">
        <v>0</v>
      </c>
      <c r="O108" s="13"/>
      <c r="P108" s="29">
        <f t="shared" si="1"/>
        <v>0</v>
      </c>
    </row>
    <row r="109" spans="1:16" x14ac:dyDescent="0.15">
      <c r="A109" s="9" t="s">
        <v>658</v>
      </c>
      <c r="B109" s="3" t="s">
        <v>663</v>
      </c>
      <c r="C109" s="3" t="s">
        <v>201</v>
      </c>
      <c r="D109" s="13">
        <v>9750</v>
      </c>
      <c r="E109" s="13"/>
      <c r="F109" s="13"/>
      <c r="G109" s="13">
        <v>0</v>
      </c>
      <c r="H109" s="13"/>
      <c r="I109" s="13"/>
      <c r="J109" s="13">
        <v>0</v>
      </c>
      <c r="K109" s="13"/>
      <c r="L109" s="13"/>
      <c r="M109" s="13"/>
      <c r="N109" s="13">
        <v>208</v>
      </c>
      <c r="O109" s="13"/>
      <c r="P109" s="29">
        <f t="shared" si="1"/>
        <v>9958</v>
      </c>
    </row>
    <row r="110" spans="1:16" x14ac:dyDescent="0.15">
      <c r="A110" s="9" t="s">
        <v>658</v>
      </c>
      <c r="B110" s="3" t="s">
        <v>664</v>
      </c>
      <c r="C110" s="3" t="s">
        <v>201</v>
      </c>
      <c r="D110" s="13">
        <v>0</v>
      </c>
      <c r="E110" s="13"/>
      <c r="F110" s="13"/>
      <c r="G110" s="13">
        <v>0</v>
      </c>
      <c r="H110" s="13"/>
      <c r="I110" s="13"/>
      <c r="J110" s="13">
        <v>0</v>
      </c>
      <c r="K110" s="13"/>
      <c r="L110" s="13"/>
      <c r="M110" s="13"/>
      <c r="N110" s="13">
        <v>208</v>
      </c>
      <c r="O110" s="13"/>
      <c r="P110" s="29">
        <f t="shared" si="1"/>
        <v>208</v>
      </c>
    </row>
    <row r="111" spans="1:16" x14ac:dyDescent="0.15">
      <c r="A111" s="9" t="s">
        <v>658</v>
      </c>
      <c r="B111" s="3" t="s">
        <v>665</v>
      </c>
      <c r="C111" s="3" t="s">
        <v>201</v>
      </c>
      <c r="D111" s="13">
        <v>312</v>
      </c>
      <c r="E111" s="13"/>
      <c r="F111" s="13"/>
      <c r="G111" s="13">
        <v>0</v>
      </c>
      <c r="H111" s="13"/>
      <c r="I111" s="13"/>
      <c r="J111" s="13">
        <v>0</v>
      </c>
      <c r="K111" s="13"/>
      <c r="L111" s="13"/>
      <c r="M111" s="13"/>
      <c r="N111" s="13">
        <v>0</v>
      </c>
      <c r="O111" s="13"/>
      <c r="P111" s="29">
        <f t="shared" si="1"/>
        <v>312</v>
      </c>
    </row>
    <row r="112" spans="1:16" x14ac:dyDescent="0.15">
      <c r="A112" s="9" t="s">
        <v>658</v>
      </c>
      <c r="B112" s="3" t="s">
        <v>666</v>
      </c>
      <c r="C112" s="3" t="s">
        <v>201</v>
      </c>
      <c r="D112" s="13">
        <v>468</v>
      </c>
      <c r="E112" s="13"/>
      <c r="F112" s="13"/>
      <c r="G112" s="13">
        <v>0</v>
      </c>
      <c r="H112" s="13"/>
      <c r="I112" s="13"/>
      <c r="J112" s="13">
        <v>0</v>
      </c>
      <c r="K112" s="13"/>
      <c r="L112" s="13"/>
      <c r="M112" s="13"/>
      <c r="N112" s="13">
        <v>0</v>
      </c>
      <c r="O112" s="13"/>
      <c r="P112" s="29">
        <f t="shared" si="1"/>
        <v>468</v>
      </c>
    </row>
    <row r="113" spans="1:16" x14ac:dyDescent="0.15">
      <c r="A113" s="9" t="s">
        <v>658</v>
      </c>
      <c r="B113" s="3" t="s">
        <v>741</v>
      </c>
      <c r="C113" s="3" t="s">
        <v>201</v>
      </c>
      <c r="D113" s="13">
        <v>312</v>
      </c>
      <c r="E113" s="13"/>
      <c r="F113" s="13"/>
      <c r="G113" s="13">
        <v>0</v>
      </c>
      <c r="H113" s="13"/>
      <c r="I113" s="13"/>
      <c r="J113" s="13">
        <v>0</v>
      </c>
      <c r="K113" s="13"/>
      <c r="L113" s="13"/>
      <c r="M113" s="13"/>
      <c r="N113" s="13">
        <v>0</v>
      </c>
      <c r="O113" s="13"/>
      <c r="P113" s="29">
        <f t="shared" si="1"/>
        <v>312</v>
      </c>
    </row>
    <row r="114" spans="1:16" x14ac:dyDescent="0.15">
      <c r="A114" s="9" t="s">
        <v>658</v>
      </c>
      <c r="B114" s="3" t="s">
        <v>742</v>
      </c>
      <c r="C114" s="3" t="s">
        <v>201</v>
      </c>
      <c r="D114" s="13">
        <v>1300</v>
      </c>
      <c r="E114" s="13"/>
      <c r="F114" s="13"/>
      <c r="G114" s="13">
        <v>0</v>
      </c>
      <c r="H114" s="13"/>
      <c r="I114" s="13"/>
      <c r="J114" s="13">
        <v>0</v>
      </c>
      <c r="K114" s="13"/>
      <c r="L114" s="13"/>
      <c r="M114" s="13"/>
      <c r="N114" s="13">
        <v>0</v>
      </c>
      <c r="O114" s="13"/>
      <c r="P114" s="29">
        <f t="shared" si="1"/>
        <v>1300</v>
      </c>
    </row>
    <row r="115" spans="1:16" x14ac:dyDescent="0.15">
      <c r="A115" s="9" t="s">
        <v>658</v>
      </c>
      <c r="B115" s="3" t="s">
        <v>667</v>
      </c>
      <c r="C115" s="3" t="s">
        <v>201</v>
      </c>
      <c r="D115" s="13">
        <v>6441.4999999999991</v>
      </c>
      <c r="E115" s="13"/>
      <c r="F115" s="13"/>
      <c r="G115" s="13">
        <v>0</v>
      </c>
      <c r="H115" s="13"/>
      <c r="I115" s="13"/>
      <c r="J115" s="13">
        <v>0</v>
      </c>
      <c r="K115" s="13"/>
      <c r="L115" s="13"/>
      <c r="M115" s="13"/>
      <c r="N115" s="13">
        <v>208</v>
      </c>
      <c r="O115" s="13"/>
      <c r="P115" s="29">
        <f t="shared" si="1"/>
        <v>6649.4999999999991</v>
      </c>
    </row>
    <row r="116" spans="1:16" x14ac:dyDescent="0.15">
      <c r="A116" s="9" t="s">
        <v>658</v>
      </c>
      <c r="B116" s="3" t="s">
        <v>668</v>
      </c>
      <c r="C116" s="3" t="s">
        <v>201</v>
      </c>
      <c r="D116" s="13">
        <v>234</v>
      </c>
      <c r="E116" s="13"/>
      <c r="F116" s="13"/>
      <c r="G116" s="13">
        <v>0</v>
      </c>
      <c r="H116" s="13"/>
      <c r="I116" s="13"/>
      <c r="J116" s="13">
        <v>0</v>
      </c>
      <c r="K116" s="13"/>
      <c r="L116" s="13"/>
      <c r="M116" s="13"/>
      <c r="N116" s="13">
        <v>0</v>
      </c>
      <c r="O116" s="13"/>
      <c r="P116" s="29">
        <f t="shared" si="1"/>
        <v>234</v>
      </c>
    </row>
    <row r="117" spans="1:16" x14ac:dyDescent="0.15">
      <c r="A117" s="9" t="s">
        <v>658</v>
      </c>
      <c r="B117" s="3" t="s">
        <v>669</v>
      </c>
      <c r="C117" s="3" t="s">
        <v>201</v>
      </c>
      <c r="D117" s="13">
        <v>0</v>
      </c>
      <c r="E117" s="13"/>
      <c r="F117" s="13"/>
      <c r="G117" s="13">
        <v>0</v>
      </c>
      <c r="H117" s="13"/>
      <c r="I117" s="13"/>
      <c r="J117" s="13">
        <v>312</v>
      </c>
      <c r="K117" s="13"/>
      <c r="L117" s="13"/>
      <c r="M117" s="13"/>
      <c r="N117" s="13">
        <v>208</v>
      </c>
      <c r="O117" s="13"/>
      <c r="P117" s="29">
        <f t="shared" si="1"/>
        <v>520</v>
      </c>
    </row>
    <row r="118" spans="1:16" x14ac:dyDescent="0.15">
      <c r="A118" s="9" t="s">
        <v>658</v>
      </c>
      <c r="B118" s="3" t="s">
        <v>670</v>
      </c>
      <c r="C118" s="3" t="s">
        <v>201</v>
      </c>
      <c r="D118" s="13">
        <v>468</v>
      </c>
      <c r="E118" s="13"/>
      <c r="F118" s="13"/>
      <c r="G118" s="13">
        <v>520</v>
      </c>
      <c r="H118" s="13"/>
      <c r="I118" s="13"/>
      <c r="J118" s="13">
        <v>0</v>
      </c>
      <c r="K118" s="13"/>
      <c r="L118" s="13"/>
      <c r="M118" s="13"/>
      <c r="N118" s="13">
        <v>0</v>
      </c>
      <c r="O118" s="13"/>
      <c r="P118" s="29">
        <f t="shared" si="1"/>
        <v>988</v>
      </c>
    </row>
    <row r="119" spans="1:16" x14ac:dyDescent="0.15">
      <c r="A119" s="9" t="s">
        <v>658</v>
      </c>
      <c r="B119" s="3" t="s">
        <v>671</v>
      </c>
      <c r="C119" s="3" t="s">
        <v>201</v>
      </c>
      <c r="D119" s="13">
        <v>5200</v>
      </c>
      <c r="E119" s="13"/>
      <c r="F119" s="13"/>
      <c r="G119" s="13">
        <v>0</v>
      </c>
      <c r="H119" s="13"/>
      <c r="I119" s="13"/>
      <c r="J119" s="13">
        <v>0</v>
      </c>
      <c r="K119" s="13"/>
      <c r="L119" s="13"/>
      <c r="M119" s="13"/>
      <c r="N119" s="13">
        <v>208</v>
      </c>
      <c r="O119" s="13"/>
      <c r="P119" s="29">
        <f t="shared" si="1"/>
        <v>5408</v>
      </c>
    </row>
    <row r="120" spans="1:16" x14ac:dyDescent="0.15">
      <c r="A120" s="9" t="s">
        <v>658</v>
      </c>
      <c r="B120" s="3" t="s">
        <v>672</v>
      </c>
      <c r="C120" s="3" t="s">
        <v>201</v>
      </c>
      <c r="D120" s="13">
        <v>2600</v>
      </c>
      <c r="E120" s="13"/>
      <c r="F120" s="13"/>
      <c r="G120" s="13">
        <v>866.66666666666663</v>
      </c>
      <c r="H120" s="13"/>
      <c r="I120" s="13"/>
      <c r="J120" s="13">
        <v>0</v>
      </c>
      <c r="K120" s="13"/>
      <c r="L120" s="13"/>
      <c r="M120" s="13"/>
      <c r="N120" s="13">
        <v>0</v>
      </c>
      <c r="O120" s="13"/>
      <c r="P120" s="29">
        <f t="shared" si="1"/>
        <v>3466.6666666666665</v>
      </c>
    </row>
    <row r="121" spans="1:16" x14ac:dyDescent="0.15">
      <c r="A121" s="9" t="s">
        <v>658</v>
      </c>
      <c r="B121" s="3" t="s">
        <v>673</v>
      </c>
      <c r="C121" s="3" t="s">
        <v>201</v>
      </c>
      <c r="D121" s="13">
        <v>3900</v>
      </c>
      <c r="E121" s="13"/>
      <c r="F121" s="13"/>
      <c r="G121" s="13">
        <v>0</v>
      </c>
      <c r="H121" s="13"/>
      <c r="I121" s="13"/>
      <c r="J121" s="13">
        <v>0</v>
      </c>
      <c r="K121" s="13"/>
      <c r="L121" s="13"/>
      <c r="M121" s="13"/>
      <c r="N121" s="13">
        <v>208</v>
      </c>
      <c r="O121" s="13"/>
      <c r="P121" s="29">
        <f t="shared" si="1"/>
        <v>4108</v>
      </c>
    </row>
    <row r="122" spans="1:16" x14ac:dyDescent="0.15">
      <c r="A122" s="9" t="s">
        <v>658</v>
      </c>
      <c r="B122" s="3" t="s">
        <v>674</v>
      </c>
      <c r="C122" s="3" t="s">
        <v>201</v>
      </c>
      <c r="D122" s="13">
        <v>1501.5</v>
      </c>
      <c r="E122" s="13"/>
      <c r="F122" s="13"/>
      <c r="G122" s="13">
        <v>3120</v>
      </c>
      <c r="H122" s="13"/>
      <c r="I122" s="13"/>
      <c r="J122" s="13">
        <v>0</v>
      </c>
      <c r="K122" s="13"/>
      <c r="L122" s="13"/>
      <c r="M122" s="13"/>
      <c r="N122" s="13">
        <v>208</v>
      </c>
      <c r="O122" s="13"/>
      <c r="P122" s="29">
        <f t="shared" si="1"/>
        <v>4829.5</v>
      </c>
    </row>
    <row r="123" spans="1:16" x14ac:dyDescent="0.15">
      <c r="A123" s="9" t="s">
        <v>658</v>
      </c>
      <c r="B123" s="3" t="s">
        <v>675</v>
      </c>
      <c r="C123" s="3" t="s">
        <v>201</v>
      </c>
      <c r="D123" s="13">
        <v>0</v>
      </c>
      <c r="E123" s="13"/>
      <c r="F123" s="13"/>
      <c r="G123" s="13">
        <v>0</v>
      </c>
      <c r="H123" s="13"/>
      <c r="I123" s="13"/>
      <c r="J123" s="13">
        <v>0</v>
      </c>
      <c r="K123" s="13"/>
      <c r="L123" s="13"/>
      <c r="M123" s="13"/>
      <c r="N123" s="13">
        <v>208</v>
      </c>
      <c r="O123" s="13"/>
      <c r="P123" s="29">
        <f t="shared" si="1"/>
        <v>208</v>
      </c>
    </row>
    <row r="124" spans="1:16" x14ac:dyDescent="0.15">
      <c r="A124" s="9" t="s">
        <v>658</v>
      </c>
      <c r="B124" s="3" t="s">
        <v>676</v>
      </c>
      <c r="C124" s="3" t="s">
        <v>201</v>
      </c>
      <c r="D124" s="13">
        <v>1000.9999999999999</v>
      </c>
      <c r="E124" s="13"/>
      <c r="F124" s="13"/>
      <c r="G124" s="13">
        <v>0</v>
      </c>
      <c r="H124" s="13"/>
      <c r="I124" s="13"/>
      <c r="J124" s="13">
        <v>0</v>
      </c>
      <c r="K124" s="13"/>
      <c r="L124" s="13"/>
      <c r="M124" s="13"/>
      <c r="N124" s="13">
        <v>0</v>
      </c>
      <c r="O124" s="13"/>
      <c r="P124" s="29">
        <f t="shared" si="1"/>
        <v>1000.9999999999999</v>
      </c>
    </row>
    <row r="125" spans="1:16" x14ac:dyDescent="0.15">
      <c r="A125" s="9" t="s">
        <v>658</v>
      </c>
      <c r="B125" s="3" t="s">
        <v>677</v>
      </c>
      <c r="C125" s="3" t="s">
        <v>201</v>
      </c>
      <c r="D125" s="13">
        <v>500.49999999999994</v>
      </c>
      <c r="E125" s="13"/>
      <c r="F125" s="13"/>
      <c r="G125" s="13">
        <v>0</v>
      </c>
      <c r="H125" s="13"/>
      <c r="I125" s="13"/>
      <c r="J125" s="13">
        <v>0</v>
      </c>
      <c r="K125" s="13"/>
      <c r="L125" s="13"/>
      <c r="M125" s="13"/>
      <c r="N125" s="13">
        <v>0</v>
      </c>
      <c r="O125" s="13"/>
      <c r="P125" s="29">
        <f t="shared" si="1"/>
        <v>500.49999999999994</v>
      </c>
    </row>
    <row r="126" spans="1:16" x14ac:dyDescent="0.15">
      <c r="A126" s="9" t="s">
        <v>658</v>
      </c>
      <c r="B126" s="3" t="s">
        <v>678</v>
      </c>
      <c r="C126" s="3" t="s">
        <v>201</v>
      </c>
      <c r="D126" s="13">
        <v>650</v>
      </c>
      <c r="E126" s="13"/>
      <c r="F126" s="13"/>
      <c r="G126" s="13">
        <v>520</v>
      </c>
      <c r="H126" s="13"/>
      <c r="I126" s="13"/>
      <c r="J126" s="13">
        <v>0</v>
      </c>
      <c r="K126" s="13"/>
      <c r="L126" s="13"/>
      <c r="M126" s="13"/>
      <c r="N126" s="13">
        <v>0</v>
      </c>
      <c r="O126" s="13"/>
      <c r="P126" s="29">
        <f t="shared" si="1"/>
        <v>1170</v>
      </c>
    </row>
    <row r="127" spans="1:16" x14ac:dyDescent="0.15">
      <c r="A127" s="9" t="s">
        <v>658</v>
      </c>
      <c r="B127" s="3" t="s">
        <v>679</v>
      </c>
      <c r="C127" s="3" t="s">
        <v>201</v>
      </c>
      <c r="D127" s="13">
        <v>2600</v>
      </c>
      <c r="E127" s="13"/>
      <c r="F127" s="13"/>
      <c r="G127" s="13">
        <v>0</v>
      </c>
      <c r="H127" s="13"/>
      <c r="I127" s="13"/>
      <c r="J127" s="13">
        <v>0</v>
      </c>
      <c r="K127" s="13"/>
      <c r="L127" s="13"/>
      <c r="M127" s="13"/>
      <c r="N127" s="13">
        <v>208</v>
      </c>
      <c r="O127" s="13"/>
      <c r="P127" s="29">
        <f t="shared" si="1"/>
        <v>2808</v>
      </c>
    </row>
    <row r="128" spans="1:16" x14ac:dyDescent="0.15">
      <c r="A128" s="9" t="s">
        <v>658</v>
      </c>
      <c r="B128" s="3" t="s">
        <v>680</v>
      </c>
      <c r="C128" s="3" t="s">
        <v>201</v>
      </c>
      <c r="D128" s="13">
        <v>156</v>
      </c>
      <c r="E128" s="13"/>
      <c r="F128" s="13"/>
      <c r="G128" s="13">
        <v>0</v>
      </c>
      <c r="H128" s="13"/>
      <c r="I128" s="13"/>
      <c r="J128" s="13">
        <v>0</v>
      </c>
      <c r="K128" s="13"/>
      <c r="L128" s="13"/>
      <c r="M128" s="13"/>
      <c r="N128" s="13">
        <v>0</v>
      </c>
      <c r="O128" s="13"/>
      <c r="P128" s="29">
        <f t="shared" si="1"/>
        <v>156</v>
      </c>
    </row>
    <row r="129" spans="1:16" x14ac:dyDescent="0.15">
      <c r="A129" s="9" t="s">
        <v>658</v>
      </c>
      <c r="B129" s="3" t="s">
        <v>681</v>
      </c>
      <c r="C129" s="3" t="s">
        <v>201</v>
      </c>
      <c r="D129" s="13">
        <v>1300</v>
      </c>
      <c r="E129" s="13"/>
      <c r="F129" s="13"/>
      <c r="G129" s="13">
        <v>0</v>
      </c>
      <c r="H129" s="13"/>
      <c r="I129" s="13"/>
      <c r="J129" s="13">
        <v>0</v>
      </c>
      <c r="K129" s="13"/>
      <c r="L129" s="13"/>
      <c r="M129" s="13"/>
      <c r="N129" s="13">
        <v>0</v>
      </c>
      <c r="O129" s="13"/>
      <c r="P129" s="29">
        <f t="shared" si="1"/>
        <v>1300</v>
      </c>
    </row>
    <row r="130" spans="1:16" x14ac:dyDescent="0.15">
      <c r="A130" s="9" t="s">
        <v>658</v>
      </c>
      <c r="B130" s="3" t="s">
        <v>682</v>
      </c>
      <c r="C130" s="3" t="s">
        <v>201</v>
      </c>
      <c r="D130" s="13">
        <v>1000.9999999999999</v>
      </c>
      <c r="E130" s="13"/>
      <c r="F130" s="13"/>
      <c r="G130" s="13">
        <v>0</v>
      </c>
      <c r="H130" s="13"/>
      <c r="I130" s="13"/>
      <c r="J130" s="13">
        <v>0</v>
      </c>
      <c r="K130" s="13"/>
      <c r="L130" s="13"/>
      <c r="M130" s="13"/>
      <c r="N130" s="13">
        <v>416</v>
      </c>
      <c r="O130" s="13"/>
      <c r="P130" s="29">
        <f t="shared" si="1"/>
        <v>1417</v>
      </c>
    </row>
    <row r="131" spans="1:16" x14ac:dyDescent="0.15">
      <c r="A131" s="9" t="s">
        <v>658</v>
      </c>
      <c r="B131" s="3" t="s">
        <v>683</v>
      </c>
      <c r="C131" s="3" t="s">
        <v>201</v>
      </c>
      <c r="D131" s="13">
        <v>156</v>
      </c>
      <c r="E131" s="13"/>
      <c r="F131" s="13"/>
      <c r="G131" s="13">
        <v>0</v>
      </c>
      <c r="H131" s="13"/>
      <c r="I131" s="13"/>
      <c r="J131" s="13">
        <v>0</v>
      </c>
      <c r="K131" s="13"/>
      <c r="L131" s="13"/>
      <c r="M131" s="13"/>
      <c r="N131" s="13">
        <v>0</v>
      </c>
      <c r="O131" s="13"/>
      <c r="P131" s="29">
        <f t="shared" si="1"/>
        <v>156</v>
      </c>
    </row>
    <row r="132" spans="1:16" x14ac:dyDescent="0.15">
      <c r="A132" s="9" t="s">
        <v>658</v>
      </c>
      <c r="B132" s="3" t="s">
        <v>684</v>
      </c>
      <c r="C132" s="3" t="s">
        <v>201</v>
      </c>
      <c r="D132" s="13">
        <v>8190</v>
      </c>
      <c r="E132" s="13"/>
      <c r="F132" s="13"/>
      <c r="G132" s="13">
        <v>0</v>
      </c>
      <c r="H132" s="13"/>
      <c r="I132" s="13"/>
      <c r="J132" s="13">
        <v>0</v>
      </c>
      <c r="K132" s="13"/>
      <c r="L132" s="13"/>
      <c r="M132" s="13"/>
      <c r="N132" s="13">
        <v>0</v>
      </c>
      <c r="O132" s="13"/>
      <c r="P132" s="29">
        <f t="shared" si="1"/>
        <v>8190</v>
      </c>
    </row>
    <row r="133" spans="1:16" x14ac:dyDescent="0.15">
      <c r="A133" s="9" t="s">
        <v>658</v>
      </c>
      <c r="B133" s="3" t="s">
        <v>685</v>
      </c>
      <c r="C133" s="3" t="s">
        <v>201</v>
      </c>
      <c r="D133" s="13">
        <v>0</v>
      </c>
      <c r="E133" s="13"/>
      <c r="F133" s="13"/>
      <c r="G133" s="13">
        <v>0</v>
      </c>
      <c r="H133" s="13"/>
      <c r="I133" s="13"/>
      <c r="J133" s="13">
        <v>0</v>
      </c>
      <c r="K133" s="13"/>
      <c r="L133" s="13"/>
      <c r="M133" s="13"/>
      <c r="N133" s="13">
        <v>0</v>
      </c>
      <c r="O133" s="13"/>
      <c r="P133" s="29">
        <f t="shared" si="1"/>
        <v>0</v>
      </c>
    </row>
    <row r="134" spans="1:16" x14ac:dyDescent="0.15">
      <c r="A134" s="9" t="s">
        <v>658</v>
      </c>
      <c r="B134" s="3" t="s">
        <v>686</v>
      </c>
      <c r="C134" s="3" t="s">
        <v>201</v>
      </c>
      <c r="D134" s="13">
        <v>2600</v>
      </c>
      <c r="E134" s="13"/>
      <c r="F134" s="13"/>
      <c r="G134" s="13">
        <v>0</v>
      </c>
      <c r="H134" s="13"/>
      <c r="I134" s="13"/>
      <c r="J134" s="13">
        <v>0</v>
      </c>
      <c r="K134" s="13"/>
      <c r="L134" s="13"/>
      <c r="M134" s="13"/>
      <c r="N134" s="13">
        <v>0</v>
      </c>
      <c r="O134" s="13"/>
      <c r="P134" s="29">
        <f t="shared" ref="P134:P197" si="2">SUM(D134:O134)</f>
        <v>2600</v>
      </c>
    </row>
    <row r="135" spans="1:16" x14ac:dyDescent="0.15">
      <c r="A135" s="9" t="s">
        <v>658</v>
      </c>
      <c r="B135" s="3" t="s">
        <v>687</v>
      </c>
      <c r="C135" s="3" t="s">
        <v>201</v>
      </c>
      <c r="D135" s="13">
        <v>1000.9999999999999</v>
      </c>
      <c r="E135" s="13"/>
      <c r="F135" s="13"/>
      <c r="G135" s="13">
        <v>520</v>
      </c>
      <c r="H135" s="13"/>
      <c r="I135" s="13"/>
      <c r="J135" s="13">
        <v>312</v>
      </c>
      <c r="K135" s="13"/>
      <c r="L135" s="13"/>
      <c r="M135" s="13"/>
      <c r="N135" s="13">
        <v>0</v>
      </c>
      <c r="O135" s="13"/>
      <c r="P135" s="29">
        <f t="shared" si="2"/>
        <v>1833</v>
      </c>
    </row>
    <row r="136" spans="1:16" x14ac:dyDescent="0.15">
      <c r="A136" s="9" t="s">
        <v>658</v>
      </c>
      <c r="B136" s="3" t="s">
        <v>688</v>
      </c>
      <c r="C136" s="3" t="s">
        <v>201</v>
      </c>
      <c r="D136" s="13">
        <v>6006</v>
      </c>
      <c r="E136" s="13"/>
      <c r="F136" s="13"/>
      <c r="G136" s="13">
        <v>520</v>
      </c>
      <c r="H136" s="13"/>
      <c r="I136" s="13"/>
      <c r="J136" s="13">
        <v>0</v>
      </c>
      <c r="K136" s="13"/>
      <c r="L136" s="13"/>
      <c r="M136" s="13"/>
      <c r="N136" s="13">
        <v>208</v>
      </c>
      <c r="O136" s="13"/>
      <c r="P136" s="29">
        <f t="shared" si="2"/>
        <v>6734</v>
      </c>
    </row>
    <row r="137" spans="1:16" x14ac:dyDescent="0.15">
      <c r="A137" s="9" t="s">
        <v>658</v>
      </c>
      <c r="B137" s="3" t="s">
        <v>689</v>
      </c>
      <c r="C137" s="3" t="s">
        <v>201</v>
      </c>
      <c r="D137" s="13">
        <v>1950</v>
      </c>
      <c r="E137" s="13"/>
      <c r="F137" s="13"/>
      <c r="G137" s="13">
        <v>0</v>
      </c>
      <c r="H137" s="13"/>
      <c r="I137" s="13"/>
      <c r="J137" s="13">
        <v>0</v>
      </c>
      <c r="K137" s="13"/>
      <c r="L137" s="13"/>
      <c r="M137" s="13"/>
      <c r="N137" s="13">
        <v>0</v>
      </c>
      <c r="O137" s="13"/>
      <c r="P137" s="29">
        <f t="shared" si="2"/>
        <v>1950</v>
      </c>
    </row>
    <row r="138" spans="1:16" x14ac:dyDescent="0.15">
      <c r="A138" s="9" t="s">
        <v>658</v>
      </c>
      <c r="B138" s="3" t="s">
        <v>690</v>
      </c>
      <c r="C138" s="3" t="s">
        <v>201</v>
      </c>
      <c r="D138" s="13">
        <v>234</v>
      </c>
      <c r="E138" s="13"/>
      <c r="F138" s="13"/>
      <c r="G138" s="13">
        <v>0</v>
      </c>
      <c r="H138" s="13"/>
      <c r="I138" s="13"/>
      <c r="J138" s="13">
        <v>0</v>
      </c>
      <c r="K138" s="13"/>
      <c r="L138" s="13"/>
      <c r="M138" s="13"/>
      <c r="N138" s="13">
        <v>0</v>
      </c>
      <c r="O138" s="13"/>
      <c r="P138" s="29">
        <f t="shared" si="2"/>
        <v>234</v>
      </c>
    </row>
    <row r="139" spans="1:16" x14ac:dyDescent="0.15">
      <c r="A139" s="9" t="s">
        <v>658</v>
      </c>
      <c r="B139" s="3" t="s">
        <v>743</v>
      </c>
      <c r="C139" s="3" t="s">
        <v>201</v>
      </c>
      <c r="D139" s="13">
        <v>500.49999999999994</v>
      </c>
      <c r="E139" s="13"/>
      <c r="F139" s="13"/>
      <c r="G139" s="13">
        <v>0</v>
      </c>
      <c r="H139" s="13"/>
      <c r="I139" s="13"/>
      <c r="J139" s="13">
        <v>0</v>
      </c>
      <c r="K139" s="13"/>
      <c r="L139" s="13"/>
      <c r="M139" s="13"/>
      <c r="N139" s="13">
        <v>0</v>
      </c>
      <c r="O139" s="13"/>
      <c r="P139" s="29">
        <f t="shared" si="2"/>
        <v>500.49999999999994</v>
      </c>
    </row>
    <row r="140" spans="1:16" x14ac:dyDescent="0.15">
      <c r="A140" s="9" t="s">
        <v>658</v>
      </c>
      <c r="B140" s="3" t="s">
        <v>691</v>
      </c>
      <c r="C140" s="3" t="s">
        <v>201</v>
      </c>
      <c r="D140" s="13">
        <v>0</v>
      </c>
      <c r="E140" s="13"/>
      <c r="F140" s="13"/>
      <c r="G140" s="13">
        <v>0</v>
      </c>
      <c r="H140" s="13"/>
      <c r="I140" s="13"/>
      <c r="J140" s="13">
        <v>0</v>
      </c>
      <c r="K140" s="13"/>
      <c r="L140" s="13"/>
      <c r="M140" s="13"/>
      <c r="N140" s="13">
        <v>0</v>
      </c>
      <c r="O140" s="13"/>
      <c r="P140" s="29">
        <f t="shared" si="2"/>
        <v>0</v>
      </c>
    </row>
    <row r="141" spans="1:16" x14ac:dyDescent="0.15">
      <c r="A141" s="9" t="s">
        <v>658</v>
      </c>
      <c r="B141" s="3" t="s">
        <v>692</v>
      </c>
      <c r="C141" s="3" t="s">
        <v>201</v>
      </c>
      <c r="D141" s="13">
        <v>0</v>
      </c>
      <c r="E141" s="13"/>
      <c r="F141" s="13"/>
      <c r="G141" s="13">
        <v>0</v>
      </c>
      <c r="H141" s="13"/>
      <c r="I141" s="13"/>
      <c r="J141" s="13">
        <v>0</v>
      </c>
      <c r="K141" s="13"/>
      <c r="L141" s="13"/>
      <c r="M141" s="13"/>
      <c r="N141" s="13">
        <v>208</v>
      </c>
      <c r="O141" s="13"/>
      <c r="P141" s="29">
        <f t="shared" si="2"/>
        <v>208</v>
      </c>
    </row>
    <row r="142" spans="1:16" x14ac:dyDescent="0.15">
      <c r="A142" s="9" t="s">
        <v>658</v>
      </c>
      <c r="B142" s="3" t="s">
        <v>693</v>
      </c>
      <c r="C142" s="3" t="s">
        <v>201</v>
      </c>
      <c r="D142" s="13">
        <v>0</v>
      </c>
      <c r="E142" s="13"/>
      <c r="F142" s="13"/>
      <c r="G142" s="13">
        <v>520</v>
      </c>
      <c r="H142" s="13"/>
      <c r="I142" s="13"/>
      <c r="J142" s="13">
        <v>0</v>
      </c>
      <c r="K142" s="13"/>
      <c r="L142" s="13"/>
      <c r="M142" s="13"/>
      <c r="N142" s="13">
        <v>208</v>
      </c>
      <c r="O142" s="13"/>
      <c r="P142" s="29">
        <f t="shared" si="2"/>
        <v>728</v>
      </c>
    </row>
    <row r="143" spans="1:16" x14ac:dyDescent="0.15">
      <c r="A143" s="9" t="s">
        <v>658</v>
      </c>
      <c r="B143" s="3" t="s">
        <v>694</v>
      </c>
      <c r="C143" s="3" t="s">
        <v>201</v>
      </c>
      <c r="D143" s="13">
        <v>0</v>
      </c>
      <c r="E143" s="13"/>
      <c r="F143" s="13"/>
      <c r="G143" s="13">
        <v>0</v>
      </c>
      <c r="H143" s="13"/>
      <c r="I143" s="13"/>
      <c r="J143" s="13">
        <v>0</v>
      </c>
      <c r="K143" s="13"/>
      <c r="L143" s="13"/>
      <c r="M143" s="13"/>
      <c r="N143" s="13">
        <v>208</v>
      </c>
      <c r="O143" s="13"/>
      <c r="P143" s="29">
        <f t="shared" si="2"/>
        <v>208</v>
      </c>
    </row>
    <row r="144" spans="1:16" x14ac:dyDescent="0.15">
      <c r="A144" s="9" t="s">
        <v>658</v>
      </c>
      <c r="B144" s="3" t="s">
        <v>695</v>
      </c>
      <c r="C144" s="3" t="s">
        <v>201</v>
      </c>
      <c r="D144" s="13">
        <v>234</v>
      </c>
      <c r="E144" s="13"/>
      <c r="F144" s="13"/>
      <c r="G144" s="13">
        <v>0</v>
      </c>
      <c r="H144" s="13"/>
      <c r="I144" s="13"/>
      <c r="J144" s="13">
        <v>0</v>
      </c>
      <c r="K144" s="13"/>
      <c r="L144" s="13"/>
      <c r="M144" s="13"/>
      <c r="N144" s="13">
        <v>0</v>
      </c>
      <c r="O144" s="13"/>
      <c r="P144" s="29">
        <f t="shared" si="2"/>
        <v>234</v>
      </c>
    </row>
    <row r="145" spans="1:16" x14ac:dyDescent="0.15">
      <c r="A145" s="9" t="s">
        <v>658</v>
      </c>
      <c r="B145" s="3" t="s">
        <v>696</v>
      </c>
      <c r="C145" s="3" t="s">
        <v>201</v>
      </c>
      <c r="D145" s="13">
        <v>2600</v>
      </c>
      <c r="E145" s="13"/>
      <c r="F145" s="13"/>
      <c r="G145" s="13">
        <v>0</v>
      </c>
      <c r="H145" s="13"/>
      <c r="I145" s="13"/>
      <c r="J145" s="13">
        <v>0</v>
      </c>
      <c r="K145" s="13"/>
      <c r="L145" s="13"/>
      <c r="M145" s="13"/>
      <c r="N145" s="13">
        <v>208</v>
      </c>
      <c r="O145" s="13"/>
      <c r="P145" s="29">
        <f t="shared" si="2"/>
        <v>2808</v>
      </c>
    </row>
    <row r="146" spans="1:16" x14ac:dyDescent="0.15">
      <c r="A146" s="9" t="s">
        <v>658</v>
      </c>
      <c r="B146" s="3" t="s">
        <v>697</v>
      </c>
      <c r="C146" s="3" t="s">
        <v>201</v>
      </c>
      <c r="D146" s="13">
        <v>468</v>
      </c>
      <c r="E146" s="13"/>
      <c r="F146" s="13"/>
      <c r="G146" s="13">
        <v>0</v>
      </c>
      <c r="H146" s="13"/>
      <c r="I146" s="13"/>
      <c r="J146" s="13">
        <v>0</v>
      </c>
      <c r="K146" s="13"/>
      <c r="L146" s="13"/>
      <c r="M146" s="13"/>
      <c r="N146" s="13">
        <v>0</v>
      </c>
      <c r="O146" s="13"/>
      <c r="P146" s="29">
        <f t="shared" si="2"/>
        <v>468</v>
      </c>
    </row>
    <row r="147" spans="1:16" x14ac:dyDescent="0.15">
      <c r="A147" s="9" t="s">
        <v>658</v>
      </c>
      <c r="B147" s="3" t="s">
        <v>698</v>
      </c>
      <c r="C147" s="3" t="s">
        <v>201</v>
      </c>
      <c r="D147" s="13">
        <v>0</v>
      </c>
      <c r="E147" s="13"/>
      <c r="F147" s="13"/>
      <c r="G147" s="13">
        <v>0</v>
      </c>
      <c r="H147" s="13"/>
      <c r="I147" s="13"/>
      <c r="J147" s="13">
        <v>0</v>
      </c>
      <c r="K147" s="13"/>
      <c r="L147" s="13"/>
      <c r="M147" s="13"/>
      <c r="N147" s="13">
        <v>0</v>
      </c>
      <c r="O147" s="13"/>
      <c r="P147" s="29">
        <f t="shared" si="2"/>
        <v>0</v>
      </c>
    </row>
    <row r="148" spans="1:16" x14ac:dyDescent="0.15">
      <c r="A148" s="9" t="s">
        <v>658</v>
      </c>
      <c r="B148" s="3" t="s">
        <v>699</v>
      </c>
      <c r="C148" s="3" t="s">
        <v>201</v>
      </c>
      <c r="D148" s="13">
        <v>500.49999999999994</v>
      </c>
      <c r="E148" s="13"/>
      <c r="F148" s="13"/>
      <c r="G148" s="13">
        <v>0</v>
      </c>
      <c r="H148" s="13"/>
      <c r="I148" s="13"/>
      <c r="J148" s="13">
        <v>0</v>
      </c>
      <c r="K148" s="13"/>
      <c r="L148" s="13"/>
      <c r="M148" s="13"/>
      <c r="N148" s="13">
        <v>0</v>
      </c>
      <c r="O148" s="13"/>
      <c r="P148" s="29">
        <f t="shared" si="2"/>
        <v>500.49999999999994</v>
      </c>
    </row>
    <row r="149" spans="1:16" x14ac:dyDescent="0.15">
      <c r="A149" s="9" t="s">
        <v>658</v>
      </c>
      <c r="B149" s="3" t="s">
        <v>700</v>
      </c>
      <c r="C149" s="3" t="s">
        <v>201</v>
      </c>
      <c r="D149" s="13">
        <v>468</v>
      </c>
      <c r="E149" s="13"/>
      <c r="F149" s="13"/>
      <c r="G149" s="13">
        <v>0</v>
      </c>
      <c r="H149" s="13"/>
      <c r="I149" s="13"/>
      <c r="J149" s="13">
        <v>0</v>
      </c>
      <c r="K149" s="13"/>
      <c r="L149" s="13"/>
      <c r="M149" s="13"/>
      <c r="N149" s="13">
        <v>0</v>
      </c>
      <c r="O149" s="13"/>
      <c r="P149" s="29">
        <f t="shared" si="2"/>
        <v>468</v>
      </c>
    </row>
    <row r="150" spans="1:16" x14ac:dyDescent="0.15">
      <c r="A150" s="9" t="s">
        <v>658</v>
      </c>
      <c r="B150" s="3" t="s">
        <v>701</v>
      </c>
      <c r="C150" s="3" t="s">
        <v>201</v>
      </c>
      <c r="D150" s="13">
        <v>13650</v>
      </c>
      <c r="E150" s="13"/>
      <c r="F150" s="13"/>
      <c r="G150" s="13">
        <v>0</v>
      </c>
      <c r="H150" s="13"/>
      <c r="I150" s="13"/>
      <c r="J150" s="13">
        <v>0</v>
      </c>
      <c r="K150" s="13"/>
      <c r="L150" s="13"/>
      <c r="M150" s="13"/>
      <c r="N150" s="13">
        <v>208</v>
      </c>
      <c r="O150" s="13"/>
      <c r="P150" s="29">
        <f t="shared" si="2"/>
        <v>13858</v>
      </c>
    </row>
    <row r="151" spans="1:16" x14ac:dyDescent="0.15">
      <c r="A151" s="9" t="s">
        <v>658</v>
      </c>
      <c r="B151" s="3" t="s">
        <v>702</v>
      </c>
      <c r="C151" s="3" t="s">
        <v>201</v>
      </c>
      <c r="D151" s="13">
        <v>468</v>
      </c>
      <c r="E151" s="13"/>
      <c r="F151" s="13"/>
      <c r="G151" s="13">
        <v>0</v>
      </c>
      <c r="H151" s="13"/>
      <c r="I151" s="13"/>
      <c r="J151" s="13">
        <v>0</v>
      </c>
      <c r="K151" s="13"/>
      <c r="L151" s="13"/>
      <c r="M151" s="13"/>
      <c r="N151" s="13">
        <v>0</v>
      </c>
      <c r="O151" s="13"/>
      <c r="P151" s="29">
        <f t="shared" si="2"/>
        <v>468</v>
      </c>
    </row>
    <row r="152" spans="1:16" x14ac:dyDescent="0.15">
      <c r="A152" s="9" t="s">
        <v>658</v>
      </c>
      <c r="B152" s="3" t="s">
        <v>703</v>
      </c>
      <c r="C152" s="3" t="s">
        <v>201</v>
      </c>
      <c r="D152" s="13">
        <v>1950</v>
      </c>
      <c r="E152" s="13"/>
      <c r="F152" s="13"/>
      <c r="G152" s="13">
        <v>0</v>
      </c>
      <c r="H152" s="13"/>
      <c r="I152" s="13"/>
      <c r="J152" s="13">
        <v>0</v>
      </c>
      <c r="K152" s="13"/>
      <c r="L152" s="13"/>
      <c r="M152" s="13"/>
      <c r="N152" s="13">
        <v>0</v>
      </c>
      <c r="O152" s="13"/>
      <c r="P152" s="29">
        <f t="shared" si="2"/>
        <v>1950</v>
      </c>
    </row>
    <row r="153" spans="1:16" x14ac:dyDescent="0.15">
      <c r="A153" s="9" t="s">
        <v>658</v>
      </c>
      <c r="B153" s="3" t="s">
        <v>744</v>
      </c>
      <c r="C153" s="3" t="s">
        <v>201</v>
      </c>
      <c r="D153" s="13">
        <v>650</v>
      </c>
      <c r="E153" s="13"/>
      <c r="F153" s="13"/>
      <c r="G153" s="13">
        <v>0</v>
      </c>
      <c r="H153" s="13"/>
      <c r="I153" s="13"/>
      <c r="J153" s="13">
        <v>0</v>
      </c>
      <c r="K153" s="13"/>
      <c r="L153" s="13"/>
      <c r="M153" s="13"/>
      <c r="N153" s="13">
        <v>0</v>
      </c>
      <c r="O153" s="13"/>
      <c r="P153" s="29">
        <f t="shared" si="2"/>
        <v>650</v>
      </c>
    </row>
    <row r="154" spans="1:16" x14ac:dyDescent="0.15">
      <c r="A154" s="9" t="s">
        <v>658</v>
      </c>
      <c r="B154" s="3" t="s">
        <v>704</v>
      </c>
      <c r="C154" s="3" t="s">
        <v>201</v>
      </c>
      <c r="D154" s="13">
        <v>650</v>
      </c>
      <c r="E154" s="13"/>
      <c r="F154" s="13"/>
      <c r="G154" s="13">
        <v>520</v>
      </c>
      <c r="H154" s="13"/>
      <c r="I154" s="13"/>
      <c r="J154" s="13">
        <v>0</v>
      </c>
      <c r="K154" s="13"/>
      <c r="L154" s="13"/>
      <c r="M154" s="13"/>
      <c r="N154" s="13">
        <v>0</v>
      </c>
      <c r="O154" s="13"/>
      <c r="P154" s="29">
        <f t="shared" si="2"/>
        <v>1170</v>
      </c>
    </row>
    <row r="155" spans="1:16" x14ac:dyDescent="0.15">
      <c r="A155" s="9" t="s">
        <v>658</v>
      </c>
      <c r="B155" s="3" t="s">
        <v>705</v>
      </c>
      <c r="C155" s="3" t="s">
        <v>201</v>
      </c>
      <c r="D155" s="13">
        <v>1248</v>
      </c>
      <c r="E155" s="13"/>
      <c r="F155" s="13"/>
      <c r="G155" s="13">
        <v>0</v>
      </c>
      <c r="H155" s="13"/>
      <c r="I155" s="13"/>
      <c r="J155" s="13">
        <v>0</v>
      </c>
      <c r="K155" s="13"/>
      <c r="L155" s="13"/>
      <c r="M155" s="13"/>
      <c r="N155" s="13">
        <v>0</v>
      </c>
      <c r="O155" s="13"/>
      <c r="P155" s="29">
        <f t="shared" si="2"/>
        <v>1248</v>
      </c>
    </row>
    <row r="156" spans="1:16" x14ac:dyDescent="0.15">
      <c r="A156" s="9" t="s">
        <v>658</v>
      </c>
      <c r="B156" s="3" t="s">
        <v>706</v>
      </c>
      <c r="C156" s="3" t="s">
        <v>201</v>
      </c>
      <c r="D156" s="13">
        <v>1000.9999999999999</v>
      </c>
      <c r="E156" s="13"/>
      <c r="F156" s="13"/>
      <c r="G156" s="13">
        <v>520</v>
      </c>
      <c r="H156" s="13"/>
      <c r="I156" s="13"/>
      <c r="J156" s="13">
        <v>0</v>
      </c>
      <c r="K156" s="13"/>
      <c r="L156" s="13"/>
      <c r="M156" s="13"/>
      <c r="N156" s="13">
        <v>0</v>
      </c>
      <c r="O156" s="13"/>
      <c r="P156" s="29">
        <f t="shared" si="2"/>
        <v>1521</v>
      </c>
    </row>
    <row r="157" spans="1:16" x14ac:dyDescent="0.15">
      <c r="A157" s="9" t="s">
        <v>658</v>
      </c>
      <c r="B157" s="3" t="s">
        <v>707</v>
      </c>
      <c r="C157" s="3" t="s">
        <v>201</v>
      </c>
      <c r="D157" s="13">
        <v>1000.9999999999999</v>
      </c>
      <c r="E157" s="13"/>
      <c r="F157" s="13"/>
      <c r="G157" s="13">
        <v>520</v>
      </c>
      <c r="H157" s="13"/>
      <c r="I157" s="13"/>
      <c r="J157" s="13">
        <v>0</v>
      </c>
      <c r="K157" s="13"/>
      <c r="L157" s="13"/>
      <c r="M157" s="13"/>
      <c r="N157" s="13">
        <v>0</v>
      </c>
      <c r="O157" s="13"/>
      <c r="P157" s="29">
        <f t="shared" si="2"/>
        <v>1521</v>
      </c>
    </row>
    <row r="158" spans="1:16" x14ac:dyDescent="0.15">
      <c r="A158" s="9" t="s">
        <v>658</v>
      </c>
      <c r="B158" s="3" t="s">
        <v>708</v>
      </c>
      <c r="C158" s="3" t="s">
        <v>201</v>
      </c>
      <c r="D158" s="13">
        <v>0</v>
      </c>
      <c r="E158" s="13"/>
      <c r="F158" s="13"/>
      <c r="G158" s="13">
        <v>0</v>
      </c>
      <c r="H158" s="13"/>
      <c r="I158" s="13"/>
      <c r="J158" s="13">
        <v>0</v>
      </c>
      <c r="K158" s="13"/>
      <c r="L158" s="13"/>
      <c r="M158" s="13"/>
      <c r="N158" s="13">
        <v>0</v>
      </c>
      <c r="O158" s="13"/>
      <c r="P158" s="29">
        <f t="shared" si="2"/>
        <v>0</v>
      </c>
    </row>
    <row r="159" spans="1:16" x14ac:dyDescent="0.15">
      <c r="A159" s="9" t="s">
        <v>658</v>
      </c>
      <c r="B159" s="3" t="s">
        <v>709</v>
      </c>
      <c r="C159" s="3" t="s">
        <v>201</v>
      </c>
      <c r="D159" s="13">
        <v>13000</v>
      </c>
      <c r="E159" s="13"/>
      <c r="F159" s="13"/>
      <c r="G159" s="13">
        <v>1668.3333333333333</v>
      </c>
      <c r="H159" s="13"/>
      <c r="I159" s="13"/>
      <c r="J159" s="13">
        <v>1248</v>
      </c>
      <c r="K159" s="13"/>
      <c r="L159" s="13"/>
      <c r="M159" s="13"/>
      <c r="N159" s="13">
        <v>416</v>
      </c>
      <c r="O159" s="13"/>
      <c r="P159" s="29">
        <f t="shared" si="2"/>
        <v>16332.333333333334</v>
      </c>
    </row>
    <row r="160" spans="1:16" x14ac:dyDescent="0.15">
      <c r="A160" s="9" t="s">
        <v>658</v>
      </c>
      <c r="B160" s="3" t="s">
        <v>710</v>
      </c>
      <c r="C160" s="3" t="s">
        <v>201</v>
      </c>
      <c r="D160" s="13">
        <v>2001.9999999999998</v>
      </c>
      <c r="E160" s="13"/>
      <c r="F160" s="13"/>
      <c r="G160" s="13">
        <v>0</v>
      </c>
      <c r="H160" s="13"/>
      <c r="I160" s="13"/>
      <c r="J160" s="13">
        <v>0</v>
      </c>
      <c r="K160" s="13"/>
      <c r="L160" s="13"/>
      <c r="M160" s="13"/>
      <c r="N160" s="13">
        <v>208</v>
      </c>
      <c r="O160" s="13"/>
      <c r="P160" s="29">
        <f t="shared" si="2"/>
        <v>2210</v>
      </c>
    </row>
    <row r="161" spans="1:16" x14ac:dyDescent="0.15">
      <c r="A161" s="9" t="s">
        <v>658</v>
      </c>
      <c r="B161" s="3" t="s">
        <v>711</v>
      </c>
      <c r="C161" s="3" t="s">
        <v>201</v>
      </c>
      <c r="D161" s="13">
        <v>156</v>
      </c>
      <c r="E161" s="13"/>
      <c r="F161" s="13"/>
      <c r="G161" s="13">
        <v>0</v>
      </c>
      <c r="H161" s="13"/>
      <c r="I161" s="13"/>
      <c r="J161" s="13">
        <v>0</v>
      </c>
      <c r="K161" s="13"/>
      <c r="L161" s="13"/>
      <c r="M161" s="13"/>
      <c r="N161" s="13">
        <v>0</v>
      </c>
      <c r="O161" s="13"/>
      <c r="P161" s="29">
        <f t="shared" si="2"/>
        <v>156</v>
      </c>
    </row>
    <row r="162" spans="1:16" x14ac:dyDescent="0.15">
      <c r="A162" s="9" t="s">
        <v>658</v>
      </c>
      <c r="B162" s="3" t="s">
        <v>712</v>
      </c>
      <c r="C162" s="3" t="s">
        <v>201</v>
      </c>
      <c r="D162" s="13">
        <v>312</v>
      </c>
      <c r="E162" s="13"/>
      <c r="F162" s="13"/>
      <c r="G162" s="13">
        <v>0</v>
      </c>
      <c r="H162" s="13"/>
      <c r="I162" s="13"/>
      <c r="J162" s="13">
        <v>0</v>
      </c>
      <c r="K162" s="13"/>
      <c r="L162" s="13"/>
      <c r="M162" s="13"/>
      <c r="N162" s="13">
        <v>208</v>
      </c>
      <c r="O162" s="13"/>
      <c r="P162" s="29">
        <f t="shared" si="2"/>
        <v>520</v>
      </c>
    </row>
    <row r="163" spans="1:16" x14ac:dyDescent="0.15">
      <c r="A163" s="9" t="s">
        <v>658</v>
      </c>
      <c r="B163" s="3" t="s">
        <v>713</v>
      </c>
      <c r="C163" s="3" t="s">
        <v>201</v>
      </c>
      <c r="D163" s="13">
        <v>2873</v>
      </c>
      <c r="E163" s="13"/>
      <c r="F163" s="13"/>
      <c r="G163" s="13">
        <v>0</v>
      </c>
      <c r="H163" s="13"/>
      <c r="I163" s="13"/>
      <c r="J163" s="13">
        <v>0</v>
      </c>
      <c r="K163" s="13"/>
      <c r="L163" s="13"/>
      <c r="M163" s="13"/>
      <c r="N163" s="13">
        <v>208</v>
      </c>
      <c r="O163" s="13"/>
      <c r="P163" s="29">
        <f t="shared" si="2"/>
        <v>3081</v>
      </c>
    </row>
    <row r="164" spans="1:16" x14ac:dyDescent="0.15">
      <c r="A164" s="9" t="s">
        <v>658</v>
      </c>
      <c r="B164" s="3" t="s">
        <v>714</v>
      </c>
      <c r="C164" s="3" t="s">
        <v>201</v>
      </c>
      <c r="D164" s="13">
        <v>0</v>
      </c>
      <c r="E164" s="13"/>
      <c r="F164" s="13"/>
      <c r="G164" s="13">
        <v>0</v>
      </c>
      <c r="H164" s="13"/>
      <c r="I164" s="13"/>
      <c r="J164" s="13">
        <v>0</v>
      </c>
      <c r="K164" s="13"/>
      <c r="L164" s="13"/>
      <c r="M164" s="13"/>
      <c r="N164" s="13">
        <v>0</v>
      </c>
      <c r="O164" s="13"/>
      <c r="P164" s="29">
        <f t="shared" si="2"/>
        <v>0</v>
      </c>
    </row>
    <row r="165" spans="1:16" x14ac:dyDescent="0.15">
      <c r="A165" s="9" t="s">
        <v>658</v>
      </c>
      <c r="B165" s="3" t="s">
        <v>715</v>
      </c>
      <c r="C165" s="3" t="s">
        <v>201</v>
      </c>
      <c r="D165" s="13">
        <v>650</v>
      </c>
      <c r="E165" s="13"/>
      <c r="F165" s="13"/>
      <c r="G165" s="13">
        <v>520</v>
      </c>
      <c r="H165" s="13"/>
      <c r="I165" s="13"/>
      <c r="J165" s="13">
        <v>0</v>
      </c>
      <c r="K165" s="13"/>
      <c r="L165" s="13"/>
      <c r="M165" s="13"/>
      <c r="N165" s="13">
        <v>0</v>
      </c>
      <c r="O165" s="13"/>
      <c r="P165" s="29">
        <f t="shared" si="2"/>
        <v>1170</v>
      </c>
    </row>
    <row r="166" spans="1:16" x14ac:dyDescent="0.15">
      <c r="A166" s="9" t="s">
        <v>658</v>
      </c>
      <c r="B166" s="3" t="s">
        <v>716</v>
      </c>
      <c r="C166" s="3" t="s">
        <v>201</v>
      </c>
      <c r="D166" s="13">
        <v>1300</v>
      </c>
      <c r="E166" s="13"/>
      <c r="F166" s="13"/>
      <c r="G166" s="13">
        <v>0</v>
      </c>
      <c r="H166" s="13"/>
      <c r="I166" s="13"/>
      <c r="J166" s="13">
        <v>0</v>
      </c>
      <c r="K166" s="13"/>
      <c r="L166" s="13"/>
      <c r="M166" s="13"/>
      <c r="N166" s="13">
        <v>208</v>
      </c>
      <c r="O166" s="13"/>
      <c r="P166" s="29">
        <f t="shared" si="2"/>
        <v>1508</v>
      </c>
    </row>
    <row r="167" spans="1:16" x14ac:dyDescent="0.15">
      <c r="A167" s="9" t="s">
        <v>658</v>
      </c>
      <c r="B167" s="3" t="s">
        <v>717</v>
      </c>
      <c r="C167" s="3" t="s">
        <v>201</v>
      </c>
      <c r="D167" s="13">
        <v>0</v>
      </c>
      <c r="E167" s="13"/>
      <c r="F167" s="13"/>
      <c r="G167" s="13">
        <v>520</v>
      </c>
      <c r="H167" s="13"/>
      <c r="I167" s="13"/>
      <c r="J167" s="13">
        <v>0</v>
      </c>
      <c r="K167" s="13"/>
      <c r="L167" s="13"/>
      <c r="M167" s="13"/>
      <c r="N167" s="13">
        <v>208</v>
      </c>
      <c r="O167" s="13"/>
      <c r="P167" s="29">
        <f t="shared" si="2"/>
        <v>728</v>
      </c>
    </row>
    <row r="168" spans="1:16" x14ac:dyDescent="0.15">
      <c r="A168" s="9" t="s">
        <v>658</v>
      </c>
      <c r="B168" s="3" t="s">
        <v>718</v>
      </c>
      <c r="C168" s="3" t="s">
        <v>201</v>
      </c>
      <c r="D168" s="13">
        <v>1404</v>
      </c>
      <c r="E168" s="13"/>
      <c r="F168" s="13"/>
      <c r="G168" s="13">
        <v>0</v>
      </c>
      <c r="H168" s="13"/>
      <c r="I168" s="13"/>
      <c r="J168" s="13">
        <v>0</v>
      </c>
      <c r="K168" s="13"/>
      <c r="L168" s="13"/>
      <c r="M168" s="13"/>
      <c r="N168" s="13">
        <v>0</v>
      </c>
      <c r="O168" s="13"/>
      <c r="P168" s="29">
        <f t="shared" si="2"/>
        <v>1404</v>
      </c>
    </row>
    <row r="169" spans="1:16" x14ac:dyDescent="0.15">
      <c r="A169" s="9" t="s">
        <v>658</v>
      </c>
      <c r="B169" s="3" t="s">
        <v>719</v>
      </c>
      <c r="C169" s="3" t="s">
        <v>201</v>
      </c>
      <c r="D169" s="13">
        <v>7507.5</v>
      </c>
      <c r="E169" s="13"/>
      <c r="F169" s="13"/>
      <c r="G169" s="13">
        <v>0</v>
      </c>
      <c r="H169" s="13"/>
      <c r="I169" s="13"/>
      <c r="J169" s="13">
        <v>0</v>
      </c>
      <c r="K169" s="13"/>
      <c r="L169" s="13"/>
      <c r="M169" s="13"/>
      <c r="N169" s="13">
        <v>208</v>
      </c>
      <c r="O169" s="13"/>
      <c r="P169" s="29">
        <f t="shared" si="2"/>
        <v>7715.5</v>
      </c>
    </row>
    <row r="170" spans="1:16" x14ac:dyDescent="0.15">
      <c r="A170" s="9" t="s">
        <v>658</v>
      </c>
      <c r="B170" s="3" t="s">
        <v>720</v>
      </c>
      <c r="C170" s="3" t="s">
        <v>201</v>
      </c>
      <c r="D170" s="13">
        <v>682.5</v>
      </c>
      <c r="E170" s="13"/>
      <c r="F170" s="13"/>
      <c r="G170" s="13">
        <v>0</v>
      </c>
      <c r="H170" s="13"/>
      <c r="I170" s="13"/>
      <c r="J170" s="13">
        <v>181.99999999999997</v>
      </c>
      <c r="K170" s="13"/>
      <c r="L170" s="13"/>
      <c r="M170" s="13"/>
      <c r="N170" s="13">
        <v>208</v>
      </c>
      <c r="O170" s="13"/>
      <c r="P170" s="29">
        <f t="shared" si="2"/>
        <v>1072.5</v>
      </c>
    </row>
    <row r="171" spans="1:16" x14ac:dyDescent="0.15">
      <c r="A171" s="9" t="s">
        <v>658</v>
      </c>
      <c r="B171" s="3" t="s">
        <v>721</v>
      </c>
      <c r="C171" s="3" t="s">
        <v>201</v>
      </c>
      <c r="D171" s="13">
        <v>286</v>
      </c>
      <c r="E171" s="13"/>
      <c r="F171" s="13"/>
      <c r="G171" s="13">
        <v>0</v>
      </c>
      <c r="H171" s="13"/>
      <c r="I171" s="13"/>
      <c r="J171" s="13">
        <v>0</v>
      </c>
      <c r="K171" s="13"/>
      <c r="L171" s="13"/>
      <c r="M171" s="13"/>
      <c r="N171" s="13">
        <v>0</v>
      </c>
      <c r="O171" s="13"/>
      <c r="P171" s="29">
        <f t="shared" si="2"/>
        <v>286</v>
      </c>
    </row>
    <row r="172" spans="1:16" x14ac:dyDescent="0.15">
      <c r="A172" s="9" t="s">
        <v>658</v>
      </c>
      <c r="B172" s="3" t="s">
        <v>722</v>
      </c>
      <c r="C172" s="3" t="s">
        <v>201</v>
      </c>
      <c r="D172" s="13">
        <v>468</v>
      </c>
      <c r="E172" s="13"/>
      <c r="F172" s="13"/>
      <c r="G172" s="13">
        <v>0</v>
      </c>
      <c r="H172" s="13"/>
      <c r="I172" s="13"/>
      <c r="J172" s="13">
        <v>0</v>
      </c>
      <c r="K172" s="13"/>
      <c r="L172" s="13"/>
      <c r="M172" s="13"/>
      <c r="N172" s="13">
        <v>0</v>
      </c>
      <c r="O172" s="13"/>
      <c r="P172" s="29">
        <f t="shared" si="2"/>
        <v>468</v>
      </c>
    </row>
    <row r="173" spans="1:16" x14ac:dyDescent="0.15">
      <c r="A173" s="9" t="s">
        <v>658</v>
      </c>
      <c r="B173" s="3" t="s">
        <v>723</v>
      </c>
      <c r="C173" s="3" t="s">
        <v>201</v>
      </c>
      <c r="D173" s="13">
        <v>7800</v>
      </c>
      <c r="E173" s="13"/>
      <c r="F173" s="13"/>
      <c r="G173" s="13">
        <v>866.66666666666663</v>
      </c>
      <c r="H173" s="13"/>
      <c r="I173" s="13"/>
      <c r="J173" s="13">
        <v>0</v>
      </c>
      <c r="K173" s="13"/>
      <c r="L173" s="13"/>
      <c r="M173" s="13"/>
      <c r="N173" s="13">
        <v>208</v>
      </c>
      <c r="O173" s="13"/>
      <c r="P173" s="29">
        <f t="shared" si="2"/>
        <v>8874.6666666666661</v>
      </c>
    </row>
    <row r="174" spans="1:16" x14ac:dyDescent="0.15">
      <c r="A174" s="9" t="s">
        <v>658</v>
      </c>
      <c r="B174" s="3" t="s">
        <v>724</v>
      </c>
      <c r="C174" s="3" t="s">
        <v>201</v>
      </c>
      <c r="D174" s="13">
        <v>1872</v>
      </c>
      <c r="E174" s="13"/>
      <c r="F174" s="13"/>
      <c r="G174" s="13">
        <v>0</v>
      </c>
      <c r="H174" s="13"/>
      <c r="I174" s="13"/>
      <c r="J174" s="13">
        <v>0</v>
      </c>
      <c r="K174" s="13"/>
      <c r="L174" s="13"/>
      <c r="M174" s="13"/>
      <c r="N174" s="13">
        <v>208</v>
      </c>
      <c r="O174" s="13"/>
      <c r="P174" s="29">
        <f t="shared" si="2"/>
        <v>2080</v>
      </c>
    </row>
    <row r="175" spans="1:16" x14ac:dyDescent="0.15">
      <c r="A175" s="9" t="s">
        <v>658</v>
      </c>
      <c r="B175" s="3" t="s">
        <v>725</v>
      </c>
      <c r="C175" s="3" t="s">
        <v>201</v>
      </c>
      <c r="D175" s="13">
        <v>500.49999999999994</v>
      </c>
      <c r="E175" s="13"/>
      <c r="F175" s="13"/>
      <c r="G175" s="13">
        <v>520</v>
      </c>
      <c r="H175" s="13"/>
      <c r="I175" s="13"/>
      <c r="J175" s="13">
        <v>0</v>
      </c>
      <c r="K175" s="13"/>
      <c r="L175" s="13"/>
      <c r="M175" s="13"/>
      <c r="N175" s="13">
        <v>0</v>
      </c>
      <c r="O175" s="13"/>
      <c r="P175" s="29">
        <f t="shared" si="2"/>
        <v>1020.5</v>
      </c>
    </row>
    <row r="176" spans="1:16" x14ac:dyDescent="0.15">
      <c r="A176" s="9" t="s">
        <v>658</v>
      </c>
      <c r="B176" s="3" t="s">
        <v>726</v>
      </c>
      <c r="C176" s="3" t="s">
        <v>201</v>
      </c>
      <c r="D176" s="13">
        <v>0</v>
      </c>
      <c r="E176" s="13"/>
      <c r="F176" s="13"/>
      <c r="G176" s="13">
        <v>0</v>
      </c>
      <c r="H176" s="13"/>
      <c r="I176" s="13"/>
      <c r="J176" s="13">
        <v>0</v>
      </c>
      <c r="K176" s="13"/>
      <c r="L176" s="13"/>
      <c r="M176" s="13"/>
      <c r="N176" s="13">
        <v>208</v>
      </c>
      <c r="O176" s="13"/>
      <c r="P176" s="29">
        <f t="shared" si="2"/>
        <v>208</v>
      </c>
    </row>
    <row r="177" spans="1:16" x14ac:dyDescent="0.15">
      <c r="A177" s="9" t="s">
        <v>658</v>
      </c>
      <c r="B177" s="3" t="s">
        <v>745</v>
      </c>
      <c r="C177" s="3" t="s">
        <v>201</v>
      </c>
      <c r="D177" s="13">
        <v>5200</v>
      </c>
      <c r="E177" s="13"/>
      <c r="F177" s="13"/>
      <c r="G177" s="13">
        <v>0</v>
      </c>
      <c r="H177" s="13"/>
      <c r="I177" s="13"/>
      <c r="J177" s="13">
        <v>0</v>
      </c>
      <c r="K177" s="13"/>
      <c r="L177" s="13"/>
      <c r="M177" s="13"/>
      <c r="N177" s="13">
        <v>0</v>
      </c>
      <c r="O177" s="13"/>
      <c r="P177" s="29">
        <f t="shared" si="2"/>
        <v>5200</v>
      </c>
    </row>
    <row r="178" spans="1:16" x14ac:dyDescent="0.15">
      <c r="A178" s="9" t="s">
        <v>658</v>
      </c>
      <c r="B178" s="3" t="s">
        <v>727</v>
      </c>
      <c r="C178" s="3" t="s">
        <v>201</v>
      </c>
      <c r="D178" s="13">
        <v>7800</v>
      </c>
      <c r="E178" s="13"/>
      <c r="F178" s="13"/>
      <c r="G178" s="13">
        <v>0</v>
      </c>
      <c r="H178" s="13"/>
      <c r="I178" s="13"/>
      <c r="J178" s="13">
        <v>0</v>
      </c>
      <c r="K178" s="13"/>
      <c r="L178" s="13"/>
      <c r="M178" s="13"/>
      <c r="N178" s="13">
        <v>0</v>
      </c>
      <c r="O178" s="13"/>
      <c r="P178" s="29">
        <f t="shared" si="2"/>
        <v>7800</v>
      </c>
    </row>
    <row r="179" spans="1:16" x14ac:dyDescent="0.15">
      <c r="A179" s="9" t="s">
        <v>658</v>
      </c>
      <c r="B179" s="3" t="s">
        <v>728</v>
      </c>
      <c r="C179" s="3" t="s">
        <v>201</v>
      </c>
      <c r="D179" s="13">
        <v>468</v>
      </c>
      <c r="E179" s="13"/>
      <c r="F179" s="13"/>
      <c r="G179" s="13">
        <v>0</v>
      </c>
      <c r="H179" s="13"/>
      <c r="I179" s="13"/>
      <c r="J179" s="13">
        <v>0</v>
      </c>
      <c r="K179" s="13"/>
      <c r="L179" s="13"/>
      <c r="M179" s="13"/>
      <c r="N179" s="13">
        <v>0</v>
      </c>
      <c r="O179" s="13"/>
      <c r="P179" s="29">
        <f t="shared" si="2"/>
        <v>468</v>
      </c>
    </row>
    <row r="180" spans="1:16" x14ac:dyDescent="0.15">
      <c r="A180" s="9" t="s">
        <v>658</v>
      </c>
      <c r="B180" s="3" t="s">
        <v>729</v>
      </c>
      <c r="C180" s="3" t="s">
        <v>201</v>
      </c>
      <c r="D180" s="13">
        <v>500.49999999999994</v>
      </c>
      <c r="E180" s="13"/>
      <c r="F180" s="13"/>
      <c r="G180" s="13">
        <v>520</v>
      </c>
      <c r="H180" s="13"/>
      <c r="I180" s="13"/>
      <c r="J180" s="13">
        <v>0</v>
      </c>
      <c r="K180" s="13"/>
      <c r="L180" s="13"/>
      <c r="M180" s="13"/>
      <c r="N180" s="13">
        <v>0</v>
      </c>
      <c r="O180" s="13"/>
      <c r="P180" s="29">
        <f t="shared" si="2"/>
        <v>1020.5</v>
      </c>
    </row>
    <row r="181" spans="1:16" x14ac:dyDescent="0.15">
      <c r="A181" s="9" t="s">
        <v>658</v>
      </c>
      <c r="B181" s="3" t="s">
        <v>730</v>
      </c>
      <c r="C181" s="3" t="s">
        <v>201</v>
      </c>
      <c r="D181" s="13">
        <v>257.39999999999998</v>
      </c>
      <c r="E181" s="13"/>
      <c r="F181" s="13"/>
      <c r="G181" s="13">
        <v>0</v>
      </c>
      <c r="H181" s="13"/>
      <c r="I181" s="13"/>
      <c r="J181" s="13">
        <v>0</v>
      </c>
      <c r="K181" s="13"/>
      <c r="L181" s="13"/>
      <c r="M181" s="13"/>
      <c r="N181" s="13">
        <v>0</v>
      </c>
      <c r="O181" s="13"/>
      <c r="P181" s="29">
        <f t="shared" si="2"/>
        <v>257.39999999999998</v>
      </c>
    </row>
    <row r="182" spans="1:16" x14ac:dyDescent="0.15">
      <c r="A182" s="9" t="s">
        <v>658</v>
      </c>
      <c r="B182" s="3" t="s">
        <v>731</v>
      </c>
      <c r="C182" s="3" t="s">
        <v>201</v>
      </c>
      <c r="D182" s="13">
        <v>2600</v>
      </c>
      <c r="E182" s="13"/>
      <c r="F182" s="13"/>
      <c r="G182" s="13">
        <v>0</v>
      </c>
      <c r="H182" s="13"/>
      <c r="I182" s="13"/>
      <c r="J182" s="13">
        <v>0</v>
      </c>
      <c r="K182" s="13"/>
      <c r="L182" s="13"/>
      <c r="M182" s="13"/>
      <c r="N182" s="13">
        <v>0</v>
      </c>
      <c r="O182" s="13"/>
      <c r="P182" s="29">
        <f t="shared" si="2"/>
        <v>2600</v>
      </c>
    </row>
    <row r="183" spans="1:16" x14ac:dyDescent="0.15">
      <c r="A183" s="9" t="s">
        <v>658</v>
      </c>
      <c r="B183" s="3" t="s">
        <v>732</v>
      </c>
      <c r="C183" s="3" t="s">
        <v>201</v>
      </c>
      <c r="D183" s="13">
        <v>500.49999999999994</v>
      </c>
      <c r="E183" s="13"/>
      <c r="F183" s="13"/>
      <c r="G183" s="13">
        <v>0</v>
      </c>
      <c r="H183" s="13"/>
      <c r="I183" s="13"/>
      <c r="J183" s="13">
        <v>0</v>
      </c>
      <c r="K183" s="13"/>
      <c r="L183" s="13"/>
      <c r="M183" s="13"/>
      <c r="N183" s="13">
        <v>0</v>
      </c>
      <c r="O183" s="13"/>
      <c r="P183" s="29">
        <f t="shared" si="2"/>
        <v>500.49999999999994</v>
      </c>
    </row>
    <row r="184" spans="1:16" x14ac:dyDescent="0.15">
      <c r="A184" s="9" t="s">
        <v>658</v>
      </c>
      <c r="B184" s="3" t="s">
        <v>733</v>
      </c>
      <c r="C184" s="3" t="s">
        <v>201</v>
      </c>
      <c r="D184" s="13">
        <v>10510.499999999998</v>
      </c>
      <c r="E184" s="13"/>
      <c r="F184" s="13"/>
      <c r="G184" s="13">
        <v>0</v>
      </c>
      <c r="H184" s="13"/>
      <c r="I184" s="13"/>
      <c r="J184" s="13">
        <v>0</v>
      </c>
      <c r="K184" s="13"/>
      <c r="L184" s="13"/>
      <c r="M184" s="13"/>
      <c r="N184" s="13">
        <v>208</v>
      </c>
      <c r="O184" s="13"/>
      <c r="P184" s="29">
        <f t="shared" si="2"/>
        <v>10718.499999999998</v>
      </c>
    </row>
    <row r="185" spans="1:16" x14ac:dyDescent="0.15">
      <c r="A185" s="9" t="s">
        <v>658</v>
      </c>
      <c r="B185" s="3" t="s">
        <v>734</v>
      </c>
      <c r="C185" s="3" t="s">
        <v>201</v>
      </c>
      <c r="D185" s="13">
        <v>806</v>
      </c>
      <c r="E185" s="13"/>
      <c r="F185" s="13"/>
      <c r="G185" s="13">
        <v>520</v>
      </c>
      <c r="H185" s="13"/>
      <c r="I185" s="13"/>
      <c r="J185" s="13">
        <v>0</v>
      </c>
      <c r="K185" s="13"/>
      <c r="L185" s="13"/>
      <c r="M185" s="13"/>
      <c r="N185" s="13">
        <v>0</v>
      </c>
      <c r="O185" s="13"/>
      <c r="P185" s="29">
        <f t="shared" si="2"/>
        <v>1326</v>
      </c>
    </row>
    <row r="186" spans="1:16" x14ac:dyDescent="0.15">
      <c r="A186" s="9" t="s">
        <v>658</v>
      </c>
      <c r="B186" s="3" t="s">
        <v>735</v>
      </c>
      <c r="C186" s="3" t="s">
        <v>201</v>
      </c>
      <c r="D186" s="13">
        <v>9750</v>
      </c>
      <c r="E186" s="13"/>
      <c r="F186" s="13"/>
      <c r="G186" s="13">
        <v>1040</v>
      </c>
      <c r="H186" s="13"/>
      <c r="I186" s="13"/>
      <c r="J186" s="13">
        <v>0</v>
      </c>
      <c r="K186" s="13"/>
      <c r="L186" s="13"/>
      <c r="M186" s="13"/>
      <c r="N186" s="13">
        <v>0</v>
      </c>
      <c r="O186" s="13"/>
      <c r="P186" s="29">
        <f t="shared" si="2"/>
        <v>10790</v>
      </c>
    </row>
    <row r="187" spans="1:16" x14ac:dyDescent="0.15">
      <c r="A187" s="9" t="s">
        <v>658</v>
      </c>
      <c r="B187" s="3" t="s">
        <v>736</v>
      </c>
      <c r="C187" s="3" t="s">
        <v>201</v>
      </c>
      <c r="D187" s="13">
        <v>12012</v>
      </c>
      <c r="E187" s="13"/>
      <c r="F187" s="13"/>
      <c r="G187" s="13">
        <v>0</v>
      </c>
      <c r="H187" s="13"/>
      <c r="I187" s="13"/>
      <c r="J187" s="13">
        <v>0</v>
      </c>
      <c r="K187" s="13"/>
      <c r="L187" s="13"/>
      <c r="M187" s="13"/>
      <c r="N187" s="13">
        <v>624</v>
      </c>
      <c r="O187" s="13"/>
      <c r="P187" s="29">
        <f t="shared" si="2"/>
        <v>12636</v>
      </c>
    </row>
    <row r="188" spans="1:16" x14ac:dyDescent="0.15">
      <c r="A188" s="9" t="s">
        <v>658</v>
      </c>
      <c r="B188" s="3" t="s">
        <v>737</v>
      </c>
      <c r="C188" s="3" t="s">
        <v>201</v>
      </c>
      <c r="D188" s="13">
        <v>6500</v>
      </c>
      <c r="E188" s="13"/>
      <c r="F188" s="13"/>
      <c r="G188" s="13">
        <v>0</v>
      </c>
      <c r="H188" s="13"/>
      <c r="I188" s="13"/>
      <c r="J188" s="13">
        <v>0</v>
      </c>
      <c r="K188" s="13"/>
      <c r="L188" s="13"/>
      <c r="M188" s="13"/>
      <c r="N188" s="13">
        <v>208</v>
      </c>
      <c r="O188" s="13"/>
      <c r="P188" s="29">
        <f t="shared" si="2"/>
        <v>6708</v>
      </c>
    </row>
    <row r="189" spans="1:16" x14ac:dyDescent="0.15">
      <c r="A189" s="9" t="s">
        <v>658</v>
      </c>
      <c r="B189" s="3" t="s">
        <v>738</v>
      </c>
      <c r="C189" s="3" t="s">
        <v>201</v>
      </c>
      <c r="D189" s="13">
        <v>0</v>
      </c>
      <c r="E189" s="13"/>
      <c r="F189" s="13"/>
      <c r="G189" s="13">
        <v>0</v>
      </c>
      <c r="H189" s="13"/>
      <c r="I189" s="13"/>
      <c r="J189" s="13">
        <v>0</v>
      </c>
      <c r="K189" s="13"/>
      <c r="L189" s="13"/>
      <c r="M189" s="13"/>
      <c r="N189" s="13">
        <v>208</v>
      </c>
      <c r="O189" s="13"/>
      <c r="P189" s="29">
        <f t="shared" si="2"/>
        <v>208</v>
      </c>
    </row>
    <row r="190" spans="1:16" x14ac:dyDescent="0.15">
      <c r="A190" s="9" t="s">
        <v>658</v>
      </c>
      <c r="B190" s="3" t="s">
        <v>739</v>
      </c>
      <c r="C190" s="3" t="s">
        <v>201</v>
      </c>
      <c r="D190" s="13">
        <v>500.49999999999994</v>
      </c>
      <c r="E190" s="13"/>
      <c r="F190" s="13"/>
      <c r="G190" s="13">
        <v>520</v>
      </c>
      <c r="H190" s="13"/>
      <c r="I190" s="13"/>
      <c r="J190" s="13">
        <v>0</v>
      </c>
      <c r="K190" s="13"/>
      <c r="L190" s="13"/>
      <c r="M190" s="13"/>
      <c r="N190" s="13">
        <v>0</v>
      </c>
      <c r="O190" s="13"/>
      <c r="P190" s="29">
        <f t="shared" si="2"/>
        <v>1020.5</v>
      </c>
    </row>
    <row r="191" spans="1:16" x14ac:dyDescent="0.15">
      <c r="A191" s="9" t="s">
        <v>658</v>
      </c>
      <c r="B191" s="3" t="s">
        <v>740</v>
      </c>
      <c r="C191" s="3" t="s">
        <v>201</v>
      </c>
      <c r="D191" s="13">
        <v>312</v>
      </c>
      <c r="E191" s="13"/>
      <c r="F191" s="13"/>
      <c r="G191" s="13">
        <v>0</v>
      </c>
      <c r="H191" s="13"/>
      <c r="I191" s="13"/>
      <c r="J191" s="13">
        <v>0</v>
      </c>
      <c r="K191" s="13"/>
      <c r="L191" s="13"/>
      <c r="M191" s="13"/>
      <c r="N191" s="13">
        <v>0</v>
      </c>
      <c r="O191" s="13"/>
      <c r="P191" s="29">
        <f t="shared" si="2"/>
        <v>312</v>
      </c>
    </row>
    <row r="192" spans="1:16" x14ac:dyDescent="0.15">
      <c r="A192" s="3" t="s">
        <v>163</v>
      </c>
      <c r="B192" s="3" t="s">
        <v>164</v>
      </c>
      <c r="C192" s="3" t="s">
        <v>165</v>
      </c>
      <c r="D192" s="13">
        <v>7480.8</v>
      </c>
      <c r="E192" s="13"/>
      <c r="F192" s="13"/>
      <c r="G192" s="13">
        <v>326.39999999999998</v>
      </c>
      <c r="H192" s="13">
        <v>2545</v>
      </c>
      <c r="I192" s="13"/>
      <c r="J192" s="13">
        <v>44.9</v>
      </c>
      <c r="K192" s="13"/>
      <c r="L192" s="13"/>
      <c r="M192" s="13"/>
      <c r="N192" s="13">
        <v>2545</v>
      </c>
      <c r="O192" s="13"/>
      <c r="P192" s="29">
        <f t="shared" si="2"/>
        <v>12942.1</v>
      </c>
    </row>
    <row r="193" spans="1:16" x14ac:dyDescent="0.15">
      <c r="A193" s="3" t="s">
        <v>163</v>
      </c>
      <c r="B193" s="3" t="s">
        <v>166</v>
      </c>
      <c r="C193" s="3" t="s">
        <v>167</v>
      </c>
      <c r="D193" s="13">
        <v>6916.7</v>
      </c>
      <c r="E193" s="13"/>
      <c r="F193" s="13"/>
      <c r="G193" s="13">
        <v>452.90000000000003</v>
      </c>
      <c r="H193" s="13"/>
      <c r="I193" s="13"/>
      <c r="J193" s="13">
        <v>0</v>
      </c>
      <c r="K193" s="13"/>
      <c r="L193" s="13"/>
      <c r="M193" s="13"/>
      <c r="N193" s="13">
        <v>2365.8999999999992</v>
      </c>
      <c r="O193" s="13"/>
      <c r="P193" s="29">
        <f t="shared" si="2"/>
        <v>9735.4999999999982</v>
      </c>
    </row>
    <row r="194" spans="1:16" x14ac:dyDescent="0.15">
      <c r="A194" s="3" t="s">
        <v>163</v>
      </c>
      <c r="B194" s="3" t="s">
        <v>168</v>
      </c>
      <c r="C194" s="3" t="s">
        <v>167</v>
      </c>
      <c r="D194" s="13">
        <v>8771.9</v>
      </c>
      <c r="E194" s="13"/>
      <c r="F194" s="13"/>
      <c r="G194" s="13">
        <v>742.9</v>
      </c>
      <c r="H194" s="13"/>
      <c r="I194" s="13"/>
      <c r="J194" s="13">
        <v>50</v>
      </c>
      <c r="K194" s="13"/>
      <c r="L194" s="13"/>
      <c r="M194" s="13"/>
      <c r="N194" s="13">
        <v>5386.7</v>
      </c>
      <c r="O194" s="13"/>
      <c r="P194" s="29">
        <f t="shared" si="2"/>
        <v>14951.5</v>
      </c>
    </row>
    <row r="195" spans="1:16" x14ac:dyDescent="0.15">
      <c r="A195" s="8" t="s">
        <v>163</v>
      </c>
      <c r="B195" s="3" t="s">
        <v>373</v>
      </c>
      <c r="C195" s="3" t="s">
        <v>160</v>
      </c>
      <c r="D195" s="13">
        <v>1743</v>
      </c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29">
        <f t="shared" si="2"/>
        <v>1743</v>
      </c>
    </row>
    <row r="196" spans="1:16" x14ac:dyDescent="0.15">
      <c r="A196" s="3" t="s">
        <v>169</v>
      </c>
      <c r="B196" s="3" t="s">
        <v>170</v>
      </c>
      <c r="C196" s="3" t="s">
        <v>158</v>
      </c>
      <c r="D196" s="13">
        <v>20970</v>
      </c>
      <c r="E196" s="13"/>
      <c r="F196" s="13">
        <v>2194</v>
      </c>
      <c r="G196" s="13">
        <v>4232</v>
      </c>
      <c r="H196" s="13"/>
      <c r="I196" s="13"/>
      <c r="J196" s="13">
        <v>1116</v>
      </c>
      <c r="K196" s="13">
        <v>4476</v>
      </c>
      <c r="L196" s="13"/>
      <c r="M196" s="13">
        <v>1578</v>
      </c>
      <c r="N196" s="13"/>
      <c r="O196" s="13"/>
      <c r="P196" s="29">
        <f t="shared" si="2"/>
        <v>34566</v>
      </c>
    </row>
    <row r="197" spans="1:16" x14ac:dyDescent="0.15">
      <c r="A197" s="3" t="s">
        <v>171</v>
      </c>
      <c r="B197" s="3" t="s">
        <v>836</v>
      </c>
      <c r="C197" s="3" t="s">
        <v>837</v>
      </c>
      <c r="D197" s="13">
        <v>0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29">
        <f t="shared" si="2"/>
        <v>0</v>
      </c>
    </row>
    <row r="198" spans="1:16" x14ac:dyDescent="0.15">
      <c r="A198" s="3" t="s">
        <v>171</v>
      </c>
      <c r="B198" s="3" t="s">
        <v>172</v>
      </c>
      <c r="C198" s="3" t="s">
        <v>160</v>
      </c>
      <c r="D198" s="13">
        <v>4074.7999999999997</v>
      </c>
      <c r="E198" s="13"/>
      <c r="F198" s="13">
        <v>360</v>
      </c>
      <c r="G198" s="13">
        <v>801</v>
      </c>
      <c r="H198" s="13"/>
      <c r="I198" s="13"/>
      <c r="J198" s="13">
        <v>0</v>
      </c>
      <c r="K198" s="13"/>
      <c r="L198" s="13"/>
      <c r="M198" s="13"/>
      <c r="N198" s="13">
        <v>1148</v>
      </c>
      <c r="O198" s="13"/>
      <c r="P198" s="29">
        <f t="shared" ref="P198:P261" si="3">SUM(D198:O198)</f>
        <v>6383.7999999999993</v>
      </c>
    </row>
    <row r="199" spans="1:16" x14ac:dyDescent="0.15">
      <c r="A199" s="3" t="s">
        <v>171</v>
      </c>
      <c r="B199" s="3" t="s">
        <v>899</v>
      </c>
      <c r="C199" s="3" t="s">
        <v>898</v>
      </c>
      <c r="D199" s="13">
        <v>0</v>
      </c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29">
        <f t="shared" si="3"/>
        <v>0</v>
      </c>
    </row>
    <row r="200" spans="1:16" x14ac:dyDescent="0.15">
      <c r="A200" s="3" t="s">
        <v>171</v>
      </c>
      <c r="B200" s="3" t="s">
        <v>376</v>
      </c>
      <c r="C200" s="3" t="s">
        <v>377</v>
      </c>
      <c r="D200" s="13">
        <v>3718.1499999999978</v>
      </c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29">
        <f t="shared" si="3"/>
        <v>3718.1499999999978</v>
      </c>
    </row>
    <row r="201" spans="1:16" x14ac:dyDescent="0.15">
      <c r="A201" s="3" t="s">
        <v>171</v>
      </c>
      <c r="B201" s="3" t="s">
        <v>282</v>
      </c>
      <c r="C201" s="3" t="s">
        <v>283</v>
      </c>
      <c r="D201" s="13">
        <v>0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29">
        <f t="shared" si="3"/>
        <v>0</v>
      </c>
    </row>
    <row r="202" spans="1:16" x14ac:dyDescent="0.15">
      <c r="A202" s="3" t="s">
        <v>171</v>
      </c>
      <c r="B202" s="3" t="s">
        <v>173</v>
      </c>
      <c r="C202" s="3" t="s">
        <v>174</v>
      </c>
      <c r="D202" s="13">
        <v>0</v>
      </c>
      <c r="E202" s="13"/>
      <c r="F202" s="13"/>
      <c r="G202" s="13"/>
      <c r="H202" s="13"/>
      <c r="I202" s="13"/>
      <c r="J202" s="13"/>
      <c r="K202" s="13"/>
      <c r="L202" s="13"/>
      <c r="M202" s="13"/>
      <c r="N202" s="13">
        <v>700</v>
      </c>
      <c r="O202" s="13"/>
      <c r="P202" s="29">
        <f t="shared" si="3"/>
        <v>700</v>
      </c>
    </row>
    <row r="203" spans="1:16" x14ac:dyDescent="0.15">
      <c r="A203" s="3" t="s">
        <v>171</v>
      </c>
      <c r="B203" s="3" t="s">
        <v>175</v>
      </c>
      <c r="C203" s="3" t="s">
        <v>176</v>
      </c>
      <c r="D203" s="13">
        <v>14167</v>
      </c>
      <c r="E203" s="13"/>
      <c r="F203" s="13"/>
      <c r="G203" s="13">
        <v>598.35</v>
      </c>
      <c r="H203" s="13"/>
      <c r="I203" s="13"/>
      <c r="J203" s="13">
        <v>48.12</v>
      </c>
      <c r="K203" s="13"/>
      <c r="L203" s="13"/>
      <c r="M203" s="13"/>
      <c r="N203" s="13">
        <v>5760</v>
      </c>
      <c r="O203" s="13">
        <v>7250</v>
      </c>
      <c r="P203" s="29">
        <f t="shared" si="3"/>
        <v>27823.47</v>
      </c>
    </row>
    <row r="204" spans="1:16" x14ac:dyDescent="0.15">
      <c r="A204" s="3" t="s">
        <v>171</v>
      </c>
      <c r="B204" s="3" t="s">
        <v>380</v>
      </c>
      <c r="C204" s="3" t="s">
        <v>381</v>
      </c>
      <c r="D204" s="13">
        <v>492</v>
      </c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29">
        <f t="shared" si="3"/>
        <v>492</v>
      </c>
    </row>
    <row r="205" spans="1:16" x14ac:dyDescent="0.15">
      <c r="A205" s="3" t="s">
        <v>171</v>
      </c>
      <c r="B205" s="3" t="s">
        <v>382</v>
      </c>
      <c r="C205" s="3" t="s">
        <v>309</v>
      </c>
      <c r="D205" s="13">
        <v>264.8</v>
      </c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29">
        <f t="shared" si="3"/>
        <v>264.8</v>
      </c>
    </row>
    <row r="206" spans="1:16" x14ac:dyDescent="0.15">
      <c r="A206" s="3" t="s">
        <v>171</v>
      </c>
      <c r="B206" s="3" t="s">
        <v>177</v>
      </c>
      <c r="C206" s="3" t="s">
        <v>178</v>
      </c>
      <c r="D206" s="13">
        <v>0</v>
      </c>
      <c r="E206" s="13"/>
      <c r="F206" s="13">
        <v>41</v>
      </c>
      <c r="G206" s="13"/>
      <c r="H206" s="13"/>
      <c r="I206" s="13"/>
      <c r="J206" s="13"/>
      <c r="K206" s="13"/>
      <c r="L206" s="13"/>
      <c r="M206" s="13"/>
      <c r="N206" s="13"/>
      <c r="O206" s="13"/>
      <c r="P206" s="29">
        <f t="shared" si="3"/>
        <v>41</v>
      </c>
    </row>
    <row r="207" spans="1:16" x14ac:dyDescent="0.15">
      <c r="A207" s="3" t="s">
        <v>171</v>
      </c>
      <c r="B207" s="3" t="s">
        <v>179</v>
      </c>
      <c r="C207" s="3" t="s">
        <v>180</v>
      </c>
      <c r="D207" s="13">
        <v>0</v>
      </c>
      <c r="E207" s="13"/>
      <c r="F207" s="13"/>
      <c r="G207" s="13">
        <v>0</v>
      </c>
      <c r="H207" s="13"/>
      <c r="I207" s="13"/>
      <c r="J207" s="13"/>
      <c r="K207" s="13"/>
      <c r="L207" s="13"/>
      <c r="M207" s="13"/>
      <c r="N207" s="13"/>
      <c r="O207" s="13"/>
      <c r="P207" s="29">
        <f t="shared" si="3"/>
        <v>0</v>
      </c>
    </row>
    <row r="208" spans="1:16" x14ac:dyDescent="0.15">
      <c r="A208" s="3" t="s">
        <v>171</v>
      </c>
      <c r="B208" s="3" t="s">
        <v>900</v>
      </c>
      <c r="C208" s="3" t="s">
        <v>450</v>
      </c>
      <c r="D208" s="13">
        <v>14.47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29">
        <f t="shared" si="3"/>
        <v>14.47</v>
      </c>
    </row>
    <row r="209" spans="1:16" x14ac:dyDescent="0.15">
      <c r="A209" s="3" t="s">
        <v>171</v>
      </c>
      <c r="B209" s="3" t="s">
        <v>181</v>
      </c>
      <c r="C209" s="3" t="s">
        <v>182</v>
      </c>
      <c r="D209" s="13">
        <v>574.5</v>
      </c>
      <c r="E209" s="13"/>
      <c r="F209" s="13"/>
      <c r="G209" s="13">
        <v>33.870000000000005</v>
      </c>
      <c r="H209" s="13"/>
      <c r="I209" s="13"/>
      <c r="J209" s="13">
        <v>0</v>
      </c>
      <c r="K209" s="13"/>
      <c r="L209" s="13"/>
      <c r="M209" s="13"/>
      <c r="N209" s="13"/>
      <c r="O209" s="13"/>
      <c r="P209" s="29">
        <f t="shared" si="3"/>
        <v>608.37</v>
      </c>
    </row>
    <row r="210" spans="1:16" x14ac:dyDescent="0.15">
      <c r="A210" s="3" t="s">
        <v>171</v>
      </c>
      <c r="B210" s="3" t="s">
        <v>183</v>
      </c>
      <c r="C210" s="3" t="s">
        <v>162</v>
      </c>
      <c r="D210" s="13">
        <v>197.5</v>
      </c>
      <c r="E210" s="13"/>
      <c r="F210" s="13"/>
      <c r="G210" s="13">
        <v>136</v>
      </c>
      <c r="H210" s="13"/>
      <c r="I210" s="13"/>
      <c r="J210" s="13"/>
      <c r="K210" s="13"/>
      <c r="L210" s="13"/>
      <c r="M210" s="13"/>
      <c r="N210" s="13">
        <v>545.1</v>
      </c>
      <c r="O210" s="13"/>
      <c r="P210" s="29">
        <f t="shared" si="3"/>
        <v>878.6</v>
      </c>
    </row>
    <row r="211" spans="1:16" x14ac:dyDescent="0.15">
      <c r="A211" s="3" t="s">
        <v>171</v>
      </c>
      <c r="B211" s="3" t="s">
        <v>901</v>
      </c>
      <c r="C211" s="3" t="s">
        <v>283</v>
      </c>
      <c r="D211" s="13">
        <v>14</v>
      </c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29">
        <f t="shared" si="3"/>
        <v>14</v>
      </c>
    </row>
    <row r="212" spans="1:16" x14ac:dyDescent="0.15">
      <c r="A212" s="3" t="s">
        <v>171</v>
      </c>
      <c r="B212" s="3" t="s">
        <v>902</v>
      </c>
      <c r="C212" s="3" t="s">
        <v>321</v>
      </c>
      <c r="D212" s="13">
        <v>55</v>
      </c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29">
        <f t="shared" si="3"/>
        <v>55</v>
      </c>
    </row>
    <row r="213" spans="1:16" x14ac:dyDescent="0.15">
      <c r="A213" s="3" t="s">
        <v>171</v>
      </c>
      <c r="B213" s="3" t="s">
        <v>184</v>
      </c>
      <c r="C213" s="3" t="s">
        <v>185</v>
      </c>
      <c r="D213" s="13">
        <v>3892</v>
      </c>
      <c r="E213" s="13"/>
      <c r="F213" s="13">
        <v>130</v>
      </c>
      <c r="G213" s="13">
        <v>125</v>
      </c>
      <c r="H213" s="13"/>
      <c r="I213" s="13"/>
      <c r="J213" s="13">
        <v>44</v>
      </c>
      <c r="K213" s="13"/>
      <c r="L213" s="13"/>
      <c r="M213" s="13"/>
      <c r="N213" s="13">
        <v>523</v>
      </c>
      <c r="O213" s="13"/>
      <c r="P213" s="29">
        <f t="shared" si="3"/>
        <v>4714</v>
      </c>
    </row>
    <row r="214" spans="1:16" x14ac:dyDescent="0.15">
      <c r="A214" s="3" t="s">
        <v>171</v>
      </c>
      <c r="B214" s="3" t="s">
        <v>383</v>
      </c>
      <c r="C214" s="3" t="s">
        <v>384</v>
      </c>
      <c r="D214" s="13">
        <v>57.760000000000005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29">
        <f t="shared" si="3"/>
        <v>57.760000000000005</v>
      </c>
    </row>
    <row r="215" spans="1:16" x14ac:dyDescent="0.15">
      <c r="A215" s="3" t="s">
        <v>186</v>
      </c>
      <c r="B215" s="3" t="s">
        <v>155</v>
      </c>
      <c r="C215" s="3" t="s">
        <v>156</v>
      </c>
      <c r="D215" s="13">
        <v>3958.7</v>
      </c>
      <c r="E215" s="13"/>
      <c r="F215" s="13"/>
      <c r="G215" s="13">
        <v>491.20000000000005</v>
      </c>
      <c r="H215" s="13"/>
      <c r="I215" s="13"/>
      <c r="J215" s="13">
        <v>0</v>
      </c>
      <c r="K215" s="13"/>
      <c r="L215" s="13"/>
      <c r="M215" s="13"/>
      <c r="N215" s="13">
        <v>1473</v>
      </c>
      <c r="O215" s="13"/>
      <c r="P215" s="29">
        <f t="shared" si="3"/>
        <v>5922.9</v>
      </c>
    </row>
    <row r="216" spans="1:16" x14ac:dyDescent="0.15">
      <c r="A216" s="3" t="s">
        <v>186</v>
      </c>
      <c r="B216" s="3" t="s">
        <v>159</v>
      </c>
      <c r="C216" s="3" t="s">
        <v>160</v>
      </c>
      <c r="D216" s="13">
        <v>1715.9</v>
      </c>
      <c r="E216" s="13"/>
      <c r="F216" s="13"/>
      <c r="G216" s="13">
        <v>286</v>
      </c>
      <c r="H216" s="13"/>
      <c r="I216" s="13"/>
      <c r="J216" s="13">
        <v>0</v>
      </c>
      <c r="K216" s="13"/>
      <c r="L216" s="13">
        <v>660</v>
      </c>
      <c r="M216" s="13"/>
      <c r="N216" s="13">
        <v>232</v>
      </c>
      <c r="O216" s="13"/>
      <c r="P216" s="29">
        <f t="shared" si="3"/>
        <v>2893.9</v>
      </c>
    </row>
    <row r="217" spans="1:16" x14ac:dyDescent="0.15">
      <c r="A217" s="3" t="s">
        <v>186</v>
      </c>
      <c r="B217" s="3" t="s">
        <v>161</v>
      </c>
      <c r="C217" s="3" t="s">
        <v>162</v>
      </c>
      <c r="D217" s="13">
        <v>1678</v>
      </c>
      <c r="E217" s="13"/>
      <c r="F217" s="13"/>
      <c r="G217" s="13">
        <v>178.3</v>
      </c>
      <c r="H217" s="13"/>
      <c r="I217" s="13"/>
      <c r="J217" s="13"/>
      <c r="K217" s="13"/>
      <c r="L217" s="13"/>
      <c r="M217" s="13"/>
      <c r="N217" s="13">
        <v>381.6</v>
      </c>
      <c r="O217" s="13"/>
      <c r="P217" s="29">
        <f t="shared" si="3"/>
        <v>2237.9</v>
      </c>
    </row>
    <row r="218" spans="1:16" x14ac:dyDescent="0.15">
      <c r="A218" s="3" t="s">
        <v>186</v>
      </c>
      <c r="B218" s="3" t="s">
        <v>903</v>
      </c>
      <c r="C218" s="3" t="s">
        <v>180</v>
      </c>
      <c r="D218" s="13">
        <v>40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29">
        <f t="shared" si="3"/>
        <v>40</v>
      </c>
    </row>
    <row r="219" spans="1:16" x14ac:dyDescent="0.15">
      <c r="A219" s="3" t="s">
        <v>186</v>
      </c>
      <c r="B219" s="3" t="s">
        <v>892</v>
      </c>
      <c r="C219" s="3" t="s">
        <v>158</v>
      </c>
      <c r="D219" s="13">
        <v>3204.8000000000006</v>
      </c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29">
        <f t="shared" si="3"/>
        <v>3204.8000000000006</v>
      </c>
    </row>
    <row r="220" spans="1:16" x14ac:dyDescent="0.15">
      <c r="A220" s="3" t="s">
        <v>187</v>
      </c>
      <c r="B220" s="3" t="s">
        <v>188</v>
      </c>
      <c r="C220" s="3" t="s">
        <v>189</v>
      </c>
      <c r="D220" s="13">
        <v>13159.5</v>
      </c>
      <c r="E220" s="13"/>
      <c r="F220" s="13"/>
      <c r="G220" s="13">
        <v>692</v>
      </c>
      <c r="H220" s="13"/>
      <c r="I220" s="13"/>
      <c r="J220" s="13"/>
      <c r="K220" s="13"/>
      <c r="L220" s="13"/>
      <c r="M220" s="13"/>
      <c r="N220" s="13">
        <v>1309.9000000000003</v>
      </c>
      <c r="O220" s="13"/>
      <c r="P220" s="29">
        <f t="shared" si="3"/>
        <v>15161.4</v>
      </c>
    </row>
    <row r="221" spans="1:16" x14ac:dyDescent="0.15">
      <c r="A221" s="3" t="s">
        <v>187</v>
      </c>
      <c r="B221" s="3" t="s">
        <v>190</v>
      </c>
      <c r="C221" s="3" t="s">
        <v>189</v>
      </c>
      <c r="D221" s="13">
        <v>2307.5</v>
      </c>
      <c r="E221" s="13"/>
      <c r="F221" s="13"/>
      <c r="G221" s="13">
        <v>139</v>
      </c>
      <c r="H221" s="13"/>
      <c r="I221" s="13"/>
      <c r="J221" s="13"/>
      <c r="K221" s="13"/>
      <c r="L221" s="13"/>
      <c r="M221" s="13"/>
      <c r="N221" s="13">
        <v>231.10000000000002</v>
      </c>
      <c r="O221" s="13"/>
      <c r="P221" s="29">
        <f t="shared" si="3"/>
        <v>2677.6</v>
      </c>
    </row>
    <row r="222" spans="1:16" x14ac:dyDescent="0.15">
      <c r="A222" s="3" t="s">
        <v>187</v>
      </c>
      <c r="B222" s="3" t="s">
        <v>191</v>
      </c>
      <c r="C222" s="3" t="s">
        <v>192</v>
      </c>
      <c r="D222" s="13">
        <v>5416.02</v>
      </c>
      <c r="E222" s="13"/>
      <c r="F222" s="13"/>
      <c r="G222" s="13">
        <v>419.75</v>
      </c>
      <c r="H222" s="13"/>
      <c r="I222" s="13"/>
      <c r="J222" s="13">
        <v>0</v>
      </c>
      <c r="K222" s="13"/>
      <c r="L222" s="13"/>
      <c r="M222" s="13"/>
      <c r="N222" s="13">
        <v>518.4</v>
      </c>
      <c r="O222" s="13"/>
      <c r="P222" s="29">
        <f t="shared" si="3"/>
        <v>6354.17</v>
      </c>
    </row>
    <row r="223" spans="1:16" x14ac:dyDescent="0.15">
      <c r="A223" s="3" t="s">
        <v>187</v>
      </c>
      <c r="B223" s="3" t="s">
        <v>193</v>
      </c>
      <c r="C223" s="3" t="s">
        <v>192</v>
      </c>
      <c r="D223" s="13">
        <v>1025.33</v>
      </c>
      <c r="E223" s="13"/>
      <c r="F223" s="13"/>
      <c r="G223" s="13">
        <v>113.75</v>
      </c>
      <c r="H223" s="13"/>
      <c r="I223" s="13"/>
      <c r="J223" s="13">
        <v>0</v>
      </c>
      <c r="K223" s="13"/>
      <c r="L223" s="13"/>
      <c r="M223" s="13"/>
      <c r="N223" s="13">
        <v>174.3</v>
      </c>
      <c r="O223" s="13"/>
      <c r="P223" s="29">
        <f t="shared" si="3"/>
        <v>1313.3799999999999</v>
      </c>
    </row>
    <row r="224" spans="1:16" x14ac:dyDescent="0.15">
      <c r="A224" s="3" t="s">
        <v>187</v>
      </c>
      <c r="B224" s="3" t="s">
        <v>194</v>
      </c>
      <c r="C224" s="3" t="s">
        <v>195</v>
      </c>
      <c r="D224" s="13">
        <v>8315.1400000000031</v>
      </c>
      <c r="E224" s="13"/>
      <c r="F224" s="13"/>
      <c r="G224" s="13">
        <v>816.5</v>
      </c>
      <c r="H224" s="13"/>
      <c r="I224" s="13"/>
      <c r="J224" s="13"/>
      <c r="K224" s="13"/>
      <c r="L224" s="13"/>
      <c r="M224" s="13"/>
      <c r="N224" s="13">
        <v>1884.5000000000002</v>
      </c>
      <c r="O224" s="13"/>
      <c r="P224" s="29">
        <f t="shared" si="3"/>
        <v>11016.140000000003</v>
      </c>
    </row>
    <row r="225" spans="1:16" x14ac:dyDescent="0.15">
      <c r="A225" s="3" t="s">
        <v>187</v>
      </c>
      <c r="B225" s="3" t="s">
        <v>196</v>
      </c>
      <c r="C225" s="3" t="s">
        <v>195</v>
      </c>
      <c r="D225" s="13">
        <v>1926.06</v>
      </c>
      <c r="E225" s="13"/>
      <c r="F225" s="13"/>
      <c r="G225" s="13">
        <v>110</v>
      </c>
      <c r="H225" s="13"/>
      <c r="I225" s="13"/>
      <c r="J225" s="13"/>
      <c r="K225" s="13"/>
      <c r="L225" s="13"/>
      <c r="M225" s="13"/>
      <c r="N225" s="13">
        <v>150.69999999999999</v>
      </c>
      <c r="O225" s="13"/>
      <c r="P225" s="29">
        <f t="shared" si="3"/>
        <v>2186.7599999999998</v>
      </c>
    </row>
    <row r="226" spans="1:16" x14ac:dyDescent="0.15">
      <c r="A226" s="3" t="s">
        <v>187</v>
      </c>
      <c r="B226" s="3" t="s">
        <v>197</v>
      </c>
      <c r="C226" s="3" t="s">
        <v>162</v>
      </c>
      <c r="D226" s="13">
        <v>10493</v>
      </c>
      <c r="E226" s="13"/>
      <c r="F226" s="13"/>
      <c r="G226" s="13">
        <v>0</v>
      </c>
      <c r="H226" s="13"/>
      <c r="I226" s="13"/>
      <c r="J226" s="13">
        <v>0</v>
      </c>
      <c r="K226" s="13"/>
      <c r="L226" s="13"/>
      <c r="M226" s="13"/>
      <c r="N226" s="13">
        <v>0</v>
      </c>
      <c r="O226" s="13"/>
      <c r="P226" s="29">
        <f t="shared" si="3"/>
        <v>10493</v>
      </c>
    </row>
    <row r="227" spans="1:16" x14ac:dyDescent="0.15">
      <c r="A227" s="3" t="s">
        <v>187</v>
      </c>
      <c r="B227" s="3" t="s">
        <v>198</v>
      </c>
      <c r="C227" s="3" t="s">
        <v>162</v>
      </c>
      <c r="D227" s="13">
        <v>1629</v>
      </c>
      <c r="E227" s="13"/>
      <c r="F227" s="13"/>
      <c r="G227" s="13">
        <v>0</v>
      </c>
      <c r="H227" s="13"/>
      <c r="I227" s="13"/>
      <c r="J227" s="13">
        <v>0</v>
      </c>
      <c r="K227" s="13"/>
      <c r="L227" s="13"/>
      <c r="M227" s="13"/>
      <c r="N227" s="13">
        <v>0</v>
      </c>
      <c r="O227" s="13"/>
      <c r="P227" s="29">
        <f t="shared" si="3"/>
        <v>1629</v>
      </c>
    </row>
    <row r="228" spans="1:16" x14ac:dyDescent="0.15">
      <c r="A228" s="3" t="s">
        <v>187</v>
      </c>
      <c r="B228" s="3" t="s">
        <v>199</v>
      </c>
      <c r="C228" s="3" t="s">
        <v>158</v>
      </c>
      <c r="D228" s="13">
        <v>3459.28</v>
      </c>
      <c r="E228" s="13"/>
      <c r="F228" s="13"/>
      <c r="G228" s="13">
        <v>1117.2900000000002</v>
      </c>
      <c r="H228" s="13"/>
      <c r="I228" s="13"/>
      <c r="J228" s="13">
        <v>110.64</v>
      </c>
      <c r="K228" s="13"/>
      <c r="L228" s="13"/>
      <c r="M228" s="13"/>
      <c r="N228" s="13">
        <v>1263</v>
      </c>
      <c r="O228" s="13"/>
      <c r="P228" s="29">
        <f t="shared" si="3"/>
        <v>5950.2100000000009</v>
      </c>
    </row>
    <row r="229" spans="1:16" x14ac:dyDescent="0.15">
      <c r="A229" s="3" t="s">
        <v>187</v>
      </c>
      <c r="B229" s="3" t="s">
        <v>200</v>
      </c>
      <c r="C229" s="3" t="s">
        <v>201</v>
      </c>
      <c r="D229" s="13">
        <v>15900.4</v>
      </c>
      <c r="E229" s="13"/>
      <c r="F229" s="13">
        <v>133</v>
      </c>
      <c r="G229" s="13">
        <v>1941.9299999999996</v>
      </c>
      <c r="H229" s="13"/>
      <c r="I229" s="13"/>
      <c r="J229" s="13">
        <v>203.95999999999998</v>
      </c>
      <c r="K229" s="13"/>
      <c r="L229" s="13">
        <v>1950</v>
      </c>
      <c r="M229" s="13"/>
      <c r="N229" s="13">
        <v>5570</v>
      </c>
      <c r="O229" s="13"/>
      <c r="P229" s="29">
        <f t="shared" si="3"/>
        <v>25699.289999999997</v>
      </c>
    </row>
    <row r="230" spans="1:16" x14ac:dyDescent="0.15">
      <c r="A230" s="3" t="s">
        <v>187</v>
      </c>
      <c r="B230" s="3" t="s">
        <v>202</v>
      </c>
      <c r="C230" s="3" t="s">
        <v>201</v>
      </c>
      <c r="D230" s="13">
        <v>1966</v>
      </c>
      <c r="E230" s="13"/>
      <c r="F230" s="13"/>
      <c r="G230" s="13">
        <v>245.32</v>
      </c>
      <c r="H230" s="13"/>
      <c r="I230" s="13"/>
      <c r="J230" s="13">
        <v>52.32</v>
      </c>
      <c r="K230" s="13"/>
      <c r="L230" s="13"/>
      <c r="M230" s="13"/>
      <c r="N230" s="13">
        <v>786</v>
      </c>
      <c r="O230" s="13"/>
      <c r="P230" s="29">
        <f t="shared" si="3"/>
        <v>3049.6400000000003</v>
      </c>
    </row>
    <row r="231" spans="1:16" x14ac:dyDescent="0.15">
      <c r="A231" s="3" t="s">
        <v>187</v>
      </c>
      <c r="B231" s="3" t="s">
        <v>904</v>
      </c>
      <c r="C231" s="3" t="s">
        <v>210</v>
      </c>
      <c r="D231" s="13">
        <v>0</v>
      </c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29">
        <f t="shared" si="3"/>
        <v>0</v>
      </c>
    </row>
    <row r="232" spans="1:16" x14ac:dyDescent="0.15">
      <c r="A232" s="3" t="s">
        <v>187</v>
      </c>
      <c r="B232" s="3" t="s">
        <v>905</v>
      </c>
      <c r="C232" s="3" t="s">
        <v>210</v>
      </c>
      <c r="D232" s="13">
        <v>0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29">
        <f t="shared" si="3"/>
        <v>0</v>
      </c>
    </row>
    <row r="233" spans="1:16" x14ac:dyDescent="0.15">
      <c r="A233" s="3" t="s">
        <v>187</v>
      </c>
      <c r="B233" s="3" t="s">
        <v>906</v>
      </c>
      <c r="C233" s="3" t="s">
        <v>201</v>
      </c>
      <c r="D233" s="13">
        <v>2056.2399999999998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29">
        <f t="shared" si="3"/>
        <v>2056.2399999999998</v>
      </c>
    </row>
    <row r="234" spans="1:16" x14ac:dyDescent="0.15">
      <c r="A234" s="3" t="s">
        <v>187</v>
      </c>
      <c r="B234" s="3" t="s">
        <v>907</v>
      </c>
      <c r="C234" s="3" t="s">
        <v>201</v>
      </c>
      <c r="D234" s="13">
        <v>0</v>
      </c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29">
        <f t="shared" si="3"/>
        <v>0</v>
      </c>
    </row>
    <row r="235" spans="1:16" x14ac:dyDescent="0.15">
      <c r="A235" s="3" t="s">
        <v>187</v>
      </c>
      <c r="B235" s="3" t="s">
        <v>385</v>
      </c>
      <c r="C235" s="3" t="s">
        <v>201</v>
      </c>
      <c r="D235" s="13">
        <v>158</v>
      </c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29">
        <f t="shared" si="3"/>
        <v>158</v>
      </c>
    </row>
    <row r="236" spans="1:16" x14ac:dyDescent="0.15">
      <c r="A236" s="3" t="s">
        <v>187</v>
      </c>
      <c r="B236" s="3" t="s">
        <v>908</v>
      </c>
      <c r="C236" s="3" t="s">
        <v>201</v>
      </c>
      <c r="D236" s="13">
        <v>701</v>
      </c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29">
        <f t="shared" si="3"/>
        <v>701</v>
      </c>
    </row>
    <row r="237" spans="1:16" x14ac:dyDescent="0.15">
      <c r="A237" s="3" t="s">
        <v>187</v>
      </c>
      <c r="B237" s="3" t="s">
        <v>909</v>
      </c>
      <c r="C237" s="3" t="s">
        <v>388</v>
      </c>
      <c r="D237" s="13">
        <v>373.63</v>
      </c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29">
        <f t="shared" si="3"/>
        <v>373.63</v>
      </c>
    </row>
    <row r="238" spans="1:16" x14ac:dyDescent="0.15">
      <c r="A238" s="3" t="s">
        <v>187</v>
      </c>
      <c r="B238" s="3" t="s">
        <v>387</v>
      </c>
      <c r="C238" s="3" t="s">
        <v>388</v>
      </c>
      <c r="D238" s="13">
        <v>35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29">
        <f t="shared" si="3"/>
        <v>35</v>
      </c>
    </row>
    <row r="239" spans="1:16" x14ac:dyDescent="0.15">
      <c r="A239" s="3" t="s">
        <v>187</v>
      </c>
      <c r="B239" s="3" t="s">
        <v>203</v>
      </c>
      <c r="C239" s="3" t="s">
        <v>204</v>
      </c>
      <c r="D239" s="13">
        <v>5040.26</v>
      </c>
      <c r="E239" s="13"/>
      <c r="F239" s="13"/>
      <c r="G239" s="13">
        <v>1114</v>
      </c>
      <c r="H239" s="13"/>
      <c r="I239" s="13"/>
      <c r="J239" s="13"/>
      <c r="K239" s="13"/>
      <c r="L239" s="13"/>
      <c r="M239" s="13"/>
      <c r="N239" s="13">
        <v>1561.6999999999998</v>
      </c>
      <c r="O239" s="13"/>
      <c r="P239" s="29">
        <f t="shared" si="3"/>
        <v>7715.96</v>
      </c>
    </row>
    <row r="240" spans="1:16" x14ac:dyDescent="0.15">
      <c r="A240" s="3" t="s">
        <v>187</v>
      </c>
      <c r="B240" s="3" t="s">
        <v>205</v>
      </c>
      <c r="C240" s="3" t="s">
        <v>204</v>
      </c>
      <c r="D240" s="13">
        <v>935</v>
      </c>
      <c r="E240" s="13"/>
      <c r="F240" s="13"/>
      <c r="G240" s="13">
        <v>230</v>
      </c>
      <c r="H240" s="13"/>
      <c r="I240" s="13"/>
      <c r="J240" s="13"/>
      <c r="K240" s="13"/>
      <c r="L240" s="13"/>
      <c r="M240" s="13"/>
      <c r="N240" s="13">
        <v>394.69999999999993</v>
      </c>
      <c r="O240" s="13"/>
      <c r="P240" s="29">
        <f t="shared" si="3"/>
        <v>1559.6999999999998</v>
      </c>
    </row>
    <row r="241" spans="1:16" x14ac:dyDescent="0.15">
      <c r="A241" s="3" t="s">
        <v>187</v>
      </c>
      <c r="B241" s="3" t="s">
        <v>206</v>
      </c>
      <c r="C241" s="3" t="s">
        <v>207</v>
      </c>
      <c r="D241" s="13">
        <v>7287.6100000000006</v>
      </c>
      <c r="E241" s="13"/>
      <c r="F241" s="13"/>
      <c r="G241" s="13">
        <v>553.65</v>
      </c>
      <c r="H241" s="13"/>
      <c r="I241" s="13"/>
      <c r="J241" s="13">
        <v>0</v>
      </c>
      <c r="K241" s="13"/>
      <c r="L241" s="13"/>
      <c r="M241" s="13"/>
      <c r="N241" s="13">
        <v>1422</v>
      </c>
      <c r="O241" s="13"/>
      <c r="P241" s="29">
        <f t="shared" si="3"/>
        <v>9263.26</v>
      </c>
    </row>
    <row r="242" spans="1:16" x14ac:dyDescent="0.15">
      <c r="A242" s="3" t="s">
        <v>187</v>
      </c>
      <c r="B242" s="3" t="s">
        <v>208</v>
      </c>
      <c r="C242" s="3" t="s">
        <v>207</v>
      </c>
      <c r="D242" s="13">
        <v>1367.13</v>
      </c>
      <c r="E242" s="13"/>
      <c r="F242" s="13"/>
      <c r="G242" s="13">
        <v>121.33</v>
      </c>
      <c r="H242" s="13"/>
      <c r="I242" s="13"/>
      <c r="J242" s="13">
        <v>0</v>
      </c>
      <c r="K242" s="13"/>
      <c r="L242" s="13"/>
      <c r="M242" s="13"/>
      <c r="N242" s="13">
        <v>294</v>
      </c>
      <c r="O242" s="13"/>
      <c r="P242" s="29">
        <f t="shared" si="3"/>
        <v>1782.46</v>
      </c>
    </row>
    <row r="243" spans="1:16" x14ac:dyDescent="0.15">
      <c r="A243" s="3" t="s">
        <v>187</v>
      </c>
      <c r="B243" s="3" t="s">
        <v>209</v>
      </c>
      <c r="C243" s="3" t="s">
        <v>210</v>
      </c>
      <c r="D243" s="13">
        <v>5351.63</v>
      </c>
      <c r="E243" s="13"/>
      <c r="F243" s="13"/>
      <c r="G243" s="13">
        <v>491.64999999999992</v>
      </c>
      <c r="H243" s="13"/>
      <c r="I243" s="13"/>
      <c r="J243" s="13">
        <v>0</v>
      </c>
      <c r="K243" s="13"/>
      <c r="L243" s="13"/>
      <c r="M243" s="13"/>
      <c r="N243" s="13">
        <v>1150</v>
      </c>
      <c r="O243" s="13"/>
      <c r="P243" s="29">
        <f t="shared" si="3"/>
        <v>6993.28</v>
      </c>
    </row>
    <row r="244" spans="1:16" x14ac:dyDescent="0.15">
      <c r="A244" s="3" t="s">
        <v>187</v>
      </c>
      <c r="B244" s="3" t="s">
        <v>211</v>
      </c>
      <c r="C244" s="3" t="s">
        <v>210</v>
      </c>
      <c r="D244" s="13">
        <v>453.5</v>
      </c>
      <c r="E244" s="13"/>
      <c r="F244" s="13"/>
      <c r="G244" s="13">
        <v>88.66</v>
      </c>
      <c r="H244" s="13"/>
      <c r="I244" s="13"/>
      <c r="J244" s="13">
        <v>0</v>
      </c>
      <c r="K244" s="13"/>
      <c r="L244" s="13"/>
      <c r="M244" s="13"/>
      <c r="N244" s="13">
        <v>312</v>
      </c>
      <c r="O244" s="13"/>
      <c r="P244" s="29">
        <f t="shared" si="3"/>
        <v>854.16</v>
      </c>
    </row>
    <row r="245" spans="1:16" x14ac:dyDescent="0.15">
      <c r="A245" s="3" t="s">
        <v>187</v>
      </c>
      <c r="B245" s="3" t="s">
        <v>212</v>
      </c>
      <c r="C245" s="3" t="s">
        <v>167</v>
      </c>
      <c r="D245" s="13">
        <v>28304.63</v>
      </c>
      <c r="E245" s="13"/>
      <c r="F245" s="13">
        <v>609</v>
      </c>
      <c r="G245" s="13">
        <v>2580.75</v>
      </c>
      <c r="H245" s="13"/>
      <c r="I245" s="13"/>
      <c r="J245" s="13">
        <v>158</v>
      </c>
      <c r="K245" s="13"/>
      <c r="L245" s="13">
        <v>2617</v>
      </c>
      <c r="M245" s="13"/>
      <c r="N245" s="13">
        <v>6366.8999999999978</v>
      </c>
      <c r="O245" s="13"/>
      <c r="P245" s="29">
        <f t="shared" si="3"/>
        <v>40636.28</v>
      </c>
    </row>
    <row r="246" spans="1:16" x14ac:dyDescent="0.15">
      <c r="A246" s="3" t="s">
        <v>187</v>
      </c>
      <c r="B246" s="3" t="s">
        <v>213</v>
      </c>
      <c r="C246" s="3" t="s">
        <v>167</v>
      </c>
      <c r="D246" s="13">
        <v>3426.5</v>
      </c>
      <c r="E246" s="13"/>
      <c r="F246" s="13">
        <v>219</v>
      </c>
      <c r="G246" s="13">
        <v>461.5</v>
      </c>
      <c r="H246" s="13"/>
      <c r="I246" s="13"/>
      <c r="J246" s="13">
        <v>0</v>
      </c>
      <c r="K246" s="13"/>
      <c r="L246" s="13">
        <v>487</v>
      </c>
      <c r="M246" s="13"/>
      <c r="N246" s="13">
        <v>1062.2</v>
      </c>
      <c r="O246" s="13"/>
      <c r="P246" s="29">
        <f t="shared" si="3"/>
        <v>5656.2</v>
      </c>
    </row>
    <row r="247" spans="1:16" x14ac:dyDescent="0.15">
      <c r="A247" s="3" t="s">
        <v>187</v>
      </c>
      <c r="B247" s="3" t="s">
        <v>214</v>
      </c>
      <c r="C247" s="3" t="s">
        <v>215</v>
      </c>
      <c r="D247" s="13">
        <v>7834.9700000000021</v>
      </c>
      <c r="E247" s="13">
        <v>1300</v>
      </c>
      <c r="F247" s="13"/>
      <c r="G247" s="13">
        <v>686.5</v>
      </c>
      <c r="H247" s="13"/>
      <c r="I247" s="13"/>
      <c r="J247" s="13">
        <v>0</v>
      </c>
      <c r="K247" s="13"/>
      <c r="L247" s="13"/>
      <c r="M247" s="13"/>
      <c r="N247" s="13">
        <v>2766.1</v>
      </c>
      <c r="O247" s="13"/>
      <c r="P247" s="29">
        <f t="shared" si="3"/>
        <v>12587.570000000002</v>
      </c>
    </row>
    <row r="248" spans="1:16" x14ac:dyDescent="0.15">
      <c r="A248" s="3" t="s">
        <v>187</v>
      </c>
      <c r="B248" s="3" t="s">
        <v>216</v>
      </c>
      <c r="C248" s="3" t="s">
        <v>215</v>
      </c>
      <c r="D248" s="13">
        <v>1306.78</v>
      </c>
      <c r="E248" s="13"/>
      <c r="F248" s="13"/>
      <c r="G248" s="13">
        <v>98.25</v>
      </c>
      <c r="H248" s="13"/>
      <c r="I248" s="13"/>
      <c r="J248" s="13">
        <v>0</v>
      </c>
      <c r="K248" s="13"/>
      <c r="L248" s="13"/>
      <c r="M248" s="13"/>
      <c r="N248" s="13">
        <v>432.79999999999995</v>
      </c>
      <c r="O248" s="13"/>
      <c r="P248" s="29">
        <f t="shared" si="3"/>
        <v>1837.83</v>
      </c>
    </row>
    <row r="249" spans="1:16" x14ac:dyDescent="0.15">
      <c r="A249" s="3" t="s">
        <v>187</v>
      </c>
      <c r="B249" s="3" t="s">
        <v>217</v>
      </c>
      <c r="C249" s="3" t="s">
        <v>218</v>
      </c>
      <c r="D249" s="13">
        <v>749.28000000000009</v>
      </c>
      <c r="E249" s="13"/>
      <c r="F249" s="13"/>
      <c r="G249" s="13">
        <v>40</v>
      </c>
      <c r="H249" s="13"/>
      <c r="I249" s="13"/>
      <c r="J249" s="13"/>
      <c r="K249" s="13"/>
      <c r="L249" s="13"/>
      <c r="M249" s="13"/>
      <c r="N249" s="13">
        <v>176.8</v>
      </c>
      <c r="O249" s="13"/>
      <c r="P249" s="29">
        <f t="shared" si="3"/>
        <v>966.08000000000015</v>
      </c>
    </row>
    <row r="250" spans="1:16" x14ac:dyDescent="0.15">
      <c r="A250" s="3" t="s">
        <v>187</v>
      </c>
      <c r="B250" s="3" t="s">
        <v>219</v>
      </c>
      <c r="C250" s="3" t="s">
        <v>218</v>
      </c>
      <c r="D250" s="13">
        <v>51</v>
      </c>
      <c r="E250" s="13"/>
      <c r="F250" s="13"/>
      <c r="G250" s="13">
        <v>10</v>
      </c>
      <c r="H250" s="13"/>
      <c r="I250" s="13"/>
      <c r="J250" s="13"/>
      <c r="K250" s="13"/>
      <c r="L250" s="13"/>
      <c r="M250" s="13"/>
      <c r="N250" s="13">
        <v>0</v>
      </c>
      <c r="O250" s="13"/>
      <c r="P250" s="29">
        <f t="shared" si="3"/>
        <v>61</v>
      </c>
    </row>
    <row r="251" spans="1:16" x14ac:dyDescent="0.15">
      <c r="A251" s="3" t="s">
        <v>187</v>
      </c>
      <c r="B251" s="3" t="s">
        <v>220</v>
      </c>
      <c r="C251" s="3" t="s">
        <v>210</v>
      </c>
      <c r="D251" s="13">
        <v>11984.5</v>
      </c>
      <c r="E251" s="13"/>
      <c r="F251" s="13"/>
      <c r="G251" s="13">
        <v>812.65000000000009</v>
      </c>
      <c r="H251" s="13"/>
      <c r="I251" s="13"/>
      <c r="J251" s="13">
        <v>0</v>
      </c>
      <c r="K251" s="13"/>
      <c r="L251" s="13">
        <v>300</v>
      </c>
      <c r="M251" s="13"/>
      <c r="N251" s="13">
        <v>1072</v>
      </c>
      <c r="O251" s="13"/>
      <c r="P251" s="29">
        <f t="shared" si="3"/>
        <v>14169.15</v>
      </c>
    </row>
    <row r="252" spans="1:16" x14ac:dyDescent="0.15">
      <c r="A252" s="3" t="s">
        <v>187</v>
      </c>
      <c r="B252" s="3" t="s">
        <v>221</v>
      </c>
      <c r="C252" s="3" t="s">
        <v>210</v>
      </c>
      <c r="D252" s="13">
        <v>1104.2</v>
      </c>
      <c r="E252" s="13"/>
      <c r="F252" s="13"/>
      <c r="G252" s="13">
        <v>133.32999999999998</v>
      </c>
      <c r="H252" s="13"/>
      <c r="I252" s="13"/>
      <c r="J252" s="13">
        <v>0</v>
      </c>
      <c r="K252" s="13"/>
      <c r="L252" s="13">
        <v>280</v>
      </c>
      <c r="M252" s="13"/>
      <c r="N252" s="13">
        <v>287</v>
      </c>
      <c r="O252" s="13"/>
      <c r="P252" s="29">
        <f t="shared" si="3"/>
        <v>1804.53</v>
      </c>
    </row>
    <row r="253" spans="1:16" x14ac:dyDescent="0.15">
      <c r="A253" s="3" t="s">
        <v>187</v>
      </c>
      <c r="B253" s="3" t="s">
        <v>910</v>
      </c>
      <c r="C253" s="3" t="s">
        <v>390</v>
      </c>
      <c r="D253" s="13">
        <v>1619</v>
      </c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29">
        <f t="shared" si="3"/>
        <v>1619</v>
      </c>
    </row>
    <row r="254" spans="1:16" x14ac:dyDescent="0.15">
      <c r="A254" s="3" t="s">
        <v>187</v>
      </c>
      <c r="B254" s="3" t="s">
        <v>389</v>
      </c>
      <c r="C254" s="3" t="s">
        <v>390</v>
      </c>
      <c r="D254" s="13">
        <v>172</v>
      </c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29">
        <f t="shared" si="3"/>
        <v>172</v>
      </c>
    </row>
    <row r="255" spans="1:16" x14ac:dyDescent="0.15">
      <c r="A255" s="3" t="s">
        <v>187</v>
      </c>
      <c r="B255" s="3" t="s">
        <v>911</v>
      </c>
      <c r="C255" s="3" t="s">
        <v>355</v>
      </c>
      <c r="D255" s="13">
        <v>176.79</v>
      </c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29">
        <f t="shared" si="3"/>
        <v>176.79</v>
      </c>
    </row>
    <row r="256" spans="1:16" x14ac:dyDescent="0.15">
      <c r="A256" s="3" t="s">
        <v>187</v>
      </c>
      <c r="B256" s="3" t="s">
        <v>391</v>
      </c>
      <c r="C256" s="3" t="s">
        <v>355</v>
      </c>
      <c r="D256" s="13">
        <v>44</v>
      </c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29">
        <f t="shared" si="3"/>
        <v>44</v>
      </c>
    </row>
    <row r="257" spans="1:16" x14ac:dyDescent="0.15">
      <c r="A257" s="3" t="s">
        <v>187</v>
      </c>
      <c r="B257" s="3" t="s">
        <v>392</v>
      </c>
      <c r="C257" s="3" t="s">
        <v>201</v>
      </c>
      <c r="D257" s="13">
        <v>1035</v>
      </c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29">
        <f t="shared" si="3"/>
        <v>1035</v>
      </c>
    </row>
    <row r="258" spans="1:16" x14ac:dyDescent="0.15">
      <c r="A258" s="3" t="s">
        <v>187</v>
      </c>
      <c r="B258" s="3" t="s">
        <v>912</v>
      </c>
      <c r="C258" s="3" t="s">
        <v>201</v>
      </c>
      <c r="D258" s="13">
        <v>9250</v>
      </c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29">
        <f t="shared" si="3"/>
        <v>9250</v>
      </c>
    </row>
    <row r="259" spans="1:16" x14ac:dyDescent="0.15">
      <c r="A259" s="3" t="s">
        <v>187</v>
      </c>
      <c r="B259" s="3" t="s">
        <v>393</v>
      </c>
      <c r="C259" s="3" t="s">
        <v>201</v>
      </c>
      <c r="D259" s="13">
        <v>270</v>
      </c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29">
        <f t="shared" si="3"/>
        <v>270</v>
      </c>
    </row>
    <row r="260" spans="1:16" x14ac:dyDescent="0.15">
      <c r="A260" s="3" t="s">
        <v>187</v>
      </c>
      <c r="B260" s="3" t="s">
        <v>913</v>
      </c>
      <c r="C260" s="3" t="s">
        <v>201</v>
      </c>
      <c r="D260" s="13">
        <v>3446</v>
      </c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29">
        <f t="shared" si="3"/>
        <v>3446</v>
      </c>
    </row>
    <row r="261" spans="1:16" x14ac:dyDescent="0.15">
      <c r="A261" s="3" t="s">
        <v>187</v>
      </c>
      <c r="B261" s="3" t="s">
        <v>222</v>
      </c>
      <c r="C261" s="3" t="s">
        <v>201</v>
      </c>
      <c r="D261" s="13">
        <v>31342.48</v>
      </c>
      <c r="E261" s="13">
        <v>3960</v>
      </c>
      <c r="F261" s="13"/>
      <c r="G261" s="13"/>
      <c r="H261" s="13"/>
      <c r="I261" s="13"/>
      <c r="J261" s="13">
        <v>0</v>
      </c>
      <c r="K261" s="13"/>
      <c r="L261" s="13"/>
      <c r="M261" s="13"/>
      <c r="N261" s="13"/>
      <c r="O261" s="13"/>
      <c r="P261" s="29">
        <f t="shared" si="3"/>
        <v>35302.479999999996</v>
      </c>
    </row>
    <row r="262" spans="1:16" x14ac:dyDescent="0.15">
      <c r="A262" s="3" t="s">
        <v>187</v>
      </c>
      <c r="B262" s="3" t="s">
        <v>223</v>
      </c>
      <c r="C262" s="3" t="s">
        <v>201</v>
      </c>
      <c r="D262" s="13">
        <v>1699</v>
      </c>
      <c r="E262" s="13"/>
      <c r="F262" s="13"/>
      <c r="G262" s="13"/>
      <c r="H262" s="13"/>
      <c r="I262" s="13"/>
      <c r="J262" s="13">
        <v>0</v>
      </c>
      <c r="K262" s="13"/>
      <c r="L262" s="13"/>
      <c r="M262" s="13"/>
      <c r="N262" s="13"/>
      <c r="O262" s="13"/>
      <c r="P262" s="29">
        <f t="shared" ref="P262:P325" si="4">SUM(D262:O262)</f>
        <v>1699</v>
      </c>
    </row>
    <row r="263" spans="1:16" x14ac:dyDescent="0.15">
      <c r="A263" s="3" t="s">
        <v>187</v>
      </c>
      <c r="B263" s="3" t="s">
        <v>914</v>
      </c>
      <c r="C263" s="3" t="s">
        <v>302</v>
      </c>
      <c r="D263" s="13">
        <v>849</v>
      </c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29">
        <f t="shared" si="4"/>
        <v>849</v>
      </c>
    </row>
    <row r="264" spans="1:16" x14ac:dyDescent="0.15">
      <c r="A264" s="3" t="s">
        <v>187</v>
      </c>
      <c r="B264" s="3" t="s">
        <v>394</v>
      </c>
      <c r="C264" s="3" t="s">
        <v>302</v>
      </c>
      <c r="D264" s="13">
        <v>190</v>
      </c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29">
        <f t="shared" si="4"/>
        <v>190</v>
      </c>
    </row>
    <row r="265" spans="1:16" x14ac:dyDescent="0.15">
      <c r="A265" s="3" t="s">
        <v>187</v>
      </c>
      <c r="B265" s="3" t="s">
        <v>224</v>
      </c>
      <c r="C265" s="3" t="s">
        <v>225</v>
      </c>
      <c r="D265" s="13">
        <v>3623</v>
      </c>
      <c r="E265" s="13"/>
      <c r="F265" s="13">
        <v>270</v>
      </c>
      <c r="G265" s="13">
        <v>301</v>
      </c>
      <c r="H265" s="13"/>
      <c r="I265" s="13"/>
      <c r="J265" s="13">
        <v>110</v>
      </c>
      <c r="K265" s="13"/>
      <c r="L265" s="13">
        <v>360</v>
      </c>
      <c r="M265" s="13"/>
      <c r="N265" s="13">
        <v>3082</v>
      </c>
      <c r="O265" s="13"/>
      <c r="P265" s="29">
        <f t="shared" si="4"/>
        <v>7746</v>
      </c>
    </row>
    <row r="266" spans="1:16" x14ac:dyDescent="0.15">
      <c r="A266" s="3" t="s">
        <v>187</v>
      </c>
      <c r="B266" s="3" t="s">
        <v>226</v>
      </c>
      <c r="C266" s="3" t="s">
        <v>225</v>
      </c>
      <c r="D266" s="13">
        <v>380</v>
      </c>
      <c r="E266" s="13"/>
      <c r="F266" s="13"/>
      <c r="G266" s="13">
        <v>180</v>
      </c>
      <c r="H266" s="13"/>
      <c r="I266" s="13"/>
      <c r="J266" s="13">
        <v>0</v>
      </c>
      <c r="K266" s="13"/>
      <c r="L266" s="13"/>
      <c r="M266" s="13"/>
      <c r="N266" s="13">
        <v>409</v>
      </c>
      <c r="O266" s="13"/>
      <c r="P266" s="29">
        <f t="shared" si="4"/>
        <v>969</v>
      </c>
    </row>
    <row r="267" spans="1:16" x14ac:dyDescent="0.15">
      <c r="A267" s="3" t="s">
        <v>187</v>
      </c>
      <c r="B267" s="3" t="s">
        <v>227</v>
      </c>
      <c r="C267" s="3" t="s">
        <v>158</v>
      </c>
      <c r="D267" s="13">
        <v>53400</v>
      </c>
      <c r="E267" s="13">
        <v>0</v>
      </c>
      <c r="F267" s="13"/>
      <c r="G267" s="13"/>
      <c r="H267" s="13"/>
      <c r="I267" s="13"/>
      <c r="J267" s="13">
        <v>0</v>
      </c>
      <c r="K267" s="13"/>
      <c r="L267" s="13"/>
      <c r="M267" s="13"/>
      <c r="N267" s="13">
        <v>10003</v>
      </c>
      <c r="O267" s="13"/>
      <c r="P267" s="29">
        <f t="shared" si="4"/>
        <v>63403</v>
      </c>
    </row>
    <row r="268" spans="1:16" x14ac:dyDescent="0.15">
      <c r="A268" s="3" t="s">
        <v>187</v>
      </c>
      <c r="B268" s="3" t="s">
        <v>228</v>
      </c>
      <c r="C268" s="3" t="s">
        <v>158</v>
      </c>
      <c r="D268" s="13">
        <v>10000</v>
      </c>
      <c r="E268" s="13">
        <v>0</v>
      </c>
      <c r="F268" s="13"/>
      <c r="G268" s="13"/>
      <c r="H268" s="13"/>
      <c r="I268" s="13"/>
      <c r="J268" s="13">
        <v>0</v>
      </c>
      <c r="K268" s="13"/>
      <c r="L268" s="13"/>
      <c r="M268" s="13"/>
      <c r="N268" s="13">
        <v>1652</v>
      </c>
      <c r="O268" s="13"/>
      <c r="P268" s="29">
        <f t="shared" si="4"/>
        <v>11652</v>
      </c>
    </row>
    <row r="269" spans="1:16" x14ac:dyDescent="0.15">
      <c r="A269" s="3" t="s">
        <v>187</v>
      </c>
      <c r="B269" s="3" t="s">
        <v>915</v>
      </c>
      <c r="C269" s="3" t="s">
        <v>396</v>
      </c>
      <c r="D269" s="13">
        <v>1055.7000000000005</v>
      </c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29">
        <f t="shared" si="4"/>
        <v>1055.7000000000005</v>
      </c>
    </row>
    <row r="270" spans="1:16" x14ac:dyDescent="0.15">
      <c r="A270" s="3" t="s">
        <v>187</v>
      </c>
      <c r="B270" s="3" t="s">
        <v>395</v>
      </c>
      <c r="C270" s="3" t="s">
        <v>396</v>
      </c>
      <c r="D270" s="13">
        <v>223.89999999999998</v>
      </c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29">
        <f t="shared" si="4"/>
        <v>223.89999999999998</v>
      </c>
    </row>
    <row r="271" spans="1:16" x14ac:dyDescent="0.15">
      <c r="A271" s="3" t="s">
        <v>187</v>
      </c>
      <c r="B271" s="3" t="s">
        <v>229</v>
      </c>
      <c r="C271" s="3" t="s">
        <v>180</v>
      </c>
      <c r="D271" s="13">
        <v>6299.39</v>
      </c>
      <c r="E271" s="13"/>
      <c r="F271" s="13"/>
      <c r="G271" s="13">
        <v>654.5</v>
      </c>
      <c r="H271" s="13"/>
      <c r="I271" s="13"/>
      <c r="J271" s="13"/>
      <c r="K271" s="13"/>
      <c r="L271" s="13">
        <v>400</v>
      </c>
      <c r="M271" s="13"/>
      <c r="N271" s="13">
        <v>1139.4000000000001</v>
      </c>
      <c r="O271" s="13"/>
      <c r="P271" s="29">
        <f t="shared" si="4"/>
        <v>8493.2900000000009</v>
      </c>
    </row>
    <row r="272" spans="1:16" x14ac:dyDescent="0.15">
      <c r="A272" s="3" t="s">
        <v>187</v>
      </c>
      <c r="B272" s="3" t="s">
        <v>230</v>
      </c>
      <c r="C272" s="3" t="s">
        <v>180</v>
      </c>
      <c r="D272" s="13">
        <v>930</v>
      </c>
      <c r="E272" s="13"/>
      <c r="F272" s="13"/>
      <c r="G272" s="13">
        <v>87</v>
      </c>
      <c r="H272" s="13"/>
      <c r="I272" s="13"/>
      <c r="J272" s="13"/>
      <c r="K272" s="13"/>
      <c r="L272" s="13"/>
      <c r="M272" s="13"/>
      <c r="N272" s="13">
        <v>253.20000000000002</v>
      </c>
      <c r="O272" s="13"/>
      <c r="P272" s="29">
        <f t="shared" si="4"/>
        <v>1270.2</v>
      </c>
    </row>
    <row r="273" spans="1:16" x14ac:dyDescent="0.15">
      <c r="A273" s="3" t="s">
        <v>187</v>
      </c>
      <c r="B273" s="3" t="s">
        <v>231</v>
      </c>
      <c r="C273" s="3" t="s">
        <v>210</v>
      </c>
      <c r="D273" s="13">
        <v>0</v>
      </c>
      <c r="E273" s="13"/>
      <c r="F273" s="13"/>
      <c r="G273" s="13"/>
      <c r="H273" s="13"/>
      <c r="I273" s="13"/>
      <c r="J273" s="13"/>
      <c r="K273" s="13"/>
      <c r="L273" s="13">
        <v>857</v>
      </c>
      <c r="M273" s="13"/>
      <c r="N273" s="13"/>
      <c r="O273" s="13"/>
      <c r="P273" s="29">
        <f t="shared" si="4"/>
        <v>857</v>
      </c>
    </row>
    <row r="274" spans="1:16" x14ac:dyDescent="0.15">
      <c r="A274" s="3" t="s">
        <v>187</v>
      </c>
      <c r="B274" s="3" t="s">
        <v>397</v>
      </c>
      <c r="C274" s="3" t="s">
        <v>210</v>
      </c>
      <c r="D274" s="13">
        <v>0</v>
      </c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29">
        <f t="shared" si="4"/>
        <v>0</v>
      </c>
    </row>
    <row r="275" spans="1:16" x14ac:dyDescent="0.15">
      <c r="A275" s="3" t="s">
        <v>187</v>
      </c>
      <c r="B275" s="3" t="s">
        <v>232</v>
      </c>
      <c r="C275" s="3" t="s">
        <v>233</v>
      </c>
      <c r="D275" s="13">
        <v>2540.54</v>
      </c>
      <c r="E275" s="13"/>
      <c r="F275" s="13"/>
      <c r="G275" s="13">
        <v>219.8</v>
      </c>
      <c r="H275" s="13"/>
      <c r="I275" s="13"/>
      <c r="J275" s="13"/>
      <c r="K275" s="13"/>
      <c r="L275" s="13"/>
      <c r="M275" s="13"/>
      <c r="N275" s="13">
        <v>565.79999999999995</v>
      </c>
      <c r="O275" s="13"/>
      <c r="P275" s="29">
        <f t="shared" si="4"/>
        <v>3326.1400000000003</v>
      </c>
    </row>
    <row r="276" spans="1:16" x14ac:dyDescent="0.15">
      <c r="A276" s="3" t="s">
        <v>187</v>
      </c>
      <c r="B276" s="3" t="s">
        <v>234</v>
      </c>
      <c r="C276" s="3" t="s">
        <v>233</v>
      </c>
      <c r="D276" s="13">
        <v>355</v>
      </c>
      <c r="E276" s="13"/>
      <c r="F276" s="13"/>
      <c r="G276" s="13">
        <v>35.4</v>
      </c>
      <c r="H276" s="13"/>
      <c r="I276" s="13"/>
      <c r="J276" s="13"/>
      <c r="K276" s="13"/>
      <c r="L276" s="13"/>
      <c r="M276" s="13"/>
      <c r="N276" s="13">
        <v>102.19999999999999</v>
      </c>
      <c r="O276" s="13"/>
      <c r="P276" s="29">
        <f t="shared" si="4"/>
        <v>492.59999999999997</v>
      </c>
    </row>
    <row r="277" spans="1:16" x14ac:dyDescent="0.15">
      <c r="A277" s="3" t="s">
        <v>187</v>
      </c>
      <c r="B277" s="3" t="s">
        <v>235</v>
      </c>
      <c r="C277" s="3" t="s">
        <v>236</v>
      </c>
      <c r="D277" s="13">
        <v>7349</v>
      </c>
      <c r="E277" s="13"/>
      <c r="F277" s="13"/>
      <c r="G277" s="13">
        <v>485</v>
      </c>
      <c r="H277" s="13"/>
      <c r="I277" s="13"/>
      <c r="J277" s="13">
        <v>92</v>
      </c>
      <c r="K277" s="13"/>
      <c r="L277" s="13"/>
      <c r="M277" s="13"/>
      <c r="N277" s="13">
        <v>966</v>
      </c>
      <c r="O277" s="13"/>
      <c r="P277" s="29">
        <f t="shared" si="4"/>
        <v>8892</v>
      </c>
    </row>
    <row r="278" spans="1:16" x14ac:dyDescent="0.15">
      <c r="A278" s="3" t="s">
        <v>187</v>
      </c>
      <c r="B278" s="3" t="s">
        <v>237</v>
      </c>
      <c r="C278" s="3" t="s">
        <v>236</v>
      </c>
      <c r="D278" s="13">
        <v>1055</v>
      </c>
      <c r="E278" s="13"/>
      <c r="F278" s="13"/>
      <c r="G278" s="13">
        <v>106</v>
      </c>
      <c r="H278" s="13"/>
      <c r="I278" s="13"/>
      <c r="J278" s="13">
        <v>0</v>
      </c>
      <c r="K278" s="13"/>
      <c r="L278" s="13"/>
      <c r="M278" s="13"/>
      <c r="N278" s="13">
        <v>130</v>
      </c>
      <c r="O278" s="13"/>
      <c r="P278" s="29">
        <f t="shared" si="4"/>
        <v>1291</v>
      </c>
    </row>
    <row r="279" spans="1:16" x14ac:dyDescent="0.15">
      <c r="A279" s="3" t="s">
        <v>187</v>
      </c>
      <c r="B279" s="3" t="s">
        <v>916</v>
      </c>
      <c r="C279" s="3" t="s">
        <v>362</v>
      </c>
      <c r="D279" s="13">
        <v>672.07999999999993</v>
      </c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29">
        <f t="shared" si="4"/>
        <v>672.07999999999993</v>
      </c>
    </row>
    <row r="280" spans="1:16" x14ac:dyDescent="0.15">
      <c r="A280" s="3" t="s">
        <v>187</v>
      </c>
      <c r="B280" s="3" t="s">
        <v>401</v>
      </c>
      <c r="C280" s="3" t="s">
        <v>362</v>
      </c>
      <c r="D280" s="13">
        <v>67.180000000000007</v>
      </c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29">
        <f t="shared" si="4"/>
        <v>67.180000000000007</v>
      </c>
    </row>
    <row r="281" spans="1:16" x14ac:dyDescent="0.15">
      <c r="A281" s="3" t="s">
        <v>187</v>
      </c>
      <c r="B281" s="3" t="s">
        <v>238</v>
      </c>
      <c r="C281" s="3" t="s">
        <v>239</v>
      </c>
      <c r="D281" s="13">
        <v>8904.5</v>
      </c>
      <c r="E281" s="13"/>
      <c r="F281" s="13"/>
      <c r="G281" s="13">
        <v>436</v>
      </c>
      <c r="H281" s="13"/>
      <c r="I281" s="13"/>
      <c r="J281" s="13">
        <v>0</v>
      </c>
      <c r="K281" s="13"/>
      <c r="L281" s="13"/>
      <c r="M281" s="13"/>
      <c r="N281" s="13">
        <v>1549</v>
      </c>
      <c r="O281" s="13"/>
      <c r="P281" s="29">
        <f t="shared" si="4"/>
        <v>10889.5</v>
      </c>
    </row>
    <row r="282" spans="1:16" x14ac:dyDescent="0.15">
      <c r="A282" s="3" t="s">
        <v>187</v>
      </c>
      <c r="B282" s="3" t="s">
        <v>240</v>
      </c>
      <c r="C282" s="3" t="s">
        <v>239</v>
      </c>
      <c r="D282" s="13">
        <v>1320</v>
      </c>
      <c r="E282" s="13"/>
      <c r="F282" s="13"/>
      <c r="G282" s="13">
        <v>93</v>
      </c>
      <c r="H282" s="13"/>
      <c r="I282" s="13"/>
      <c r="J282" s="13">
        <v>0</v>
      </c>
      <c r="K282" s="13"/>
      <c r="L282" s="13"/>
      <c r="M282" s="13"/>
      <c r="N282" s="13">
        <v>285</v>
      </c>
      <c r="O282" s="13"/>
      <c r="P282" s="29">
        <f t="shared" si="4"/>
        <v>1698</v>
      </c>
    </row>
    <row r="283" spans="1:16" x14ac:dyDescent="0.15">
      <c r="A283" s="3" t="s">
        <v>187</v>
      </c>
      <c r="B283" s="3" t="s">
        <v>241</v>
      </c>
      <c r="C283" s="3" t="s">
        <v>160</v>
      </c>
      <c r="D283" s="13">
        <v>8060</v>
      </c>
      <c r="E283" s="13"/>
      <c r="F283" s="13"/>
      <c r="G283" s="13">
        <v>0</v>
      </c>
      <c r="H283" s="13"/>
      <c r="I283" s="13"/>
      <c r="J283" s="13">
        <v>30</v>
      </c>
      <c r="K283" s="13"/>
      <c r="L283" s="13"/>
      <c r="M283" s="13"/>
      <c r="N283" s="13">
        <v>0</v>
      </c>
      <c r="O283" s="13"/>
      <c r="P283" s="29">
        <f t="shared" si="4"/>
        <v>8090</v>
      </c>
    </row>
    <row r="284" spans="1:16" x14ac:dyDescent="0.15">
      <c r="A284" s="3" t="s">
        <v>187</v>
      </c>
      <c r="B284" s="3" t="s">
        <v>242</v>
      </c>
      <c r="C284" s="3" t="s">
        <v>160</v>
      </c>
      <c r="D284" s="13">
        <v>0</v>
      </c>
      <c r="E284" s="13"/>
      <c r="F284" s="13"/>
      <c r="G284" s="13">
        <v>40</v>
      </c>
      <c r="H284" s="13"/>
      <c r="I284" s="13"/>
      <c r="J284" s="13">
        <v>0</v>
      </c>
      <c r="K284" s="13"/>
      <c r="L284" s="13"/>
      <c r="M284" s="13"/>
      <c r="N284" s="13">
        <v>0</v>
      </c>
      <c r="O284" s="13"/>
      <c r="P284" s="29">
        <f t="shared" si="4"/>
        <v>40</v>
      </c>
    </row>
    <row r="285" spans="1:16" x14ac:dyDescent="0.15">
      <c r="A285" s="3" t="s">
        <v>187</v>
      </c>
      <c r="B285" s="3" t="s">
        <v>243</v>
      </c>
      <c r="C285" s="3" t="s">
        <v>160</v>
      </c>
      <c r="D285" s="13">
        <v>29192</v>
      </c>
      <c r="E285" s="13"/>
      <c r="F285" s="13"/>
      <c r="G285" s="13">
        <v>1712</v>
      </c>
      <c r="H285" s="13"/>
      <c r="I285" s="13"/>
      <c r="J285" s="13"/>
      <c r="K285" s="13"/>
      <c r="L285" s="13"/>
      <c r="M285" s="13"/>
      <c r="N285" s="13">
        <v>3167</v>
      </c>
      <c r="O285" s="13"/>
      <c r="P285" s="29">
        <f t="shared" si="4"/>
        <v>34071</v>
      </c>
    </row>
    <row r="286" spans="1:16" x14ac:dyDescent="0.15">
      <c r="A286" s="3" t="s">
        <v>187</v>
      </c>
      <c r="B286" s="3" t="s">
        <v>244</v>
      </c>
      <c r="C286" s="3" t="s">
        <v>160</v>
      </c>
      <c r="D286" s="13">
        <v>4320</v>
      </c>
      <c r="E286" s="13"/>
      <c r="F286" s="13"/>
      <c r="G286" s="13">
        <v>265</v>
      </c>
      <c r="H286" s="13"/>
      <c r="I286" s="13"/>
      <c r="J286" s="13"/>
      <c r="K286" s="13"/>
      <c r="L286" s="13"/>
      <c r="M286" s="13"/>
      <c r="N286" s="13">
        <v>301</v>
      </c>
      <c r="O286" s="13"/>
      <c r="P286" s="29">
        <f t="shared" si="4"/>
        <v>4886</v>
      </c>
    </row>
    <row r="287" spans="1:16" x14ac:dyDescent="0.15">
      <c r="A287" s="3" t="s">
        <v>187</v>
      </c>
      <c r="B287" s="3" t="s">
        <v>917</v>
      </c>
      <c r="C287" s="3" t="s">
        <v>160</v>
      </c>
      <c r="D287" s="13">
        <v>1720</v>
      </c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29">
        <f t="shared" si="4"/>
        <v>1720</v>
      </c>
    </row>
    <row r="288" spans="1:16" x14ac:dyDescent="0.15">
      <c r="A288" s="3" t="s">
        <v>187</v>
      </c>
      <c r="B288" s="3" t="s">
        <v>245</v>
      </c>
      <c r="C288" s="3" t="s">
        <v>156</v>
      </c>
      <c r="D288" s="13">
        <v>237.5</v>
      </c>
      <c r="E288" s="13"/>
      <c r="F288" s="13"/>
      <c r="G288" s="13">
        <v>225</v>
      </c>
      <c r="H288" s="13"/>
      <c r="I288" s="13"/>
      <c r="J288" s="13">
        <v>94</v>
      </c>
      <c r="K288" s="13"/>
      <c r="L288" s="13"/>
      <c r="M288" s="13"/>
      <c r="N288" s="13">
        <v>756.10000000000014</v>
      </c>
      <c r="O288" s="13"/>
      <c r="P288" s="29">
        <f t="shared" si="4"/>
        <v>1312.6000000000001</v>
      </c>
    </row>
    <row r="289" spans="1:16" x14ac:dyDescent="0.15">
      <c r="A289" s="3" t="s">
        <v>187</v>
      </c>
      <c r="B289" s="3" t="s">
        <v>246</v>
      </c>
      <c r="C289" s="3" t="s">
        <v>156</v>
      </c>
      <c r="D289" s="13">
        <v>19982.5</v>
      </c>
      <c r="E289" s="13"/>
      <c r="F289" s="13"/>
      <c r="G289" s="13">
        <v>1466.5</v>
      </c>
      <c r="H289" s="13"/>
      <c r="I289" s="13"/>
      <c r="J289" s="13">
        <v>52.32</v>
      </c>
      <c r="K289" s="13"/>
      <c r="L289" s="13"/>
      <c r="M289" s="13"/>
      <c r="N289" s="13">
        <v>5502.5999999999995</v>
      </c>
      <c r="O289" s="13"/>
      <c r="P289" s="29">
        <f t="shared" si="4"/>
        <v>27003.919999999998</v>
      </c>
    </row>
    <row r="290" spans="1:16" x14ac:dyDescent="0.15">
      <c r="A290" s="3" t="s">
        <v>187</v>
      </c>
      <c r="B290" s="3" t="s">
        <v>918</v>
      </c>
      <c r="C290" s="3" t="s">
        <v>403</v>
      </c>
      <c r="D290" s="13">
        <v>847.58</v>
      </c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29">
        <f t="shared" si="4"/>
        <v>847.58</v>
      </c>
    </row>
    <row r="291" spans="1:16" x14ac:dyDescent="0.15">
      <c r="A291" s="3" t="s">
        <v>187</v>
      </c>
      <c r="B291" s="3" t="s">
        <v>402</v>
      </c>
      <c r="C291" s="3" t="s">
        <v>403</v>
      </c>
      <c r="D291" s="13">
        <v>141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29">
        <f t="shared" si="4"/>
        <v>141</v>
      </c>
    </row>
    <row r="292" spans="1:16" x14ac:dyDescent="0.15">
      <c r="A292" s="3" t="s">
        <v>187</v>
      </c>
      <c r="B292" s="3" t="s">
        <v>919</v>
      </c>
      <c r="C292" s="3" t="s">
        <v>261</v>
      </c>
      <c r="D292" s="13">
        <v>345</v>
      </c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29">
        <f t="shared" si="4"/>
        <v>345</v>
      </c>
    </row>
    <row r="293" spans="1:16" x14ac:dyDescent="0.15">
      <c r="A293" s="3" t="s">
        <v>187</v>
      </c>
      <c r="B293" s="3" t="s">
        <v>404</v>
      </c>
      <c r="C293" s="3" t="s">
        <v>261</v>
      </c>
      <c r="D293" s="13">
        <v>70</v>
      </c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29">
        <f t="shared" si="4"/>
        <v>70</v>
      </c>
    </row>
    <row r="294" spans="1:16" x14ac:dyDescent="0.15">
      <c r="A294" s="3" t="s">
        <v>187</v>
      </c>
      <c r="B294" s="3" t="s">
        <v>247</v>
      </c>
      <c r="C294" s="3" t="s">
        <v>248</v>
      </c>
      <c r="D294" s="13">
        <v>1448</v>
      </c>
      <c r="E294" s="13"/>
      <c r="F294" s="13"/>
      <c r="G294" s="13">
        <v>0</v>
      </c>
      <c r="H294" s="13"/>
      <c r="I294" s="13"/>
      <c r="J294" s="13"/>
      <c r="K294" s="13"/>
      <c r="L294" s="13"/>
      <c r="M294" s="13"/>
      <c r="N294" s="13"/>
      <c r="O294" s="13"/>
      <c r="P294" s="29">
        <f t="shared" si="4"/>
        <v>1448</v>
      </c>
    </row>
    <row r="295" spans="1:16" x14ac:dyDescent="0.15">
      <c r="A295" s="3" t="s">
        <v>187</v>
      </c>
      <c r="B295" s="3" t="s">
        <v>249</v>
      </c>
      <c r="C295" s="3" t="s">
        <v>248</v>
      </c>
      <c r="D295" s="13">
        <v>328</v>
      </c>
      <c r="E295" s="13"/>
      <c r="F295" s="13"/>
      <c r="G295" s="13">
        <v>4</v>
      </c>
      <c r="H295" s="13"/>
      <c r="I295" s="13"/>
      <c r="J295" s="13"/>
      <c r="K295" s="13"/>
      <c r="L295" s="13"/>
      <c r="M295" s="13"/>
      <c r="N295" s="13"/>
      <c r="O295" s="13"/>
      <c r="P295" s="29">
        <f t="shared" si="4"/>
        <v>332</v>
      </c>
    </row>
    <row r="296" spans="1:16" x14ac:dyDescent="0.15">
      <c r="A296" s="3" t="s">
        <v>187</v>
      </c>
      <c r="B296" s="3" t="s">
        <v>250</v>
      </c>
      <c r="C296" s="3" t="s">
        <v>251</v>
      </c>
      <c r="D296" s="13">
        <v>10285.5</v>
      </c>
      <c r="E296" s="13"/>
      <c r="F296" s="13"/>
      <c r="G296" s="13">
        <v>691</v>
      </c>
      <c r="H296" s="13"/>
      <c r="I296" s="13"/>
      <c r="J296" s="13">
        <v>219.5</v>
      </c>
      <c r="K296" s="13"/>
      <c r="L296" s="13"/>
      <c r="M296" s="13"/>
      <c r="N296" s="13">
        <v>1217.1999999999998</v>
      </c>
      <c r="O296" s="13"/>
      <c r="P296" s="29">
        <f t="shared" si="4"/>
        <v>12413.2</v>
      </c>
    </row>
    <row r="297" spans="1:16" x14ac:dyDescent="0.15">
      <c r="A297" s="3" t="s">
        <v>187</v>
      </c>
      <c r="B297" s="3" t="s">
        <v>252</v>
      </c>
      <c r="C297" s="3" t="s">
        <v>251</v>
      </c>
      <c r="D297" s="13">
        <v>1085.5</v>
      </c>
      <c r="E297" s="13"/>
      <c r="F297" s="13"/>
      <c r="G297" s="13">
        <v>145</v>
      </c>
      <c r="H297" s="13"/>
      <c r="I297" s="13"/>
      <c r="J297" s="13">
        <v>0</v>
      </c>
      <c r="K297" s="13"/>
      <c r="L297" s="13"/>
      <c r="M297" s="13"/>
      <c r="N297" s="13">
        <v>174.89999999999998</v>
      </c>
      <c r="O297" s="13"/>
      <c r="P297" s="29">
        <f t="shared" si="4"/>
        <v>1405.4</v>
      </c>
    </row>
    <row r="298" spans="1:16" x14ac:dyDescent="0.15">
      <c r="A298" s="3" t="s">
        <v>187</v>
      </c>
      <c r="B298" s="3" t="s">
        <v>920</v>
      </c>
      <c r="C298" s="3" t="s">
        <v>248</v>
      </c>
      <c r="D298" s="13">
        <v>0</v>
      </c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29">
        <f t="shared" si="4"/>
        <v>0</v>
      </c>
    </row>
    <row r="299" spans="1:16" x14ac:dyDescent="0.15">
      <c r="A299" s="3" t="s">
        <v>187</v>
      </c>
      <c r="B299" s="3" t="s">
        <v>405</v>
      </c>
      <c r="C299" s="3" t="s">
        <v>248</v>
      </c>
      <c r="D299" s="13">
        <v>0</v>
      </c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29">
        <f t="shared" si="4"/>
        <v>0</v>
      </c>
    </row>
    <row r="300" spans="1:16" x14ac:dyDescent="0.15">
      <c r="A300" s="3" t="s">
        <v>187</v>
      </c>
      <c r="B300" s="3" t="s">
        <v>921</v>
      </c>
      <c r="C300" s="3" t="s">
        <v>407</v>
      </c>
      <c r="D300" s="13">
        <v>1248.1599999999999</v>
      </c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29">
        <f t="shared" si="4"/>
        <v>1248.1599999999999</v>
      </c>
    </row>
    <row r="301" spans="1:16" x14ac:dyDescent="0.15">
      <c r="A301" s="3" t="s">
        <v>187</v>
      </c>
      <c r="B301" s="3" t="s">
        <v>406</v>
      </c>
      <c r="C301" s="3" t="s">
        <v>407</v>
      </c>
      <c r="D301" s="13">
        <v>286.04000000000002</v>
      </c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29">
        <f t="shared" si="4"/>
        <v>286.04000000000002</v>
      </c>
    </row>
    <row r="302" spans="1:16" x14ac:dyDescent="0.15">
      <c r="A302" s="3" t="s">
        <v>187</v>
      </c>
      <c r="B302" s="3" t="s">
        <v>253</v>
      </c>
      <c r="C302" s="3" t="s">
        <v>248</v>
      </c>
      <c r="D302" s="13">
        <v>10449.449999999999</v>
      </c>
      <c r="E302" s="13"/>
      <c r="F302" s="13"/>
      <c r="G302" s="13">
        <v>477</v>
      </c>
      <c r="H302" s="13"/>
      <c r="I302" s="13"/>
      <c r="J302" s="13">
        <v>0</v>
      </c>
      <c r="K302" s="13"/>
      <c r="L302" s="13"/>
      <c r="M302" s="13"/>
      <c r="N302" s="13">
        <v>1130.5000000000002</v>
      </c>
      <c r="O302" s="13"/>
      <c r="P302" s="29">
        <f t="shared" si="4"/>
        <v>12056.949999999999</v>
      </c>
    </row>
    <row r="303" spans="1:16" x14ac:dyDescent="0.15">
      <c r="A303" s="3" t="s">
        <v>187</v>
      </c>
      <c r="B303" s="3" t="s">
        <v>254</v>
      </c>
      <c r="C303" s="3" t="s">
        <v>248</v>
      </c>
      <c r="D303" s="13">
        <v>1892</v>
      </c>
      <c r="E303" s="13"/>
      <c r="F303" s="13"/>
      <c r="G303" s="13">
        <v>102</v>
      </c>
      <c r="H303" s="13"/>
      <c r="I303" s="13"/>
      <c r="J303" s="13">
        <v>0</v>
      </c>
      <c r="K303" s="13"/>
      <c r="L303" s="13"/>
      <c r="M303" s="13"/>
      <c r="N303" s="13">
        <v>352</v>
      </c>
      <c r="O303" s="13"/>
      <c r="P303" s="29">
        <f t="shared" si="4"/>
        <v>2346</v>
      </c>
    </row>
    <row r="304" spans="1:16" x14ac:dyDescent="0.15">
      <c r="A304" s="3" t="s">
        <v>187</v>
      </c>
      <c r="B304" s="3" t="s">
        <v>922</v>
      </c>
      <c r="C304" s="3" t="s">
        <v>201</v>
      </c>
      <c r="D304" s="13">
        <v>1210</v>
      </c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29">
        <f t="shared" si="4"/>
        <v>1210</v>
      </c>
    </row>
    <row r="305" spans="1:16" x14ac:dyDescent="0.15">
      <c r="A305" s="3" t="s">
        <v>187</v>
      </c>
      <c r="B305" s="3" t="s">
        <v>923</v>
      </c>
      <c r="C305" s="3" t="s">
        <v>409</v>
      </c>
      <c r="D305" s="13">
        <v>543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29">
        <f t="shared" si="4"/>
        <v>543</v>
      </c>
    </row>
    <row r="306" spans="1:16" x14ac:dyDescent="0.15">
      <c r="A306" s="3" t="s">
        <v>187</v>
      </c>
      <c r="B306" s="3" t="s">
        <v>408</v>
      </c>
      <c r="C306" s="3" t="s">
        <v>409</v>
      </c>
      <c r="D306" s="13">
        <v>70</v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29">
        <f t="shared" si="4"/>
        <v>70</v>
      </c>
    </row>
    <row r="307" spans="1:16" x14ac:dyDescent="0.15">
      <c r="A307" s="3" t="s">
        <v>255</v>
      </c>
      <c r="B307" s="3" t="s">
        <v>256</v>
      </c>
      <c r="C307" s="3" t="s">
        <v>158</v>
      </c>
      <c r="D307" s="13">
        <v>3845.5</v>
      </c>
      <c r="E307" s="13"/>
      <c r="F307" s="13"/>
      <c r="G307" s="13">
        <v>89</v>
      </c>
      <c r="H307" s="13"/>
      <c r="I307" s="13"/>
      <c r="J307" s="13">
        <v>60</v>
      </c>
      <c r="K307" s="13"/>
      <c r="L307" s="13"/>
      <c r="M307" s="13"/>
      <c r="N307" s="13"/>
      <c r="O307" s="13"/>
      <c r="P307" s="29">
        <f t="shared" si="4"/>
        <v>3994.5</v>
      </c>
    </row>
    <row r="308" spans="1:16" x14ac:dyDescent="0.15">
      <c r="A308" s="3" t="s">
        <v>257</v>
      </c>
      <c r="B308" s="3" t="s">
        <v>258</v>
      </c>
      <c r="C308" s="3" t="s">
        <v>259</v>
      </c>
      <c r="D308" s="13">
        <v>178</v>
      </c>
      <c r="E308" s="13"/>
      <c r="F308" s="13"/>
      <c r="G308" s="13"/>
      <c r="H308" s="13"/>
      <c r="I308" s="13"/>
      <c r="J308" s="13">
        <v>0</v>
      </c>
      <c r="K308" s="13"/>
      <c r="L308" s="13"/>
      <c r="M308" s="13"/>
      <c r="N308" s="13"/>
      <c r="O308" s="13"/>
      <c r="P308" s="29">
        <f t="shared" si="4"/>
        <v>178</v>
      </c>
    </row>
    <row r="309" spans="1:16" x14ac:dyDescent="0.15">
      <c r="A309" s="3" t="s">
        <v>257</v>
      </c>
      <c r="B309" s="3" t="s">
        <v>410</v>
      </c>
      <c r="C309" s="3" t="s">
        <v>411</v>
      </c>
      <c r="D309" s="13">
        <v>0</v>
      </c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29">
        <f t="shared" si="4"/>
        <v>0</v>
      </c>
    </row>
    <row r="310" spans="1:16" x14ac:dyDescent="0.15">
      <c r="A310" s="3" t="s">
        <v>257</v>
      </c>
      <c r="B310" s="3" t="s">
        <v>924</v>
      </c>
      <c r="C310" s="3" t="s">
        <v>925</v>
      </c>
      <c r="D310" s="13">
        <v>1280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29">
        <f t="shared" si="4"/>
        <v>1280</v>
      </c>
    </row>
    <row r="311" spans="1:16" x14ac:dyDescent="0.15">
      <c r="A311" s="3" t="s">
        <v>257</v>
      </c>
      <c r="B311" s="3" t="s">
        <v>412</v>
      </c>
      <c r="C311" s="3" t="s">
        <v>189</v>
      </c>
      <c r="D311" s="13">
        <v>491</v>
      </c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29">
        <f t="shared" si="4"/>
        <v>491</v>
      </c>
    </row>
    <row r="312" spans="1:16" x14ac:dyDescent="0.15">
      <c r="A312" s="3" t="s">
        <v>257</v>
      </c>
      <c r="B312" s="3" t="s">
        <v>413</v>
      </c>
      <c r="C312" s="3" t="s">
        <v>189</v>
      </c>
      <c r="D312" s="13">
        <v>15</v>
      </c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29">
        <f t="shared" si="4"/>
        <v>15</v>
      </c>
    </row>
    <row r="313" spans="1:16" x14ac:dyDescent="0.15">
      <c r="A313" s="3" t="s">
        <v>257</v>
      </c>
      <c r="B313" s="3" t="s">
        <v>260</v>
      </c>
      <c r="C313" s="3" t="s">
        <v>261</v>
      </c>
      <c r="D313" s="13">
        <v>495</v>
      </c>
      <c r="E313" s="13">
        <v>0</v>
      </c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29">
        <f t="shared" si="4"/>
        <v>495</v>
      </c>
    </row>
    <row r="314" spans="1:16" x14ac:dyDescent="0.15">
      <c r="A314" s="3" t="s">
        <v>257</v>
      </c>
      <c r="B314" s="3" t="s">
        <v>262</v>
      </c>
      <c r="C314" s="3" t="s">
        <v>263</v>
      </c>
      <c r="D314" s="13">
        <v>2184.1</v>
      </c>
      <c r="E314" s="13"/>
      <c r="F314" s="13"/>
      <c r="G314" s="13">
        <v>358.20000000000005</v>
      </c>
      <c r="H314" s="13"/>
      <c r="I314" s="13"/>
      <c r="J314" s="13"/>
      <c r="K314" s="13"/>
      <c r="L314" s="13"/>
      <c r="M314" s="13"/>
      <c r="N314" s="13">
        <v>580</v>
      </c>
      <c r="O314" s="13"/>
      <c r="P314" s="29">
        <f t="shared" si="4"/>
        <v>3122.3</v>
      </c>
    </row>
    <row r="315" spans="1:16" x14ac:dyDescent="0.15">
      <c r="A315" s="3" t="s">
        <v>257</v>
      </c>
      <c r="B315" s="3" t="s">
        <v>416</v>
      </c>
      <c r="C315" s="3" t="s">
        <v>417</v>
      </c>
      <c r="D315" s="13">
        <v>280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29">
        <f t="shared" si="4"/>
        <v>280</v>
      </c>
    </row>
    <row r="316" spans="1:16" x14ac:dyDescent="0.15">
      <c r="A316" s="3" t="s">
        <v>257</v>
      </c>
      <c r="B316" s="3" t="s">
        <v>264</v>
      </c>
      <c r="C316" s="3" t="s">
        <v>189</v>
      </c>
      <c r="D316" s="13">
        <v>7240.5</v>
      </c>
      <c r="E316" s="13"/>
      <c r="F316" s="13"/>
      <c r="G316" s="13">
        <v>511</v>
      </c>
      <c r="H316" s="13"/>
      <c r="I316" s="13"/>
      <c r="J316" s="13">
        <v>51.5</v>
      </c>
      <c r="K316" s="13"/>
      <c r="L316" s="13"/>
      <c r="M316" s="13"/>
      <c r="N316" s="13">
        <v>2022.0000000000002</v>
      </c>
      <c r="O316" s="13"/>
      <c r="P316" s="29">
        <f t="shared" si="4"/>
        <v>9825</v>
      </c>
    </row>
    <row r="317" spans="1:16" x14ac:dyDescent="0.15">
      <c r="A317" s="3" t="s">
        <v>257</v>
      </c>
      <c r="B317" s="3" t="s">
        <v>418</v>
      </c>
      <c r="C317" s="3" t="s">
        <v>419</v>
      </c>
      <c r="D317" s="13">
        <v>225</v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29">
        <f t="shared" si="4"/>
        <v>225</v>
      </c>
    </row>
    <row r="318" spans="1:16" x14ac:dyDescent="0.15">
      <c r="A318" s="3" t="s">
        <v>257</v>
      </c>
      <c r="B318" s="3" t="s">
        <v>420</v>
      </c>
      <c r="C318" s="3" t="s">
        <v>421</v>
      </c>
      <c r="D318" s="13">
        <v>116</v>
      </c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29">
        <f t="shared" si="4"/>
        <v>116</v>
      </c>
    </row>
    <row r="319" spans="1:16" x14ac:dyDescent="0.15">
      <c r="A319" s="3" t="s">
        <v>257</v>
      </c>
      <c r="B319" s="3" t="s">
        <v>265</v>
      </c>
      <c r="C319" s="3" t="s">
        <v>192</v>
      </c>
      <c r="D319" s="13">
        <v>1161</v>
      </c>
      <c r="E319" s="13"/>
      <c r="F319" s="13"/>
      <c r="G319" s="13">
        <v>18</v>
      </c>
      <c r="H319" s="13"/>
      <c r="I319" s="13"/>
      <c r="J319" s="13">
        <v>0</v>
      </c>
      <c r="K319" s="13"/>
      <c r="L319" s="13"/>
      <c r="M319" s="13"/>
      <c r="N319" s="13">
        <v>0</v>
      </c>
      <c r="O319" s="13"/>
      <c r="P319" s="29">
        <f t="shared" si="4"/>
        <v>1179</v>
      </c>
    </row>
    <row r="320" spans="1:16" x14ac:dyDescent="0.15">
      <c r="A320" s="3" t="s">
        <v>257</v>
      </c>
      <c r="B320" s="3" t="s">
        <v>266</v>
      </c>
      <c r="C320" s="3" t="s">
        <v>267</v>
      </c>
      <c r="D320" s="13">
        <v>1213</v>
      </c>
      <c r="E320" s="13">
        <v>0</v>
      </c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29">
        <f t="shared" si="4"/>
        <v>1213</v>
      </c>
    </row>
    <row r="321" spans="1:16" x14ac:dyDescent="0.15">
      <c r="A321" s="3" t="s">
        <v>257</v>
      </c>
      <c r="B321" s="3" t="s">
        <v>424</v>
      </c>
      <c r="C321" s="3" t="s">
        <v>425</v>
      </c>
      <c r="D321" s="13">
        <v>0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29">
        <f t="shared" si="4"/>
        <v>0</v>
      </c>
    </row>
    <row r="322" spans="1:16" x14ac:dyDescent="0.15">
      <c r="A322" s="3" t="s">
        <v>257</v>
      </c>
      <c r="B322" s="3" t="s">
        <v>426</v>
      </c>
      <c r="C322" s="3" t="s">
        <v>427</v>
      </c>
      <c r="D322" s="13">
        <v>548</v>
      </c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29">
        <f t="shared" si="4"/>
        <v>548</v>
      </c>
    </row>
    <row r="323" spans="1:16" x14ac:dyDescent="0.15">
      <c r="A323" s="3" t="s">
        <v>257</v>
      </c>
      <c r="B323" s="3" t="s">
        <v>268</v>
      </c>
      <c r="C323" s="3" t="s">
        <v>225</v>
      </c>
      <c r="D323" s="13">
        <v>4442.8999999999996</v>
      </c>
      <c r="E323" s="13"/>
      <c r="F323" s="13"/>
      <c r="G323" s="13">
        <v>125</v>
      </c>
      <c r="H323" s="13"/>
      <c r="I323" s="13"/>
      <c r="J323" s="13">
        <v>0</v>
      </c>
      <c r="K323" s="13"/>
      <c r="L323" s="13"/>
      <c r="M323" s="13">
        <v>745</v>
      </c>
      <c r="N323" s="13">
        <v>1428</v>
      </c>
      <c r="O323" s="13"/>
      <c r="P323" s="29">
        <f t="shared" si="4"/>
        <v>6740.9</v>
      </c>
    </row>
    <row r="324" spans="1:16" x14ac:dyDescent="0.15">
      <c r="A324" s="3" t="s">
        <v>257</v>
      </c>
      <c r="B324" s="3" t="s">
        <v>269</v>
      </c>
      <c r="C324" s="3" t="s">
        <v>270</v>
      </c>
      <c r="D324" s="13">
        <v>1676.2</v>
      </c>
      <c r="E324" s="13">
        <v>0</v>
      </c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29">
        <f t="shared" si="4"/>
        <v>1676.2</v>
      </c>
    </row>
    <row r="325" spans="1:16" x14ac:dyDescent="0.15">
      <c r="A325" s="3" t="s">
        <v>257</v>
      </c>
      <c r="B325" s="3" t="s">
        <v>428</v>
      </c>
      <c r="C325" s="3" t="s">
        <v>429</v>
      </c>
      <c r="D325" s="13">
        <v>0</v>
      </c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29">
        <f t="shared" si="4"/>
        <v>0</v>
      </c>
    </row>
    <row r="326" spans="1:16" x14ac:dyDescent="0.15">
      <c r="A326" s="3" t="s">
        <v>257</v>
      </c>
      <c r="B326" s="3" t="s">
        <v>430</v>
      </c>
      <c r="C326" s="3" t="s">
        <v>431</v>
      </c>
      <c r="D326" s="13">
        <v>52</v>
      </c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29">
        <f t="shared" ref="P326:P389" si="5">SUM(D326:O326)</f>
        <v>52</v>
      </c>
    </row>
    <row r="327" spans="1:16" x14ac:dyDescent="0.15">
      <c r="A327" s="3" t="s">
        <v>257</v>
      </c>
      <c r="B327" s="3" t="s">
        <v>271</v>
      </c>
      <c r="C327" s="3" t="s">
        <v>272</v>
      </c>
      <c r="D327" s="13">
        <v>2713</v>
      </c>
      <c r="E327" s="13"/>
      <c r="F327" s="13">
        <v>12</v>
      </c>
      <c r="G327" s="13"/>
      <c r="H327" s="13"/>
      <c r="I327" s="13"/>
      <c r="J327" s="13"/>
      <c r="K327" s="13"/>
      <c r="L327" s="13"/>
      <c r="M327" s="13"/>
      <c r="N327" s="13">
        <v>66.7</v>
      </c>
      <c r="O327" s="13"/>
      <c r="P327" s="29">
        <f t="shared" si="5"/>
        <v>2791.7</v>
      </c>
    </row>
    <row r="328" spans="1:16" x14ac:dyDescent="0.15">
      <c r="A328" s="3" t="s">
        <v>257</v>
      </c>
      <c r="B328" s="3" t="s">
        <v>273</v>
      </c>
      <c r="C328" s="3" t="s">
        <v>272</v>
      </c>
      <c r="D328" s="13">
        <v>490.80000000000013</v>
      </c>
      <c r="E328" s="13"/>
      <c r="F328" s="13"/>
      <c r="G328" s="13">
        <v>20.100000000000001</v>
      </c>
      <c r="H328" s="13"/>
      <c r="I328" s="13"/>
      <c r="J328" s="13">
        <v>0</v>
      </c>
      <c r="K328" s="13"/>
      <c r="L328" s="13"/>
      <c r="M328" s="13"/>
      <c r="N328" s="13">
        <v>220.00000000000003</v>
      </c>
      <c r="O328" s="13"/>
      <c r="P328" s="29">
        <f t="shared" si="5"/>
        <v>730.9000000000002</v>
      </c>
    </row>
    <row r="329" spans="1:16" x14ac:dyDescent="0.15">
      <c r="A329" s="3" t="s">
        <v>257</v>
      </c>
      <c r="B329" s="3" t="s">
        <v>274</v>
      </c>
      <c r="C329" s="3" t="s">
        <v>275</v>
      </c>
      <c r="D329" s="13">
        <v>0</v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>
        <v>727.4</v>
      </c>
      <c r="O329" s="13"/>
      <c r="P329" s="29">
        <f t="shared" si="5"/>
        <v>727.4</v>
      </c>
    </row>
    <row r="330" spans="1:16" x14ac:dyDescent="0.15">
      <c r="A330" s="3" t="s">
        <v>257</v>
      </c>
      <c r="B330" s="3" t="s">
        <v>432</v>
      </c>
      <c r="C330" s="3" t="s">
        <v>433</v>
      </c>
      <c r="D330" s="13">
        <v>1540.5</v>
      </c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29">
        <f t="shared" si="5"/>
        <v>1540.5</v>
      </c>
    </row>
    <row r="331" spans="1:16" x14ac:dyDescent="0.15">
      <c r="A331" s="3" t="s">
        <v>257</v>
      </c>
      <c r="B331" s="3" t="s">
        <v>276</v>
      </c>
      <c r="C331" s="3" t="s">
        <v>201</v>
      </c>
      <c r="D331" s="13">
        <v>1754.5</v>
      </c>
      <c r="E331" s="13"/>
      <c r="F331" s="13"/>
      <c r="G331" s="13">
        <v>172.1</v>
      </c>
      <c r="H331" s="13"/>
      <c r="I331" s="13"/>
      <c r="J331" s="13">
        <v>0</v>
      </c>
      <c r="K331" s="13"/>
      <c r="L331" s="13"/>
      <c r="M331" s="13"/>
      <c r="N331" s="13">
        <v>292</v>
      </c>
      <c r="O331" s="13"/>
      <c r="P331" s="29">
        <f t="shared" si="5"/>
        <v>2218.6</v>
      </c>
    </row>
    <row r="332" spans="1:16" x14ac:dyDescent="0.15">
      <c r="A332" s="3" t="s">
        <v>257</v>
      </c>
      <c r="B332" s="3" t="s">
        <v>277</v>
      </c>
      <c r="C332" s="3" t="s">
        <v>201</v>
      </c>
      <c r="D332" s="13">
        <v>0</v>
      </c>
      <c r="E332" s="13">
        <v>1100</v>
      </c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29">
        <f t="shared" si="5"/>
        <v>1100</v>
      </c>
    </row>
    <row r="333" spans="1:16" x14ac:dyDescent="0.15">
      <c r="A333" s="3" t="s">
        <v>257</v>
      </c>
      <c r="B333" s="3" t="s">
        <v>278</v>
      </c>
      <c r="C333" s="3" t="s">
        <v>279</v>
      </c>
      <c r="D333" s="13">
        <v>1255</v>
      </c>
      <c r="E333" s="13">
        <v>2800</v>
      </c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29">
        <f t="shared" si="5"/>
        <v>4055</v>
      </c>
    </row>
    <row r="334" spans="1:16" x14ac:dyDescent="0.15">
      <c r="A334" s="3" t="s">
        <v>257</v>
      </c>
      <c r="B334" s="3" t="s">
        <v>280</v>
      </c>
      <c r="C334" s="3" t="s">
        <v>281</v>
      </c>
      <c r="D334" s="13">
        <v>4491.6000000000004</v>
      </c>
      <c r="E334" s="13"/>
      <c r="F334" s="13"/>
      <c r="G334" s="13">
        <v>505</v>
      </c>
      <c r="H334" s="13"/>
      <c r="I334" s="13"/>
      <c r="J334" s="13"/>
      <c r="K334" s="13"/>
      <c r="L334" s="13"/>
      <c r="M334" s="13"/>
      <c r="N334" s="13">
        <v>1095.3</v>
      </c>
      <c r="O334" s="13"/>
      <c r="P334" s="29">
        <f t="shared" si="5"/>
        <v>6091.9000000000005</v>
      </c>
    </row>
    <row r="335" spans="1:16" x14ac:dyDescent="0.15">
      <c r="A335" s="3" t="s">
        <v>257</v>
      </c>
      <c r="B335" s="3" t="s">
        <v>436</v>
      </c>
      <c r="C335" s="3" t="s">
        <v>321</v>
      </c>
      <c r="D335" s="13">
        <v>3724.5</v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29">
        <f t="shared" si="5"/>
        <v>3724.5</v>
      </c>
    </row>
    <row r="336" spans="1:16" x14ac:dyDescent="0.15">
      <c r="A336" s="3" t="s">
        <v>257</v>
      </c>
      <c r="B336" s="3" t="s">
        <v>437</v>
      </c>
      <c r="C336" s="3" t="s">
        <v>438</v>
      </c>
      <c r="D336" s="13">
        <v>26</v>
      </c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29">
        <f t="shared" si="5"/>
        <v>26</v>
      </c>
    </row>
    <row r="337" spans="1:16" x14ac:dyDescent="0.15">
      <c r="A337" s="3" t="s">
        <v>257</v>
      </c>
      <c r="B337" s="3" t="s">
        <v>439</v>
      </c>
      <c r="C337" s="3" t="s">
        <v>440</v>
      </c>
      <c r="D337" s="13">
        <v>854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29">
        <f t="shared" si="5"/>
        <v>854</v>
      </c>
    </row>
    <row r="338" spans="1:16" x14ac:dyDescent="0.15">
      <c r="A338" s="3" t="s">
        <v>257</v>
      </c>
      <c r="B338" s="3" t="s">
        <v>282</v>
      </c>
      <c r="C338" s="3" t="s">
        <v>283</v>
      </c>
      <c r="D338" s="13">
        <v>857</v>
      </c>
      <c r="E338" s="13"/>
      <c r="F338" s="13"/>
      <c r="G338" s="13">
        <v>256</v>
      </c>
      <c r="H338" s="13"/>
      <c r="I338" s="13"/>
      <c r="J338" s="13"/>
      <c r="K338" s="13"/>
      <c r="L338" s="13"/>
      <c r="M338" s="13"/>
      <c r="N338" s="13">
        <v>490</v>
      </c>
      <c r="O338" s="13"/>
      <c r="P338" s="29">
        <f t="shared" si="5"/>
        <v>1603</v>
      </c>
    </row>
    <row r="339" spans="1:16" x14ac:dyDescent="0.15">
      <c r="A339" s="3" t="s">
        <v>257</v>
      </c>
      <c r="B339" s="3" t="s">
        <v>441</v>
      </c>
      <c r="C339" s="3" t="s">
        <v>442</v>
      </c>
      <c r="D339" s="13">
        <v>649.79999999999995</v>
      </c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29">
        <f t="shared" si="5"/>
        <v>649.79999999999995</v>
      </c>
    </row>
    <row r="340" spans="1:16" x14ac:dyDescent="0.15">
      <c r="A340" s="3" t="s">
        <v>257</v>
      </c>
      <c r="B340" s="3" t="s">
        <v>284</v>
      </c>
      <c r="C340" s="3" t="s">
        <v>285</v>
      </c>
      <c r="D340" s="13">
        <v>4369.05</v>
      </c>
      <c r="E340" s="13"/>
      <c r="F340" s="13">
        <v>155</v>
      </c>
      <c r="G340" s="13">
        <v>919.80000000000018</v>
      </c>
      <c r="H340" s="13"/>
      <c r="I340" s="13"/>
      <c r="J340" s="13">
        <v>105</v>
      </c>
      <c r="K340" s="13"/>
      <c r="L340" s="13">
        <v>181</v>
      </c>
      <c r="M340" s="13"/>
      <c r="N340" s="13">
        <v>2320</v>
      </c>
      <c r="O340" s="13"/>
      <c r="P340" s="29">
        <f t="shared" si="5"/>
        <v>8049.85</v>
      </c>
    </row>
    <row r="341" spans="1:16" x14ac:dyDescent="0.15">
      <c r="A341" s="3" t="s">
        <v>257</v>
      </c>
      <c r="B341" s="3" t="s">
        <v>286</v>
      </c>
      <c r="C341" s="3" t="s">
        <v>287</v>
      </c>
      <c r="D341" s="13">
        <v>4505</v>
      </c>
      <c r="E341" s="13"/>
      <c r="F341" s="13"/>
      <c r="G341" s="13">
        <v>465</v>
      </c>
      <c r="H341" s="13"/>
      <c r="I341" s="13"/>
      <c r="J341" s="13">
        <v>19</v>
      </c>
      <c r="K341" s="13"/>
      <c r="L341" s="13"/>
      <c r="M341" s="13"/>
      <c r="N341" s="13">
        <v>1355.5000000000002</v>
      </c>
      <c r="O341" s="13"/>
      <c r="P341" s="29">
        <f t="shared" si="5"/>
        <v>6344.5</v>
      </c>
    </row>
    <row r="342" spans="1:16" x14ac:dyDescent="0.15">
      <c r="A342" s="3" t="s">
        <v>257</v>
      </c>
      <c r="B342" s="3" t="s">
        <v>444</v>
      </c>
      <c r="C342" s="3" t="s">
        <v>445</v>
      </c>
      <c r="D342" s="13">
        <v>90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29">
        <f t="shared" si="5"/>
        <v>90</v>
      </c>
    </row>
    <row r="343" spans="1:16" x14ac:dyDescent="0.15">
      <c r="A343" s="3" t="s">
        <v>257</v>
      </c>
      <c r="B343" s="3" t="s">
        <v>446</v>
      </c>
      <c r="C343" s="3" t="s">
        <v>289</v>
      </c>
      <c r="D343" s="13">
        <v>570</v>
      </c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29">
        <f t="shared" si="5"/>
        <v>570</v>
      </c>
    </row>
    <row r="344" spans="1:16" x14ac:dyDescent="0.15">
      <c r="A344" s="3" t="s">
        <v>257</v>
      </c>
      <c r="B344" s="3" t="s">
        <v>288</v>
      </c>
      <c r="C344" s="3" t="s">
        <v>289</v>
      </c>
      <c r="D344" s="13">
        <v>2085</v>
      </c>
      <c r="E344" s="13"/>
      <c r="F344" s="13"/>
      <c r="G344" s="13">
        <v>80</v>
      </c>
      <c r="H344" s="13"/>
      <c r="I344" s="13"/>
      <c r="J344" s="13"/>
      <c r="K344" s="13"/>
      <c r="L344" s="13"/>
      <c r="M344" s="13"/>
      <c r="N344" s="13"/>
      <c r="O344" s="13"/>
      <c r="P344" s="29">
        <f t="shared" si="5"/>
        <v>2165</v>
      </c>
    </row>
    <row r="345" spans="1:16" x14ac:dyDescent="0.15">
      <c r="A345" s="3" t="s">
        <v>257</v>
      </c>
      <c r="B345" s="3" t="s">
        <v>447</v>
      </c>
      <c r="C345" s="3" t="s">
        <v>448</v>
      </c>
      <c r="D345" s="13">
        <v>84</v>
      </c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29">
        <f t="shared" si="5"/>
        <v>84</v>
      </c>
    </row>
    <row r="346" spans="1:16" x14ac:dyDescent="0.15">
      <c r="A346" s="3" t="s">
        <v>257</v>
      </c>
      <c r="B346" s="3" t="s">
        <v>926</v>
      </c>
      <c r="C346" s="3" t="s">
        <v>927</v>
      </c>
      <c r="D346" s="13">
        <v>0</v>
      </c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29">
        <f t="shared" si="5"/>
        <v>0</v>
      </c>
    </row>
    <row r="347" spans="1:16" x14ac:dyDescent="0.15">
      <c r="A347" s="3" t="s">
        <v>257</v>
      </c>
      <c r="B347" s="3" t="s">
        <v>449</v>
      </c>
      <c r="C347" s="3" t="s">
        <v>450</v>
      </c>
      <c r="D347" s="13">
        <v>0</v>
      </c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29">
        <f t="shared" si="5"/>
        <v>0</v>
      </c>
    </row>
    <row r="348" spans="1:16" x14ac:dyDescent="0.15">
      <c r="A348" s="3" t="s">
        <v>257</v>
      </c>
      <c r="B348" s="3" t="s">
        <v>290</v>
      </c>
      <c r="C348" s="3" t="s">
        <v>156</v>
      </c>
      <c r="D348" s="13">
        <v>78</v>
      </c>
      <c r="E348" s="13"/>
      <c r="F348" s="13"/>
      <c r="G348" s="13">
        <v>160.29999999999998</v>
      </c>
      <c r="H348" s="13"/>
      <c r="I348" s="13"/>
      <c r="J348" s="13">
        <v>0</v>
      </c>
      <c r="K348" s="13"/>
      <c r="L348" s="13"/>
      <c r="M348" s="13"/>
      <c r="N348" s="13">
        <v>561.30000000000007</v>
      </c>
      <c r="O348" s="13"/>
      <c r="P348" s="29">
        <f t="shared" si="5"/>
        <v>799.6</v>
      </c>
    </row>
    <row r="349" spans="1:16" x14ac:dyDescent="0.15">
      <c r="A349" s="3" t="s">
        <v>257</v>
      </c>
      <c r="B349" s="3" t="s">
        <v>291</v>
      </c>
      <c r="C349" s="3" t="s">
        <v>292</v>
      </c>
      <c r="D349" s="13">
        <v>990.5</v>
      </c>
      <c r="E349" s="13"/>
      <c r="F349" s="13"/>
      <c r="G349" s="13">
        <v>37</v>
      </c>
      <c r="H349" s="13"/>
      <c r="I349" s="13"/>
      <c r="J349" s="13">
        <v>61</v>
      </c>
      <c r="K349" s="13"/>
      <c r="L349" s="13"/>
      <c r="M349" s="13"/>
      <c r="N349" s="13">
        <v>284.2</v>
      </c>
      <c r="O349" s="13"/>
      <c r="P349" s="29">
        <f t="shared" si="5"/>
        <v>1372.7</v>
      </c>
    </row>
    <row r="350" spans="1:16" x14ac:dyDescent="0.15">
      <c r="A350" s="3" t="s">
        <v>257</v>
      </c>
      <c r="B350" s="3" t="s">
        <v>451</v>
      </c>
      <c r="C350" s="3" t="s">
        <v>287</v>
      </c>
      <c r="D350" s="13">
        <v>5873</v>
      </c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29">
        <f t="shared" si="5"/>
        <v>5873</v>
      </c>
    </row>
    <row r="351" spans="1:16" x14ac:dyDescent="0.15">
      <c r="A351" s="3" t="s">
        <v>257</v>
      </c>
      <c r="B351" s="3" t="s">
        <v>452</v>
      </c>
      <c r="C351" s="3" t="s">
        <v>399</v>
      </c>
      <c r="D351" s="13">
        <v>1655.4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29">
        <f t="shared" si="5"/>
        <v>1655.4</v>
      </c>
    </row>
    <row r="352" spans="1:16" x14ac:dyDescent="0.15">
      <c r="A352" s="3" t="s">
        <v>257</v>
      </c>
      <c r="B352" s="3" t="s">
        <v>453</v>
      </c>
      <c r="C352" s="3" t="s">
        <v>399</v>
      </c>
      <c r="D352" s="13">
        <v>4616.3999999999996</v>
      </c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29">
        <f t="shared" si="5"/>
        <v>4616.3999999999996</v>
      </c>
    </row>
    <row r="353" spans="1:16" x14ac:dyDescent="0.15">
      <c r="A353" s="3" t="s">
        <v>257</v>
      </c>
      <c r="B353" s="3" t="s">
        <v>454</v>
      </c>
      <c r="C353" s="3" t="s">
        <v>176</v>
      </c>
      <c r="D353" s="13">
        <v>253.5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29">
        <f t="shared" si="5"/>
        <v>253.5</v>
      </c>
    </row>
    <row r="354" spans="1:16" x14ac:dyDescent="0.15">
      <c r="A354" s="3" t="s">
        <v>257</v>
      </c>
      <c r="B354" s="3" t="s">
        <v>455</v>
      </c>
      <c r="C354" s="3" t="s">
        <v>456</v>
      </c>
      <c r="D354" s="13">
        <v>150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29">
        <f t="shared" si="5"/>
        <v>150</v>
      </c>
    </row>
    <row r="355" spans="1:16" x14ac:dyDescent="0.15">
      <c r="A355" s="3" t="s">
        <v>257</v>
      </c>
      <c r="B355" s="3" t="s">
        <v>293</v>
      </c>
      <c r="C355" s="3" t="s">
        <v>160</v>
      </c>
      <c r="D355" s="13">
        <v>14868</v>
      </c>
      <c r="E355" s="13">
        <v>2560</v>
      </c>
      <c r="F355" s="13"/>
      <c r="G355" s="13">
        <v>1679</v>
      </c>
      <c r="H355" s="13"/>
      <c r="I355" s="13"/>
      <c r="J355" s="13">
        <v>68</v>
      </c>
      <c r="K355" s="13"/>
      <c r="L355" s="13"/>
      <c r="M355" s="13"/>
      <c r="N355" s="13">
        <v>4603</v>
      </c>
      <c r="O355" s="13"/>
      <c r="P355" s="29">
        <f t="shared" si="5"/>
        <v>23778</v>
      </c>
    </row>
    <row r="356" spans="1:16" x14ac:dyDescent="0.15">
      <c r="A356" s="3" t="s">
        <v>257</v>
      </c>
      <c r="B356" s="3" t="s">
        <v>294</v>
      </c>
      <c r="C356" s="3" t="s">
        <v>295</v>
      </c>
      <c r="D356" s="13">
        <v>1165.4000000000001</v>
      </c>
      <c r="E356" s="13">
        <v>640</v>
      </c>
      <c r="F356" s="13"/>
      <c r="G356" s="13">
        <v>32</v>
      </c>
      <c r="H356" s="13"/>
      <c r="I356" s="13"/>
      <c r="J356" s="13">
        <v>0</v>
      </c>
      <c r="K356" s="13"/>
      <c r="L356" s="13"/>
      <c r="M356" s="13"/>
      <c r="N356" s="13">
        <v>150</v>
      </c>
      <c r="O356" s="13"/>
      <c r="P356" s="29">
        <f t="shared" si="5"/>
        <v>1987.4</v>
      </c>
    </row>
    <row r="357" spans="1:16" x14ac:dyDescent="0.15">
      <c r="A357" s="3" t="s">
        <v>257</v>
      </c>
      <c r="B357" s="3" t="s">
        <v>296</v>
      </c>
      <c r="C357" s="3" t="s">
        <v>295</v>
      </c>
      <c r="D357" s="13">
        <v>6083</v>
      </c>
      <c r="E357" s="13"/>
      <c r="F357" s="13"/>
      <c r="G357" s="13">
        <v>150.19999999999999</v>
      </c>
      <c r="H357" s="13"/>
      <c r="I357" s="13"/>
      <c r="J357" s="13">
        <v>0</v>
      </c>
      <c r="K357" s="13"/>
      <c r="L357" s="13"/>
      <c r="M357" s="13"/>
      <c r="N357" s="13">
        <v>300</v>
      </c>
      <c r="O357" s="13"/>
      <c r="P357" s="29">
        <f t="shared" si="5"/>
        <v>6533.2</v>
      </c>
    </row>
    <row r="358" spans="1:16" x14ac:dyDescent="0.15">
      <c r="A358" s="3" t="s">
        <v>257</v>
      </c>
      <c r="B358" s="3" t="s">
        <v>457</v>
      </c>
      <c r="C358" s="3" t="s">
        <v>458</v>
      </c>
      <c r="D358" s="13">
        <v>173</v>
      </c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29">
        <f t="shared" si="5"/>
        <v>173</v>
      </c>
    </row>
    <row r="359" spans="1:16" x14ac:dyDescent="0.15">
      <c r="A359" s="3" t="s">
        <v>257</v>
      </c>
      <c r="B359" s="3" t="s">
        <v>297</v>
      </c>
      <c r="C359" s="3" t="s">
        <v>298</v>
      </c>
      <c r="D359" s="13">
        <v>4142</v>
      </c>
      <c r="E359" s="13">
        <v>1560</v>
      </c>
      <c r="F359" s="13"/>
      <c r="G359" s="13">
        <v>660</v>
      </c>
      <c r="H359" s="13"/>
      <c r="I359" s="13"/>
      <c r="J359" s="13"/>
      <c r="K359" s="13"/>
      <c r="L359" s="13"/>
      <c r="M359" s="13"/>
      <c r="N359" s="13"/>
      <c r="O359" s="13"/>
      <c r="P359" s="29">
        <f t="shared" si="5"/>
        <v>6362</v>
      </c>
    </row>
    <row r="360" spans="1:16" x14ac:dyDescent="0.15">
      <c r="A360" s="3" t="s">
        <v>257</v>
      </c>
      <c r="B360" s="3" t="s">
        <v>299</v>
      </c>
      <c r="C360" s="3" t="s">
        <v>300</v>
      </c>
      <c r="D360" s="13">
        <v>2800.5</v>
      </c>
      <c r="E360" s="13"/>
      <c r="F360" s="13"/>
      <c r="G360" s="13">
        <v>4</v>
      </c>
      <c r="H360" s="13"/>
      <c r="I360" s="13"/>
      <c r="J360" s="13">
        <v>0</v>
      </c>
      <c r="K360" s="13"/>
      <c r="L360" s="13"/>
      <c r="M360" s="13"/>
      <c r="N360" s="13">
        <v>0</v>
      </c>
      <c r="O360" s="13"/>
      <c r="P360" s="29">
        <f t="shared" si="5"/>
        <v>2804.5</v>
      </c>
    </row>
    <row r="361" spans="1:16" x14ac:dyDescent="0.15">
      <c r="A361" s="3" t="s">
        <v>257</v>
      </c>
      <c r="B361" s="3" t="s">
        <v>461</v>
      </c>
      <c r="C361" s="3" t="s">
        <v>300</v>
      </c>
      <c r="D361" s="13">
        <v>4465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29">
        <f t="shared" si="5"/>
        <v>4465</v>
      </c>
    </row>
    <row r="362" spans="1:16" x14ac:dyDescent="0.15">
      <c r="A362" s="3" t="s">
        <v>257</v>
      </c>
      <c r="B362" s="3" t="s">
        <v>462</v>
      </c>
      <c r="C362" s="3" t="s">
        <v>311</v>
      </c>
      <c r="D362" s="13">
        <v>109</v>
      </c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29">
        <f t="shared" si="5"/>
        <v>109</v>
      </c>
    </row>
    <row r="363" spans="1:16" x14ac:dyDescent="0.15">
      <c r="A363" s="3" t="s">
        <v>257</v>
      </c>
      <c r="B363" s="3" t="s">
        <v>463</v>
      </c>
      <c r="C363" s="3" t="s">
        <v>251</v>
      </c>
      <c r="D363" s="13">
        <v>1133</v>
      </c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29">
        <f t="shared" si="5"/>
        <v>1133</v>
      </c>
    </row>
    <row r="364" spans="1:16" x14ac:dyDescent="0.15">
      <c r="A364" s="3" t="s">
        <v>257</v>
      </c>
      <c r="B364" s="3" t="s">
        <v>464</v>
      </c>
      <c r="C364" s="3" t="s">
        <v>465</v>
      </c>
      <c r="D364" s="13">
        <v>4155.5</v>
      </c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29">
        <f t="shared" si="5"/>
        <v>4155.5</v>
      </c>
    </row>
    <row r="365" spans="1:16" x14ac:dyDescent="0.15">
      <c r="A365" s="3" t="s">
        <v>257</v>
      </c>
      <c r="B365" s="3" t="s">
        <v>301</v>
      </c>
      <c r="C365" s="3" t="s">
        <v>302</v>
      </c>
      <c r="D365" s="13">
        <v>3008.5</v>
      </c>
      <c r="E365" s="13"/>
      <c r="F365" s="13"/>
      <c r="G365" s="13">
        <v>311</v>
      </c>
      <c r="H365" s="13"/>
      <c r="I365" s="13"/>
      <c r="J365" s="13"/>
      <c r="K365" s="13"/>
      <c r="L365" s="13"/>
      <c r="M365" s="13"/>
      <c r="N365" s="13"/>
      <c r="O365" s="13"/>
      <c r="P365" s="29">
        <f t="shared" si="5"/>
        <v>3319.5</v>
      </c>
    </row>
    <row r="366" spans="1:16" x14ac:dyDescent="0.15">
      <c r="A366" s="3" t="s">
        <v>257</v>
      </c>
      <c r="B366" s="3" t="s">
        <v>466</v>
      </c>
      <c r="C366" s="3" t="s">
        <v>467</v>
      </c>
      <c r="D366" s="13">
        <v>0</v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29">
        <f t="shared" si="5"/>
        <v>0</v>
      </c>
    </row>
    <row r="367" spans="1:16" x14ac:dyDescent="0.15">
      <c r="A367" s="3" t="s">
        <v>257</v>
      </c>
      <c r="B367" s="3" t="s">
        <v>928</v>
      </c>
      <c r="C367" s="3" t="s">
        <v>381</v>
      </c>
      <c r="D367" s="13">
        <v>0</v>
      </c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29">
        <f t="shared" si="5"/>
        <v>0</v>
      </c>
    </row>
    <row r="368" spans="1:16" x14ac:dyDescent="0.15">
      <c r="A368" s="3" t="s">
        <v>257</v>
      </c>
      <c r="B368" s="3" t="s">
        <v>468</v>
      </c>
      <c r="C368" s="3" t="s">
        <v>167</v>
      </c>
      <c r="D368" s="13">
        <v>1525</v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29">
        <f t="shared" si="5"/>
        <v>1525</v>
      </c>
    </row>
    <row r="369" spans="1:16" x14ac:dyDescent="0.15">
      <c r="A369" s="3" t="s">
        <v>257</v>
      </c>
      <c r="B369" s="3" t="s">
        <v>303</v>
      </c>
      <c r="C369" s="3" t="s">
        <v>304</v>
      </c>
      <c r="D369" s="13">
        <v>0</v>
      </c>
      <c r="E369" s="13">
        <v>1800</v>
      </c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29">
        <f t="shared" si="5"/>
        <v>1800</v>
      </c>
    </row>
    <row r="370" spans="1:16" x14ac:dyDescent="0.15">
      <c r="A370" s="3" t="s">
        <v>257</v>
      </c>
      <c r="B370" s="3" t="s">
        <v>305</v>
      </c>
      <c r="C370" s="3" t="s">
        <v>306</v>
      </c>
      <c r="D370" s="13">
        <v>290</v>
      </c>
      <c r="E370" s="13"/>
      <c r="F370" s="13"/>
      <c r="G370" s="13">
        <v>4</v>
      </c>
      <c r="H370" s="13"/>
      <c r="I370" s="13"/>
      <c r="J370" s="13"/>
      <c r="K370" s="13"/>
      <c r="L370" s="13"/>
      <c r="M370" s="13"/>
      <c r="N370" s="13"/>
      <c r="O370" s="13"/>
      <c r="P370" s="29">
        <f t="shared" si="5"/>
        <v>294</v>
      </c>
    </row>
    <row r="371" spans="1:16" x14ac:dyDescent="0.15">
      <c r="A371" s="3" t="s">
        <v>257</v>
      </c>
      <c r="B371" s="3" t="s">
        <v>471</v>
      </c>
      <c r="C371" s="3" t="s">
        <v>287</v>
      </c>
      <c r="D371" s="13">
        <v>243</v>
      </c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29">
        <f t="shared" si="5"/>
        <v>243</v>
      </c>
    </row>
    <row r="372" spans="1:16" x14ac:dyDescent="0.15">
      <c r="A372" s="3" t="s">
        <v>257</v>
      </c>
      <c r="B372" s="3" t="s">
        <v>307</v>
      </c>
      <c r="C372" s="3" t="s">
        <v>158</v>
      </c>
      <c r="D372" s="13">
        <v>2583.8000000000006</v>
      </c>
      <c r="E372" s="13">
        <v>0</v>
      </c>
      <c r="F372" s="13"/>
      <c r="G372" s="13"/>
      <c r="H372" s="13"/>
      <c r="I372" s="13"/>
      <c r="J372" s="13">
        <v>79.599999999999994</v>
      </c>
      <c r="K372" s="13"/>
      <c r="L372" s="13"/>
      <c r="M372" s="13"/>
      <c r="N372" s="13"/>
      <c r="O372" s="13"/>
      <c r="P372" s="29">
        <f t="shared" si="5"/>
        <v>2663.4000000000005</v>
      </c>
    </row>
    <row r="373" spans="1:16" x14ac:dyDescent="0.15">
      <c r="A373" s="3" t="s">
        <v>257</v>
      </c>
      <c r="B373" s="3" t="s">
        <v>308</v>
      </c>
      <c r="C373" s="3" t="s">
        <v>309</v>
      </c>
      <c r="D373" s="13">
        <v>903.5</v>
      </c>
      <c r="E373" s="13"/>
      <c r="F373" s="13"/>
      <c r="G373" s="13">
        <v>220</v>
      </c>
      <c r="H373" s="13"/>
      <c r="I373" s="13"/>
      <c r="J373" s="13"/>
      <c r="K373" s="13"/>
      <c r="L373" s="13"/>
      <c r="M373" s="13"/>
      <c r="N373" s="13">
        <v>734.89999999999986</v>
      </c>
      <c r="O373" s="13"/>
      <c r="P373" s="29">
        <f t="shared" si="5"/>
        <v>1858.3999999999999</v>
      </c>
    </row>
    <row r="374" spans="1:16" x14ac:dyDescent="0.15">
      <c r="A374" s="3" t="s">
        <v>257</v>
      </c>
      <c r="B374" s="3" t="s">
        <v>472</v>
      </c>
      <c r="C374" s="3" t="s">
        <v>309</v>
      </c>
      <c r="D374" s="13">
        <v>1080</v>
      </c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29">
        <f t="shared" si="5"/>
        <v>1080</v>
      </c>
    </row>
    <row r="375" spans="1:16" x14ac:dyDescent="0.15">
      <c r="A375" s="3" t="s">
        <v>257</v>
      </c>
      <c r="B375" s="3" t="s">
        <v>473</v>
      </c>
      <c r="C375" s="3" t="s">
        <v>379</v>
      </c>
      <c r="D375" s="13">
        <v>1760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29">
        <f t="shared" si="5"/>
        <v>1760</v>
      </c>
    </row>
    <row r="376" spans="1:16" x14ac:dyDescent="0.15">
      <c r="A376" s="3" t="s">
        <v>257</v>
      </c>
      <c r="B376" s="3" t="s">
        <v>310</v>
      </c>
      <c r="C376" s="3" t="s">
        <v>311</v>
      </c>
      <c r="D376" s="13">
        <v>3925</v>
      </c>
      <c r="E376" s="13"/>
      <c r="F376" s="13">
        <v>0</v>
      </c>
      <c r="G376" s="13">
        <v>0</v>
      </c>
      <c r="H376" s="13"/>
      <c r="I376" s="13"/>
      <c r="J376" s="13"/>
      <c r="K376" s="13"/>
      <c r="L376" s="13"/>
      <c r="M376" s="13"/>
      <c r="N376" s="13"/>
      <c r="O376" s="13"/>
      <c r="P376" s="29">
        <f t="shared" si="5"/>
        <v>3925</v>
      </c>
    </row>
    <row r="377" spans="1:16" x14ac:dyDescent="0.15">
      <c r="A377" s="3" t="s">
        <v>257</v>
      </c>
      <c r="B377" s="3" t="s">
        <v>474</v>
      </c>
      <c r="C377" s="3" t="s">
        <v>475</v>
      </c>
      <c r="D377" s="13">
        <v>305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29">
        <f t="shared" si="5"/>
        <v>305</v>
      </c>
    </row>
    <row r="378" spans="1:16" x14ac:dyDescent="0.15">
      <c r="A378" s="3" t="s">
        <v>257</v>
      </c>
      <c r="B378" s="3" t="s">
        <v>476</v>
      </c>
      <c r="C378" s="3" t="s">
        <v>355</v>
      </c>
      <c r="D378" s="13">
        <v>174</v>
      </c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29">
        <f t="shared" si="5"/>
        <v>174</v>
      </c>
    </row>
    <row r="379" spans="1:16" x14ac:dyDescent="0.15">
      <c r="A379" s="3" t="s">
        <v>257</v>
      </c>
      <c r="B379" s="3" t="s">
        <v>312</v>
      </c>
      <c r="C379" s="3" t="s">
        <v>313</v>
      </c>
      <c r="D379" s="13">
        <v>2167</v>
      </c>
      <c r="E379" s="13"/>
      <c r="F379" s="13"/>
      <c r="G379" s="13">
        <v>0</v>
      </c>
      <c r="H379" s="13"/>
      <c r="I379" s="13"/>
      <c r="J379" s="13"/>
      <c r="K379" s="13"/>
      <c r="L379" s="13"/>
      <c r="M379" s="13"/>
      <c r="N379" s="13"/>
      <c r="O379" s="13"/>
      <c r="P379" s="29">
        <f t="shared" si="5"/>
        <v>2167</v>
      </c>
    </row>
    <row r="380" spans="1:16" x14ac:dyDescent="0.15">
      <c r="A380" s="3" t="s">
        <v>257</v>
      </c>
      <c r="B380" s="3" t="s">
        <v>314</v>
      </c>
      <c r="C380" s="3" t="s">
        <v>313</v>
      </c>
      <c r="D380" s="13">
        <v>380.6</v>
      </c>
      <c r="E380" s="13"/>
      <c r="F380" s="13"/>
      <c r="G380" s="13">
        <v>10</v>
      </c>
      <c r="H380" s="13"/>
      <c r="I380" s="13"/>
      <c r="J380" s="13">
        <v>0</v>
      </c>
      <c r="K380" s="13"/>
      <c r="L380" s="13"/>
      <c r="M380" s="13"/>
      <c r="N380" s="13"/>
      <c r="O380" s="13"/>
      <c r="P380" s="29">
        <f t="shared" si="5"/>
        <v>390.6</v>
      </c>
    </row>
    <row r="381" spans="1:16" x14ac:dyDescent="0.15">
      <c r="A381" s="3" t="s">
        <v>257</v>
      </c>
      <c r="B381" s="3" t="s">
        <v>477</v>
      </c>
      <c r="C381" s="3" t="s">
        <v>358</v>
      </c>
      <c r="D381" s="13">
        <v>326</v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29">
        <f t="shared" si="5"/>
        <v>326</v>
      </c>
    </row>
    <row r="382" spans="1:16" x14ac:dyDescent="0.15">
      <c r="A382" s="3" t="s">
        <v>257</v>
      </c>
      <c r="B382" s="3" t="s">
        <v>478</v>
      </c>
      <c r="C382" s="3" t="s">
        <v>456</v>
      </c>
      <c r="D382" s="13">
        <v>690</v>
      </c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29">
        <f t="shared" si="5"/>
        <v>690</v>
      </c>
    </row>
    <row r="383" spans="1:16" x14ac:dyDescent="0.15">
      <c r="A383" s="3" t="s">
        <v>257</v>
      </c>
      <c r="B383" s="3" t="s">
        <v>479</v>
      </c>
      <c r="C383" s="3" t="s">
        <v>267</v>
      </c>
      <c r="D383" s="13">
        <v>87</v>
      </c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29">
        <f t="shared" si="5"/>
        <v>87</v>
      </c>
    </row>
    <row r="384" spans="1:16" x14ac:dyDescent="0.15">
      <c r="A384" s="3" t="s">
        <v>257</v>
      </c>
      <c r="B384" s="3" t="s">
        <v>315</v>
      </c>
      <c r="C384" s="3" t="s">
        <v>239</v>
      </c>
      <c r="D384" s="13">
        <v>1840</v>
      </c>
      <c r="E384" s="13"/>
      <c r="F384" s="13"/>
      <c r="G384" s="13">
        <v>44</v>
      </c>
      <c r="H384" s="13"/>
      <c r="I384" s="13"/>
      <c r="J384" s="13"/>
      <c r="K384" s="13"/>
      <c r="L384" s="13"/>
      <c r="M384" s="13"/>
      <c r="N384" s="13"/>
      <c r="O384" s="13"/>
      <c r="P384" s="29">
        <f t="shared" si="5"/>
        <v>1884</v>
      </c>
    </row>
    <row r="385" spans="1:16" x14ac:dyDescent="0.15">
      <c r="A385" s="3" t="s">
        <v>257</v>
      </c>
      <c r="B385" s="3" t="s">
        <v>316</v>
      </c>
      <c r="C385" s="3" t="s">
        <v>239</v>
      </c>
      <c r="D385" s="13">
        <v>835</v>
      </c>
      <c r="E385" s="13">
        <v>260</v>
      </c>
      <c r="F385" s="13">
        <v>76</v>
      </c>
      <c r="G385" s="13"/>
      <c r="H385" s="13"/>
      <c r="I385" s="13"/>
      <c r="J385" s="13"/>
      <c r="K385" s="13"/>
      <c r="L385" s="13"/>
      <c r="M385" s="13"/>
      <c r="N385" s="13"/>
      <c r="O385" s="13"/>
      <c r="P385" s="29">
        <f t="shared" si="5"/>
        <v>1171</v>
      </c>
    </row>
    <row r="386" spans="1:16" x14ac:dyDescent="0.15">
      <c r="A386" s="3" t="s">
        <v>257</v>
      </c>
      <c r="B386" s="3" t="s">
        <v>317</v>
      </c>
      <c r="C386" s="3" t="s">
        <v>318</v>
      </c>
      <c r="D386" s="13">
        <v>3509</v>
      </c>
      <c r="E386" s="13"/>
      <c r="F386" s="13"/>
      <c r="G386" s="13">
        <v>477.40000000000009</v>
      </c>
      <c r="H386" s="13"/>
      <c r="I386" s="13"/>
      <c r="J386" s="13">
        <v>0</v>
      </c>
      <c r="K386" s="13"/>
      <c r="L386" s="13"/>
      <c r="M386" s="13"/>
      <c r="N386" s="13">
        <v>370</v>
      </c>
      <c r="O386" s="13"/>
      <c r="P386" s="29">
        <f t="shared" si="5"/>
        <v>4356.3999999999996</v>
      </c>
    </row>
    <row r="387" spans="1:16" x14ac:dyDescent="0.15">
      <c r="A387" s="3" t="s">
        <v>257</v>
      </c>
      <c r="B387" s="3" t="s">
        <v>480</v>
      </c>
      <c r="C387" s="3" t="s">
        <v>481</v>
      </c>
      <c r="D387" s="13">
        <v>766.1</v>
      </c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29">
        <f t="shared" si="5"/>
        <v>766.1</v>
      </c>
    </row>
    <row r="388" spans="1:16" x14ac:dyDescent="0.15">
      <c r="A388" s="3" t="s">
        <v>257</v>
      </c>
      <c r="B388" s="3" t="s">
        <v>482</v>
      </c>
      <c r="C388" s="3" t="s">
        <v>483</v>
      </c>
      <c r="D388" s="13">
        <v>98</v>
      </c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29">
        <f t="shared" si="5"/>
        <v>98</v>
      </c>
    </row>
    <row r="389" spans="1:16" x14ac:dyDescent="0.15">
      <c r="A389" s="3" t="s">
        <v>257</v>
      </c>
      <c r="B389" s="3" t="s">
        <v>929</v>
      </c>
      <c r="C389" s="3" t="s">
        <v>930</v>
      </c>
      <c r="D389" s="13">
        <v>132</v>
      </c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29">
        <f t="shared" si="5"/>
        <v>132</v>
      </c>
    </row>
    <row r="390" spans="1:16" x14ac:dyDescent="0.15">
      <c r="A390" s="3" t="s">
        <v>257</v>
      </c>
      <c r="B390" s="3" t="s">
        <v>319</v>
      </c>
      <c r="C390" s="3" t="s">
        <v>236</v>
      </c>
      <c r="D390" s="13">
        <v>0</v>
      </c>
      <c r="E390" s="13">
        <v>2980</v>
      </c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29">
        <f t="shared" ref="P390:P453" si="6">SUM(D390:O390)</f>
        <v>2980</v>
      </c>
    </row>
    <row r="391" spans="1:16" x14ac:dyDescent="0.15">
      <c r="A391" s="3" t="s">
        <v>257</v>
      </c>
      <c r="B391" s="3" t="s">
        <v>484</v>
      </c>
      <c r="C391" s="3" t="s">
        <v>321</v>
      </c>
      <c r="D391" s="13">
        <v>2888</v>
      </c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29">
        <f t="shared" si="6"/>
        <v>2888</v>
      </c>
    </row>
    <row r="392" spans="1:16" x14ac:dyDescent="0.15">
      <c r="A392" s="3" t="s">
        <v>257</v>
      </c>
      <c r="B392" s="3" t="s">
        <v>320</v>
      </c>
      <c r="C392" s="3" t="s">
        <v>321</v>
      </c>
      <c r="D392" s="13">
        <v>1769.5</v>
      </c>
      <c r="E392" s="13"/>
      <c r="F392" s="13"/>
      <c r="G392" s="13">
        <v>0</v>
      </c>
      <c r="H392" s="13"/>
      <c r="I392" s="13"/>
      <c r="J392" s="13">
        <v>0</v>
      </c>
      <c r="K392" s="13"/>
      <c r="L392" s="13"/>
      <c r="M392" s="13"/>
      <c r="N392" s="13"/>
      <c r="O392" s="13"/>
      <c r="P392" s="29">
        <f t="shared" si="6"/>
        <v>1769.5</v>
      </c>
    </row>
    <row r="393" spans="1:16" x14ac:dyDescent="0.15">
      <c r="A393" s="3" t="s">
        <v>257</v>
      </c>
      <c r="B393" s="3" t="s">
        <v>486</v>
      </c>
      <c r="C393" s="3" t="s">
        <v>487</v>
      </c>
      <c r="D393" s="13">
        <v>382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29">
        <f t="shared" si="6"/>
        <v>382</v>
      </c>
    </row>
    <row r="394" spans="1:16" x14ac:dyDescent="0.15">
      <c r="A394" s="3" t="s">
        <v>257</v>
      </c>
      <c r="B394" s="3" t="s">
        <v>488</v>
      </c>
      <c r="C394" s="3" t="s">
        <v>489</v>
      </c>
      <c r="D394" s="13">
        <v>1335.5</v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29">
        <f t="shared" si="6"/>
        <v>1335.5</v>
      </c>
    </row>
    <row r="395" spans="1:16" x14ac:dyDescent="0.15">
      <c r="A395" s="3" t="s">
        <v>257</v>
      </c>
      <c r="B395" s="3" t="s">
        <v>322</v>
      </c>
      <c r="C395" s="3" t="s">
        <v>323</v>
      </c>
      <c r="D395" s="13">
        <v>1367</v>
      </c>
      <c r="E395" s="13">
        <v>0</v>
      </c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29">
        <f t="shared" si="6"/>
        <v>1367</v>
      </c>
    </row>
    <row r="396" spans="1:16" x14ac:dyDescent="0.15">
      <c r="A396" s="3" t="s">
        <v>257</v>
      </c>
      <c r="B396" s="3" t="s">
        <v>490</v>
      </c>
      <c r="C396" s="3" t="s">
        <v>440</v>
      </c>
      <c r="D396" s="13">
        <v>685</v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29">
        <f t="shared" si="6"/>
        <v>685</v>
      </c>
    </row>
    <row r="397" spans="1:16" x14ac:dyDescent="0.15">
      <c r="A397" s="3" t="s">
        <v>257</v>
      </c>
      <c r="B397" s="3" t="s">
        <v>324</v>
      </c>
      <c r="C397" s="3" t="s">
        <v>165</v>
      </c>
      <c r="D397" s="13">
        <v>0</v>
      </c>
      <c r="E397" s="13"/>
      <c r="F397" s="13">
        <v>54</v>
      </c>
      <c r="G397" s="13"/>
      <c r="H397" s="13"/>
      <c r="I397" s="13"/>
      <c r="J397" s="13"/>
      <c r="K397" s="13"/>
      <c r="L397" s="13"/>
      <c r="M397" s="13"/>
      <c r="N397" s="13"/>
      <c r="O397" s="13"/>
      <c r="P397" s="29">
        <f t="shared" si="6"/>
        <v>54</v>
      </c>
    </row>
    <row r="398" spans="1:16" x14ac:dyDescent="0.15">
      <c r="A398" s="3" t="s">
        <v>257</v>
      </c>
      <c r="B398" s="3" t="s">
        <v>931</v>
      </c>
      <c r="C398" s="3" t="s">
        <v>279</v>
      </c>
      <c r="D398" s="13">
        <v>0</v>
      </c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29">
        <f t="shared" si="6"/>
        <v>0</v>
      </c>
    </row>
    <row r="399" spans="1:16" x14ac:dyDescent="0.15">
      <c r="A399" s="3" t="s">
        <v>257</v>
      </c>
      <c r="B399" s="3" t="s">
        <v>491</v>
      </c>
      <c r="C399" s="3" t="s">
        <v>492</v>
      </c>
      <c r="D399" s="13">
        <v>96</v>
      </c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29">
        <f t="shared" si="6"/>
        <v>96</v>
      </c>
    </row>
    <row r="400" spans="1:16" x14ac:dyDescent="0.15">
      <c r="A400" s="3" t="s">
        <v>257</v>
      </c>
      <c r="B400" s="3" t="s">
        <v>494</v>
      </c>
      <c r="C400" s="3" t="s">
        <v>456</v>
      </c>
      <c r="D400" s="13">
        <v>2087</v>
      </c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29">
        <f t="shared" si="6"/>
        <v>2087</v>
      </c>
    </row>
    <row r="401" spans="1:16" x14ac:dyDescent="0.15">
      <c r="A401" s="3" t="s">
        <v>257</v>
      </c>
      <c r="B401" s="3" t="s">
        <v>325</v>
      </c>
      <c r="C401" s="3" t="s">
        <v>300</v>
      </c>
      <c r="D401" s="13">
        <v>1253.2</v>
      </c>
      <c r="E401" s="13"/>
      <c r="F401" s="13"/>
      <c r="G401" s="13">
        <v>135</v>
      </c>
      <c r="H401" s="13"/>
      <c r="I401" s="13"/>
      <c r="J401" s="13"/>
      <c r="K401" s="13"/>
      <c r="L401" s="13"/>
      <c r="M401" s="13"/>
      <c r="N401" s="13"/>
      <c r="O401" s="13"/>
      <c r="P401" s="29">
        <f t="shared" si="6"/>
        <v>1388.2</v>
      </c>
    </row>
    <row r="402" spans="1:16" x14ac:dyDescent="0.15">
      <c r="A402" s="3" t="s">
        <v>257</v>
      </c>
      <c r="B402" s="3" t="s">
        <v>932</v>
      </c>
      <c r="C402" s="3" t="s">
        <v>384</v>
      </c>
      <c r="D402" s="13">
        <v>215</v>
      </c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29">
        <f t="shared" si="6"/>
        <v>215</v>
      </c>
    </row>
    <row r="403" spans="1:16" x14ac:dyDescent="0.15">
      <c r="A403" s="3" t="s">
        <v>257</v>
      </c>
      <c r="B403" s="3" t="s">
        <v>495</v>
      </c>
      <c r="C403" s="3" t="s">
        <v>283</v>
      </c>
      <c r="D403" s="13">
        <v>337.3</v>
      </c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29">
        <f t="shared" si="6"/>
        <v>337.3</v>
      </c>
    </row>
    <row r="404" spans="1:16" x14ac:dyDescent="0.15">
      <c r="A404" s="3" t="s">
        <v>257</v>
      </c>
      <c r="B404" s="3" t="s">
        <v>496</v>
      </c>
      <c r="C404" s="3" t="s">
        <v>283</v>
      </c>
      <c r="D404" s="13">
        <v>0</v>
      </c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29">
        <f t="shared" si="6"/>
        <v>0</v>
      </c>
    </row>
    <row r="405" spans="1:16" x14ac:dyDescent="0.15">
      <c r="A405" s="3" t="s">
        <v>257</v>
      </c>
      <c r="B405" s="3" t="s">
        <v>497</v>
      </c>
      <c r="C405" s="3" t="s">
        <v>450</v>
      </c>
      <c r="D405" s="13">
        <v>2310.5</v>
      </c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29">
        <f t="shared" si="6"/>
        <v>2310.5</v>
      </c>
    </row>
    <row r="406" spans="1:16" x14ac:dyDescent="0.15">
      <c r="A406" s="3" t="s">
        <v>257</v>
      </c>
      <c r="B406" s="3" t="s">
        <v>933</v>
      </c>
      <c r="C406" s="3" t="s">
        <v>431</v>
      </c>
      <c r="D406" s="13">
        <v>40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29">
        <f t="shared" si="6"/>
        <v>40</v>
      </c>
    </row>
    <row r="407" spans="1:16" x14ac:dyDescent="0.15">
      <c r="A407" s="3" t="s">
        <v>257</v>
      </c>
      <c r="B407" s="3" t="s">
        <v>326</v>
      </c>
      <c r="C407" s="3" t="s">
        <v>327</v>
      </c>
      <c r="D407" s="13">
        <v>190</v>
      </c>
      <c r="E407" s="13"/>
      <c r="F407" s="13"/>
      <c r="G407" s="13">
        <v>0</v>
      </c>
      <c r="H407" s="13"/>
      <c r="I407" s="13"/>
      <c r="J407" s="13"/>
      <c r="K407" s="13"/>
      <c r="L407" s="13"/>
      <c r="M407" s="13"/>
      <c r="N407" s="13">
        <v>0</v>
      </c>
      <c r="O407" s="13"/>
      <c r="P407" s="29">
        <f t="shared" si="6"/>
        <v>190</v>
      </c>
    </row>
    <row r="408" spans="1:16" x14ac:dyDescent="0.15">
      <c r="A408" s="3" t="s">
        <v>257</v>
      </c>
      <c r="B408" s="3" t="s">
        <v>498</v>
      </c>
      <c r="C408" s="3" t="s">
        <v>499</v>
      </c>
      <c r="D408" s="13">
        <v>351</v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29">
        <f t="shared" si="6"/>
        <v>351</v>
      </c>
    </row>
    <row r="409" spans="1:16" x14ac:dyDescent="0.15">
      <c r="A409" s="3" t="s">
        <v>257</v>
      </c>
      <c r="B409" s="3" t="s">
        <v>500</v>
      </c>
      <c r="C409" s="3" t="s">
        <v>501</v>
      </c>
      <c r="D409" s="13">
        <v>772</v>
      </c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29">
        <f t="shared" si="6"/>
        <v>772</v>
      </c>
    </row>
    <row r="410" spans="1:16" x14ac:dyDescent="0.15">
      <c r="A410" s="3" t="s">
        <v>257</v>
      </c>
      <c r="B410" s="3" t="s">
        <v>328</v>
      </c>
      <c r="C410" s="3" t="s">
        <v>329</v>
      </c>
      <c r="D410" s="13">
        <v>95.8</v>
      </c>
      <c r="E410" s="13"/>
      <c r="F410" s="13"/>
      <c r="G410" s="13">
        <v>6</v>
      </c>
      <c r="H410" s="13"/>
      <c r="I410" s="13"/>
      <c r="J410" s="13"/>
      <c r="K410" s="13"/>
      <c r="L410" s="13"/>
      <c r="M410" s="13"/>
      <c r="N410" s="13"/>
      <c r="O410" s="13"/>
      <c r="P410" s="29">
        <f t="shared" si="6"/>
        <v>101.8</v>
      </c>
    </row>
    <row r="411" spans="1:16" x14ac:dyDescent="0.15">
      <c r="A411" s="3" t="s">
        <v>257</v>
      </c>
      <c r="B411" s="3" t="s">
        <v>502</v>
      </c>
      <c r="C411" s="3" t="s">
        <v>162</v>
      </c>
      <c r="D411" s="13">
        <v>716</v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29">
        <f t="shared" si="6"/>
        <v>716</v>
      </c>
    </row>
    <row r="412" spans="1:16" x14ac:dyDescent="0.15">
      <c r="A412" s="3" t="s">
        <v>257</v>
      </c>
      <c r="B412" s="3" t="s">
        <v>503</v>
      </c>
      <c r="C412" s="3" t="s">
        <v>504</v>
      </c>
      <c r="D412" s="13">
        <v>62.599999999999994</v>
      </c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29">
        <f t="shared" si="6"/>
        <v>62.599999999999994</v>
      </c>
    </row>
    <row r="413" spans="1:16" x14ac:dyDescent="0.15">
      <c r="A413" s="3" t="s">
        <v>257</v>
      </c>
      <c r="B413" s="3" t="s">
        <v>505</v>
      </c>
      <c r="C413" s="3" t="s">
        <v>355</v>
      </c>
      <c r="D413" s="13">
        <v>618</v>
      </c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29">
        <f t="shared" si="6"/>
        <v>618</v>
      </c>
    </row>
    <row r="414" spans="1:16" x14ac:dyDescent="0.15">
      <c r="A414" s="3" t="s">
        <v>257</v>
      </c>
      <c r="B414" s="3" t="s">
        <v>506</v>
      </c>
      <c r="C414" s="3" t="s">
        <v>507</v>
      </c>
      <c r="D414" s="13">
        <v>140</v>
      </c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29">
        <f t="shared" si="6"/>
        <v>140</v>
      </c>
    </row>
    <row r="415" spans="1:16" x14ac:dyDescent="0.15">
      <c r="A415" s="3" t="s">
        <v>257</v>
      </c>
      <c r="B415" s="3" t="s">
        <v>330</v>
      </c>
      <c r="C415" s="3" t="s">
        <v>236</v>
      </c>
      <c r="D415" s="13">
        <v>7155</v>
      </c>
      <c r="E415" s="13">
        <v>1900</v>
      </c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29">
        <f t="shared" si="6"/>
        <v>9055</v>
      </c>
    </row>
    <row r="416" spans="1:16" x14ac:dyDescent="0.15">
      <c r="A416" s="3" t="s">
        <v>257</v>
      </c>
      <c r="B416" s="3" t="s">
        <v>331</v>
      </c>
      <c r="C416" s="3" t="s">
        <v>180</v>
      </c>
      <c r="D416" s="13">
        <v>549.5</v>
      </c>
      <c r="E416" s="13"/>
      <c r="F416" s="13"/>
      <c r="G416" s="13">
        <v>240.1</v>
      </c>
      <c r="H416" s="13"/>
      <c r="I416" s="13"/>
      <c r="J416" s="13">
        <v>0</v>
      </c>
      <c r="K416" s="13"/>
      <c r="L416" s="13"/>
      <c r="M416" s="13"/>
      <c r="N416" s="13">
        <v>558.90000000000009</v>
      </c>
      <c r="O416" s="13"/>
      <c r="P416" s="29">
        <f t="shared" si="6"/>
        <v>1348.5</v>
      </c>
    </row>
    <row r="417" spans="1:16" x14ac:dyDescent="0.15">
      <c r="A417" s="3" t="s">
        <v>257</v>
      </c>
      <c r="B417" s="3" t="s">
        <v>508</v>
      </c>
      <c r="C417" s="3" t="s">
        <v>239</v>
      </c>
      <c r="D417" s="13">
        <v>761.2</v>
      </c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29">
        <f t="shared" si="6"/>
        <v>761.2</v>
      </c>
    </row>
    <row r="418" spans="1:16" x14ac:dyDescent="0.15">
      <c r="A418" s="3" t="s">
        <v>257</v>
      </c>
      <c r="B418" s="3" t="s">
        <v>934</v>
      </c>
      <c r="C418" s="3" t="s">
        <v>627</v>
      </c>
      <c r="D418" s="13">
        <v>0</v>
      </c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29">
        <f t="shared" si="6"/>
        <v>0</v>
      </c>
    </row>
    <row r="419" spans="1:16" x14ac:dyDescent="0.15">
      <c r="A419" s="3" t="s">
        <v>257</v>
      </c>
      <c r="B419" s="3" t="s">
        <v>509</v>
      </c>
      <c r="C419" s="3" t="s">
        <v>510</v>
      </c>
      <c r="D419" s="13">
        <v>493</v>
      </c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29">
        <f t="shared" si="6"/>
        <v>493</v>
      </c>
    </row>
    <row r="420" spans="1:16" x14ac:dyDescent="0.15">
      <c r="A420" s="3" t="s">
        <v>257</v>
      </c>
      <c r="B420" s="3" t="s">
        <v>332</v>
      </c>
      <c r="C420" s="3" t="s">
        <v>333</v>
      </c>
      <c r="D420" s="13">
        <v>2434.1</v>
      </c>
      <c r="E420" s="13"/>
      <c r="F420" s="13"/>
      <c r="G420" s="13">
        <v>213</v>
      </c>
      <c r="H420" s="13"/>
      <c r="I420" s="13"/>
      <c r="J420" s="13"/>
      <c r="K420" s="13"/>
      <c r="L420" s="13"/>
      <c r="M420" s="13"/>
      <c r="N420" s="13">
        <v>1045.8000000000002</v>
      </c>
      <c r="O420" s="13"/>
      <c r="P420" s="29">
        <f t="shared" si="6"/>
        <v>3692.9</v>
      </c>
    </row>
    <row r="421" spans="1:16" x14ac:dyDescent="0.15">
      <c r="A421" s="3" t="s">
        <v>257</v>
      </c>
      <c r="B421" s="3" t="s">
        <v>334</v>
      </c>
      <c r="C421" s="3" t="s">
        <v>160</v>
      </c>
      <c r="D421" s="13">
        <v>9020</v>
      </c>
      <c r="E421" s="13"/>
      <c r="F421" s="13"/>
      <c r="G421" s="13">
        <v>172</v>
      </c>
      <c r="H421" s="13"/>
      <c r="I421" s="13"/>
      <c r="J421" s="13"/>
      <c r="K421" s="13"/>
      <c r="L421" s="13"/>
      <c r="M421" s="13"/>
      <c r="N421" s="13">
        <v>0</v>
      </c>
      <c r="O421" s="13"/>
      <c r="P421" s="29">
        <f t="shared" si="6"/>
        <v>9192</v>
      </c>
    </row>
    <row r="422" spans="1:16" x14ac:dyDescent="0.15">
      <c r="A422" s="3" t="s">
        <v>257</v>
      </c>
      <c r="B422" s="3" t="s">
        <v>335</v>
      </c>
      <c r="C422" s="3" t="s">
        <v>236</v>
      </c>
      <c r="D422" s="13">
        <v>0</v>
      </c>
      <c r="E422" s="13">
        <v>4500</v>
      </c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29">
        <f t="shared" si="6"/>
        <v>4500</v>
      </c>
    </row>
    <row r="423" spans="1:16" x14ac:dyDescent="0.15">
      <c r="A423" s="3" t="s">
        <v>257</v>
      </c>
      <c r="B423" s="3" t="s">
        <v>336</v>
      </c>
      <c r="C423" s="3" t="s">
        <v>337</v>
      </c>
      <c r="D423" s="13">
        <v>1572</v>
      </c>
      <c r="E423" s="13"/>
      <c r="F423" s="13"/>
      <c r="G423" s="13">
        <v>0</v>
      </c>
      <c r="H423" s="13"/>
      <c r="I423" s="13"/>
      <c r="J423" s="13"/>
      <c r="K423" s="13"/>
      <c r="L423" s="13"/>
      <c r="M423" s="13"/>
      <c r="N423" s="13"/>
      <c r="O423" s="13"/>
      <c r="P423" s="29">
        <f t="shared" si="6"/>
        <v>1572</v>
      </c>
    </row>
    <row r="424" spans="1:16" x14ac:dyDescent="0.15">
      <c r="A424" s="3" t="s">
        <v>257</v>
      </c>
      <c r="B424" s="3" t="s">
        <v>511</v>
      </c>
      <c r="C424" s="3" t="s">
        <v>512</v>
      </c>
      <c r="D424" s="13">
        <v>986</v>
      </c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29">
        <f t="shared" si="6"/>
        <v>986</v>
      </c>
    </row>
    <row r="425" spans="1:16" x14ac:dyDescent="0.15">
      <c r="A425" s="3" t="s">
        <v>257</v>
      </c>
      <c r="B425" s="3" t="s">
        <v>513</v>
      </c>
      <c r="C425" s="3" t="s">
        <v>512</v>
      </c>
      <c r="D425" s="13">
        <v>1166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29">
        <f t="shared" si="6"/>
        <v>1166</v>
      </c>
    </row>
    <row r="426" spans="1:16" x14ac:dyDescent="0.15">
      <c r="A426" s="3" t="s">
        <v>257</v>
      </c>
      <c r="B426" s="3" t="s">
        <v>514</v>
      </c>
      <c r="C426" s="3" t="s">
        <v>515</v>
      </c>
      <c r="D426" s="13">
        <v>1436</v>
      </c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29">
        <f t="shared" si="6"/>
        <v>1436</v>
      </c>
    </row>
    <row r="427" spans="1:16" x14ac:dyDescent="0.15">
      <c r="A427" s="3" t="s">
        <v>257</v>
      </c>
      <c r="B427" s="3" t="s">
        <v>516</v>
      </c>
      <c r="C427" s="3" t="s">
        <v>517</v>
      </c>
      <c r="D427" s="13">
        <v>1381.1</v>
      </c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29">
        <f t="shared" si="6"/>
        <v>1381.1</v>
      </c>
    </row>
    <row r="428" spans="1:16" x14ac:dyDescent="0.15">
      <c r="A428" s="3" t="s">
        <v>257</v>
      </c>
      <c r="B428" s="3" t="s">
        <v>338</v>
      </c>
      <c r="C428" s="3" t="s">
        <v>204</v>
      </c>
      <c r="D428" s="13">
        <v>4574.5</v>
      </c>
      <c r="E428" s="13"/>
      <c r="F428" s="13"/>
      <c r="G428" s="13">
        <v>168.7</v>
      </c>
      <c r="H428" s="13"/>
      <c r="I428" s="13"/>
      <c r="J428" s="13">
        <v>6</v>
      </c>
      <c r="K428" s="13"/>
      <c r="L428" s="13"/>
      <c r="M428" s="13"/>
      <c r="N428" s="13">
        <v>290.3</v>
      </c>
      <c r="O428" s="13"/>
      <c r="P428" s="29">
        <f t="shared" si="6"/>
        <v>5039.5</v>
      </c>
    </row>
    <row r="429" spans="1:16" x14ac:dyDescent="0.15">
      <c r="A429" s="3" t="s">
        <v>257</v>
      </c>
      <c r="B429" s="3" t="s">
        <v>518</v>
      </c>
      <c r="C429" s="3" t="s">
        <v>519</v>
      </c>
      <c r="D429" s="13">
        <v>745</v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29">
        <f t="shared" si="6"/>
        <v>745</v>
      </c>
    </row>
    <row r="430" spans="1:16" x14ac:dyDescent="0.15">
      <c r="A430" s="3" t="s">
        <v>257</v>
      </c>
      <c r="B430" s="3" t="s">
        <v>520</v>
      </c>
      <c r="C430" s="3" t="s">
        <v>281</v>
      </c>
      <c r="D430" s="13">
        <v>1300</v>
      </c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29">
        <f t="shared" si="6"/>
        <v>1300</v>
      </c>
    </row>
    <row r="431" spans="1:16" x14ac:dyDescent="0.15">
      <c r="A431" s="3" t="s">
        <v>257</v>
      </c>
      <c r="B431" s="3" t="s">
        <v>339</v>
      </c>
      <c r="C431" s="3" t="s">
        <v>281</v>
      </c>
      <c r="D431" s="13">
        <v>5990</v>
      </c>
      <c r="E431" s="13"/>
      <c r="F431" s="13"/>
      <c r="G431" s="13">
        <v>22</v>
      </c>
      <c r="H431" s="13"/>
      <c r="I431" s="13"/>
      <c r="J431" s="13"/>
      <c r="K431" s="13"/>
      <c r="L431" s="13">
        <v>1620</v>
      </c>
      <c r="M431" s="13"/>
      <c r="N431" s="13">
        <v>110</v>
      </c>
      <c r="O431" s="13"/>
      <c r="P431" s="29">
        <f t="shared" si="6"/>
        <v>7742</v>
      </c>
    </row>
    <row r="432" spans="1:16" x14ac:dyDescent="0.15">
      <c r="A432" s="3" t="s">
        <v>257</v>
      </c>
      <c r="B432" s="3" t="s">
        <v>521</v>
      </c>
      <c r="C432" s="3" t="s">
        <v>358</v>
      </c>
      <c r="D432" s="13">
        <v>808</v>
      </c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29">
        <f t="shared" si="6"/>
        <v>808</v>
      </c>
    </row>
    <row r="433" spans="1:16" x14ac:dyDescent="0.15">
      <c r="A433" s="3" t="s">
        <v>257</v>
      </c>
      <c r="B433" s="3" t="s">
        <v>522</v>
      </c>
      <c r="C433" s="3" t="s">
        <v>180</v>
      </c>
      <c r="D433" s="13">
        <v>440.40000000000003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29">
        <f t="shared" si="6"/>
        <v>440.40000000000003</v>
      </c>
    </row>
    <row r="434" spans="1:16" x14ac:dyDescent="0.15">
      <c r="A434" s="3" t="s">
        <v>257</v>
      </c>
      <c r="B434" s="3" t="s">
        <v>523</v>
      </c>
      <c r="C434" s="3" t="s">
        <v>935</v>
      </c>
      <c r="D434" s="13">
        <v>208</v>
      </c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29">
        <f t="shared" si="6"/>
        <v>208</v>
      </c>
    </row>
    <row r="435" spans="1:16" x14ac:dyDescent="0.15">
      <c r="A435" s="3" t="s">
        <v>257</v>
      </c>
      <c r="B435" s="3" t="s">
        <v>948</v>
      </c>
      <c r="C435" s="3" t="s">
        <v>524</v>
      </c>
      <c r="D435" s="13">
        <v>596</v>
      </c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29">
        <f t="shared" si="6"/>
        <v>596</v>
      </c>
    </row>
    <row r="436" spans="1:16" x14ac:dyDescent="0.15">
      <c r="A436" s="3" t="s">
        <v>257</v>
      </c>
      <c r="B436" s="3" t="s">
        <v>936</v>
      </c>
      <c r="C436" s="3" t="s">
        <v>528</v>
      </c>
      <c r="D436" s="13">
        <v>0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29">
        <f t="shared" si="6"/>
        <v>0</v>
      </c>
    </row>
    <row r="437" spans="1:16" x14ac:dyDescent="0.15">
      <c r="A437" s="3" t="s">
        <v>257</v>
      </c>
      <c r="B437" s="3" t="s">
        <v>529</v>
      </c>
      <c r="C437" s="3" t="s">
        <v>530</v>
      </c>
      <c r="D437" s="13">
        <v>2858.5</v>
      </c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29">
        <f t="shared" si="6"/>
        <v>2858.5</v>
      </c>
    </row>
    <row r="438" spans="1:16" x14ac:dyDescent="0.15">
      <c r="A438" s="3" t="s">
        <v>257</v>
      </c>
      <c r="B438" s="3" t="s">
        <v>531</v>
      </c>
      <c r="C438" s="3" t="s">
        <v>407</v>
      </c>
      <c r="D438" s="13">
        <v>882.1</v>
      </c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29">
        <f t="shared" si="6"/>
        <v>882.1</v>
      </c>
    </row>
    <row r="439" spans="1:16" x14ac:dyDescent="0.15">
      <c r="A439" s="3" t="s">
        <v>257</v>
      </c>
      <c r="B439" s="3" t="s">
        <v>532</v>
      </c>
      <c r="C439" s="3" t="s">
        <v>533</v>
      </c>
      <c r="D439" s="13">
        <v>60</v>
      </c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29">
        <f t="shared" si="6"/>
        <v>60</v>
      </c>
    </row>
    <row r="440" spans="1:16" x14ac:dyDescent="0.15">
      <c r="A440" s="3" t="s">
        <v>257</v>
      </c>
      <c r="B440" s="3" t="s">
        <v>937</v>
      </c>
      <c r="C440" s="3" t="s">
        <v>938</v>
      </c>
      <c r="D440" s="13">
        <v>0</v>
      </c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29">
        <f t="shared" si="6"/>
        <v>0</v>
      </c>
    </row>
    <row r="441" spans="1:16" x14ac:dyDescent="0.15">
      <c r="A441" s="3" t="s">
        <v>257</v>
      </c>
      <c r="B441" s="3" t="s">
        <v>538</v>
      </c>
      <c r="C441" s="3" t="s">
        <v>539</v>
      </c>
      <c r="D441" s="13">
        <v>956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29">
        <f t="shared" si="6"/>
        <v>956</v>
      </c>
    </row>
    <row r="442" spans="1:16" x14ac:dyDescent="0.15">
      <c r="A442" s="3" t="s">
        <v>257</v>
      </c>
      <c r="B442" s="3" t="s">
        <v>540</v>
      </c>
      <c r="C442" s="3" t="s">
        <v>541</v>
      </c>
      <c r="D442" s="13">
        <v>1749</v>
      </c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29">
        <f t="shared" si="6"/>
        <v>1749</v>
      </c>
    </row>
    <row r="443" spans="1:16" x14ac:dyDescent="0.15">
      <c r="A443" s="3" t="s">
        <v>257</v>
      </c>
      <c r="B443" s="3" t="s">
        <v>542</v>
      </c>
      <c r="C443" s="3" t="s">
        <v>543</v>
      </c>
      <c r="D443" s="13">
        <v>601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29">
        <f t="shared" si="6"/>
        <v>601</v>
      </c>
    </row>
    <row r="444" spans="1:16" x14ac:dyDescent="0.15">
      <c r="A444" s="3" t="s">
        <v>257</v>
      </c>
      <c r="B444" s="3" t="s">
        <v>544</v>
      </c>
      <c r="C444" s="3" t="s">
        <v>545</v>
      </c>
      <c r="D444" s="13">
        <v>555</v>
      </c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29">
        <f t="shared" si="6"/>
        <v>555</v>
      </c>
    </row>
    <row r="445" spans="1:16" x14ac:dyDescent="0.15">
      <c r="A445" s="3" t="s">
        <v>257</v>
      </c>
      <c r="B445" s="3" t="s">
        <v>546</v>
      </c>
      <c r="C445" s="3" t="s">
        <v>547</v>
      </c>
      <c r="D445" s="13">
        <v>4022</v>
      </c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29">
        <f t="shared" si="6"/>
        <v>4022</v>
      </c>
    </row>
    <row r="446" spans="1:16" x14ac:dyDescent="0.15">
      <c r="A446" s="3" t="s">
        <v>257</v>
      </c>
      <c r="B446" s="3" t="s">
        <v>549</v>
      </c>
      <c r="C446" s="3" t="s">
        <v>341</v>
      </c>
      <c r="D446" s="13">
        <v>185</v>
      </c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29">
        <f t="shared" si="6"/>
        <v>185</v>
      </c>
    </row>
    <row r="447" spans="1:16" x14ac:dyDescent="0.15">
      <c r="A447" s="3" t="s">
        <v>257</v>
      </c>
      <c r="B447" s="3" t="s">
        <v>340</v>
      </c>
      <c r="C447" s="3" t="s">
        <v>341</v>
      </c>
      <c r="D447" s="13">
        <v>285</v>
      </c>
      <c r="E447" s="13"/>
      <c r="F447" s="13"/>
      <c r="G447" s="13">
        <v>30</v>
      </c>
      <c r="H447" s="13"/>
      <c r="I447" s="13"/>
      <c r="J447" s="13"/>
      <c r="K447" s="13"/>
      <c r="L447" s="13"/>
      <c r="M447" s="13"/>
      <c r="N447" s="13"/>
      <c r="O447" s="13"/>
      <c r="P447" s="29">
        <f t="shared" si="6"/>
        <v>315</v>
      </c>
    </row>
    <row r="448" spans="1:16" x14ac:dyDescent="0.15">
      <c r="A448" s="3" t="s">
        <v>257</v>
      </c>
      <c r="B448" s="3" t="s">
        <v>342</v>
      </c>
      <c r="C448" s="3" t="s">
        <v>333</v>
      </c>
      <c r="D448" s="13">
        <v>1564</v>
      </c>
      <c r="E448" s="13"/>
      <c r="F448" s="13"/>
      <c r="G448" s="13"/>
      <c r="H448" s="13"/>
      <c r="I448" s="13"/>
      <c r="J448" s="13"/>
      <c r="K448" s="13"/>
      <c r="L448" s="13"/>
      <c r="M448" s="13"/>
      <c r="N448" s="13">
        <v>0</v>
      </c>
      <c r="O448" s="13"/>
      <c r="P448" s="29">
        <f t="shared" si="6"/>
        <v>1564</v>
      </c>
    </row>
    <row r="449" spans="1:16" x14ac:dyDescent="0.15">
      <c r="A449" s="3" t="s">
        <v>257</v>
      </c>
      <c r="B449" s="3" t="s">
        <v>551</v>
      </c>
      <c r="C449" s="3" t="s">
        <v>552</v>
      </c>
      <c r="D449" s="13">
        <v>483.5</v>
      </c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29">
        <f t="shared" si="6"/>
        <v>483.5</v>
      </c>
    </row>
    <row r="450" spans="1:16" x14ac:dyDescent="0.15">
      <c r="A450" s="3" t="s">
        <v>257</v>
      </c>
      <c r="B450" s="3" t="s">
        <v>343</v>
      </c>
      <c r="C450" s="3" t="s">
        <v>251</v>
      </c>
      <c r="D450" s="13">
        <v>2508.5</v>
      </c>
      <c r="E450" s="13"/>
      <c r="F450" s="13"/>
      <c r="G450" s="13">
        <v>268</v>
      </c>
      <c r="H450" s="13"/>
      <c r="I450" s="13"/>
      <c r="J450" s="13">
        <v>24</v>
      </c>
      <c r="K450" s="13"/>
      <c r="L450" s="13"/>
      <c r="M450" s="13"/>
      <c r="N450" s="13">
        <v>1413.4999999999998</v>
      </c>
      <c r="O450" s="13"/>
      <c r="P450" s="29">
        <f t="shared" si="6"/>
        <v>4214</v>
      </c>
    </row>
    <row r="451" spans="1:16" x14ac:dyDescent="0.15">
      <c r="A451" s="3" t="s">
        <v>257</v>
      </c>
      <c r="B451" s="3" t="s">
        <v>344</v>
      </c>
      <c r="C451" s="3" t="s">
        <v>156</v>
      </c>
      <c r="D451" s="13">
        <v>2243.9</v>
      </c>
      <c r="E451" s="13">
        <v>0</v>
      </c>
      <c r="F451" s="13"/>
      <c r="G451" s="13">
        <v>145.1</v>
      </c>
      <c r="H451" s="13"/>
      <c r="I451" s="13"/>
      <c r="J451" s="13">
        <v>0</v>
      </c>
      <c r="K451" s="13"/>
      <c r="L451" s="13"/>
      <c r="M451" s="13"/>
      <c r="N451" s="13">
        <v>240.5</v>
      </c>
      <c r="O451" s="13"/>
      <c r="P451" s="29">
        <f t="shared" si="6"/>
        <v>2629.5</v>
      </c>
    </row>
    <row r="452" spans="1:16" x14ac:dyDescent="0.15">
      <c r="A452" s="3" t="s">
        <v>257</v>
      </c>
      <c r="B452" s="3" t="s">
        <v>553</v>
      </c>
      <c r="C452" s="3" t="s">
        <v>481</v>
      </c>
      <c r="D452" s="13">
        <v>905</v>
      </c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29">
        <f t="shared" si="6"/>
        <v>905</v>
      </c>
    </row>
    <row r="453" spans="1:16" x14ac:dyDescent="0.15">
      <c r="A453" s="3" t="s">
        <v>257</v>
      </c>
      <c r="B453" s="3" t="s">
        <v>554</v>
      </c>
      <c r="C453" s="3" t="s">
        <v>555</v>
      </c>
      <c r="D453" s="13">
        <v>68.8</v>
      </c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29">
        <f t="shared" si="6"/>
        <v>68.8</v>
      </c>
    </row>
    <row r="454" spans="1:16" x14ac:dyDescent="0.15">
      <c r="A454" s="3" t="s">
        <v>257</v>
      </c>
      <c r="B454" s="3" t="s">
        <v>939</v>
      </c>
      <c r="C454" s="3" t="s">
        <v>940</v>
      </c>
      <c r="D454" s="13">
        <v>672</v>
      </c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29">
        <f t="shared" ref="P454:P508" si="7">SUM(D454:O454)</f>
        <v>672</v>
      </c>
    </row>
    <row r="455" spans="1:16" x14ac:dyDescent="0.15">
      <c r="A455" s="3" t="s">
        <v>257</v>
      </c>
      <c r="B455" s="3" t="s">
        <v>941</v>
      </c>
      <c r="C455" s="3" t="s">
        <v>942</v>
      </c>
      <c r="D455" s="13">
        <v>0</v>
      </c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29">
        <f t="shared" si="7"/>
        <v>0</v>
      </c>
    </row>
    <row r="456" spans="1:16" x14ac:dyDescent="0.15">
      <c r="A456" s="3" t="s">
        <v>257</v>
      </c>
      <c r="B456" s="3" t="s">
        <v>943</v>
      </c>
      <c r="C456" s="3" t="s">
        <v>944</v>
      </c>
      <c r="D456" s="13">
        <v>1100.5</v>
      </c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29">
        <f t="shared" si="7"/>
        <v>1100.5</v>
      </c>
    </row>
    <row r="457" spans="1:16" x14ac:dyDescent="0.15">
      <c r="A457" s="3" t="s">
        <v>257</v>
      </c>
      <c r="B457" s="3" t="s">
        <v>557</v>
      </c>
      <c r="C457" s="3" t="s">
        <v>427</v>
      </c>
      <c r="D457" s="13">
        <v>435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29">
        <f t="shared" si="7"/>
        <v>435</v>
      </c>
    </row>
    <row r="458" spans="1:16" x14ac:dyDescent="0.15">
      <c r="A458" s="3" t="s">
        <v>257</v>
      </c>
      <c r="B458" s="3" t="s">
        <v>558</v>
      </c>
      <c r="C458" s="3" t="s">
        <v>559</v>
      </c>
      <c r="D458" s="13">
        <v>22</v>
      </c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29">
        <f t="shared" si="7"/>
        <v>22</v>
      </c>
    </row>
    <row r="459" spans="1:16" x14ac:dyDescent="0.15">
      <c r="A459" s="3" t="s">
        <v>257</v>
      </c>
      <c r="B459" s="3" t="s">
        <v>560</v>
      </c>
      <c r="C459" s="3" t="s">
        <v>321</v>
      </c>
      <c r="D459" s="13">
        <v>89</v>
      </c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29">
        <f t="shared" si="7"/>
        <v>89</v>
      </c>
    </row>
    <row r="460" spans="1:16" x14ac:dyDescent="0.15">
      <c r="A460" s="3" t="s">
        <v>257</v>
      </c>
      <c r="B460" s="3" t="s">
        <v>561</v>
      </c>
      <c r="C460" s="3" t="s">
        <v>562</v>
      </c>
      <c r="D460" s="13">
        <v>1741</v>
      </c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29">
        <f t="shared" si="7"/>
        <v>1741</v>
      </c>
    </row>
    <row r="461" spans="1:16" x14ac:dyDescent="0.15">
      <c r="A461" s="3" t="s">
        <v>257</v>
      </c>
      <c r="B461" s="3" t="s">
        <v>563</v>
      </c>
      <c r="C461" s="3" t="s">
        <v>564</v>
      </c>
      <c r="D461" s="13">
        <v>53</v>
      </c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29">
        <f t="shared" si="7"/>
        <v>53</v>
      </c>
    </row>
    <row r="462" spans="1:16" x14ac:dyDescent="0.15">
      <c r="A462" s="3" t="s">
        <v>257</v>
      </c>
      <c r="B462" s="3" t="s">
        <v>345</v>
      </c>
      <c r="C462" s="3" t="s">
        <v>210</v>
      </c>
      <c r="D462" s="13">
        <v>3322.8</v>
      </c>
      <c r="E462" s="13">
        <v>400</v>
      </c>
      <c r="F462" s="13"/>
      <c r="G462" s="13">
        <v>365.1</v>
      </c>
      <c r="H462" s="13"/>
      <c r="I462" s="13"/>
      <c r="J462" s="13">
        <v>51</v>
      </c>
      <c r="K462" s="13"/>
      <c r="L462" s="13"/>
      <c r="M462" s="13"/>
      <c r="N462" s="13">
        <v>1932</v>
      </c>
      <c r="O462" s="13"/>
      <c r="P462" s="29">
        <f t="shared" si="7"/>
        <v>6070.9</v>
      </c>
    </row>
    <row r="463" spans="1:16" x14ac:dyDescent="0.15">
      <c r="A463" s="3" t="s">
        <v>257</v>
      </c>
      <c r="B463" s="3" t="s">
        <v>346</v>
      </c>
      <c r="C463" s="3" t="s">
        <v>347</v>
      </c>
      <c r="D463" s="13">
        <v>880</v>
      </c>
      <c r="E463" s="13"/>
      <c r="F463" s="13"/>
      <c r="G463" s="13"/>
      <c r="H463" s="13"/>
      <c r="I463" s="13"/>
      <c r="J463" s="13">
        <v>159.5</v>
      </c>
      <c r="K463" s="13"/>
      <c r="L463" s="13"/>
      <c r="M463" s="13"/>
      <c r="N463" s="13"/>
      <c r="O463" s="13"/>
      <c r="P463" s="29">
        <f t="shared" si="7"/>
        <v>1039.5</v>
      </c>
    </row>
    <row r="464" spans="1:16" x14ac:dyDescent="0.15">
      <c r="A464" s="3" t="s">
        <v>257</v>
      </c>
      <c r="B464" s="3" t="s">
        <v>348</v>
      </c>
      <c r="C464" s="3" t="s">
        <v>349</v>
      </c>
      <c r="D464" s="13">
        <v>16195.8</v>
      </c>
      <c r="E464" s="13"/>
      <c r="F464" s="13"/>
      <c r="G464" s="13">
        <v>746</v>
      </c>
      <c r="H464" s="13"/>
      <c r="I464" s="13"/>
      <c r="J464" s="13">
        <v>84</v>
      </c>
      <c r="K464" s="13"/>
      <c r="L464" s="13"/>
      <c r="M464" s="13"/>
      <c r="N464" s="13">
        <v>31</v>
      </c>
      <c r="O464" s="13"/>
      <c r="P464" s="29">
        <f t="shared" si="7"/>
        <v>17056.8</v>
      </c>
    </row>
    <row r="465" spans="1:16" x14ac:dyDescent="0.15">
      <c r="A465" s="3" t="s">
        <v>257</v>
      </c>
      <c r="B465" s="3" t="s">
        <v>565</v>
      </c>
      <c r="C465" s="3" t="s">
        <v>251</v>
      </c>
      <c r="D465" s="13">
        <v>150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29">
        <f t="shared" si="7"/>
        <v>150</v>
      </c>
    </row>
    <row r="466" spans="1:16" x14ac:dyDescent="0.15">
      <c r="A466" s="3" t="s">
        <v>257</v>
      </c>
      <c r="B466" s="3" t="s">
        <v>566</v>
      </c>
      <c r="C466" s="3" t="s">
        <v>239</v>
      </c>
      <c r="D466" s="13">
        <v>5400</v>
      </c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29">
        <f t="shared" si="7"/>
        <v>5400</v>
      </c>
    </row>
    <row r="467" spans="1:16" x14ac:dyDescent="0.15">
      <c r="A467" s="3" t="s">
        <v>257</v>
      </c>
      <c r="B467" s="3" t="s">
        <v>350</v>
      </c>
      <c r="C467" s="3" t="s">
        <v>351</v>
      </c>
      <c r="D467" s="13">
        <v>1763</v>
      </c>
      <c r="E467" s="13"/>
      <c r="F467" s="13"/>
      <c r="G467" s="13">
        <v>238.1</v>
      </c>
      <c r="H467" s="13"/>
      <c r="I467" s="13"/>
      <c r="J467" s="13">
        <v>33</v>
      </c>
      <c r="K467" s="13"/>
      <c r="L467" s="13"/>
      <c r="M467" s="13"/>
      <c r="N467" s="13">
        <v>917.30000000000007</v>
      </c>
      <c r="O467" s="13"/>
      <c r="P467" s="29">
        <f t="shared" si="7"/>
        <v>2951.4</v>
      </c>
    </row>
    <row r="468" spans="1:16" x14ac:dyDescent="0.15">
      <c r="A468" s="3" t="s">
        <v>257</v>
      </c>
      <c r="B468" s="3" t="s">
        <v>567</v>
      </c>
      <c r="C468" s="3" t="s">
        <v>351</v>
      </c>
      <c r="D468" s="13">
        <v>836.19999999999993</v>
      </c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29">
        <f t="shared" si="7"/>
        <v>836.19999999999993</v>
      </c>
    </row>
    <row r="469" spans="1:16" x14ac:dyDescent="0.15">
      <c r="A469" s="3" t="s">
        <v>257</v>
      </c>
      <c r="B469" s="3" t="s">
        <v>352</v>
      </c>
      <c r="C469" s="3" t="s">
        <v>351</v>
      </c>
      <c r="D469" s="13">
        <v>1106.5</v>
      </c>
      <c r="E469" s="13"/>
      <c r="F469" s="13"/>
      <c r="G469" s="13">
        <v>272.2</v>
      </c>
      <c r="H469" s="13"/>
      <c r="I469" s="13"/>
      <c r="J469" s="13">
        <v>0</v>
      </c>
      <c r="K469" s="13"/>
      <c r="L469" s="13"/>
      <c r="M469" s="13"/>
      <c r="N469" s="13">
        <v>815.00000000000023</v>
      </c>
      <c r="O469" s="13"/>
      <c r="P469" s="29">
        <f t="shared" si="7"/>
        <v>2193.7000000000003</v>
      </c>
    </row>
    <row r="470" spans="1:16" x14ac:dyDescent="0.15">
      <c r="A470" s="3" t="s">
        <v>257</v>
      </c>
      <c r="B470" s="3" t="s">
        <v>568</v>
      </c>
      <c r="C470" s="3" t="s">
        <v>358</v>
      </c>
      <c r="D470" s="13">
        <v>330</v>
      </c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29">
        <f t="shared" si="7"/>
        <v>330</v>
      </c>
    </row>
    <row r="471" spans="1:16" x14ac:dyDescent="0.15">
      <c r="A471" s="3" t="s">
        <v>257</v>
      </c>
      <c r="B471" s="3" t="s">
        <v>353</v>
      </c>
      <c r="C471" s="3" t="s">
        <v>233</v>
      </c>
      <c r="D471" s="13">
        <v>1545</v>
      </c>
      <c r="E471" s="13"/>
      <c r="F471" s="13"/>
      <c r="G471" s="13">
        <v>88</v>
      </c>
      <c r="H471" s="13"/>
      <c r="I471" s="13"/>
      <c r="J471" s="13"/>
      <c r="K471" s="13"/>
      <c r="L471" s="13"/>
      <c r="M471" s="13"/>
      <c r="N471" s="13">
        <v>1203.7000000000003</v>
      </c>
      <c r="O471" s="13"/>
      <c r="P471" s="29">
        <f t="shared" si="7"/>
        <v>2836.7000000000003</v>
      </c>
    </row>
    <row r="472" spans="1:16" x14ac:dyDescent="0.15">
      <c r="A472" s="3" t="s">
        <v>257</v>
      </c>
      <c r="B472" s="3" t="s">
        <v>569</v>
      </c>
      <c r="C472" s="3" t="s">
        <v>570</v>
      </c>
      <c r="D472" s="13">
        <v>1402.2</v>
      </c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29">
        <f t="shared" si="7"/>
        <v>1402.2</v>
      </c>
    </row>
    <row r="473" spans="1:16" x14ac:dyDescent="0.15">
      <c r="A473" s="3" t="s">
        <v>257</v>
      </c>
      <c r="B473" s="3" t="s">
        <v>571</v>
      </c>
      <c r="C473" s="3" t="s">
        <v>289</v>
      </c>
      <c r="D473" s="13">
        <v>991</v>
      </c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29">
        <f t="shared" si="7"/>
        <v>991</v>
      </c>
    </row>
    <row r="474" spans="1:16" x14ac:dyDescent="0.15">
      <c r="A474" s="3" t="s">
        <v>257</v>
      </c>
      <c r="B474" s="3" t="s">
        <v>945</v>
      </c>
      <c r="C474" s="3" t="s">
        <v>189</v>
      </c>
      <c r="D474" s="13">
        <v>222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29">
        <f t="shared" si="7"/>
        <v>222</v>
      </c>
    </row>
    <row r="475" spans="1:16" x14ac:dyDescent="0.15">
      <c r="A475" s="3" t="s">
        <v>257</v>
      </c>
      <c r="B475" s="3" t="s">
        <v>572</v>
      </c>
      <c r="C475" s="3" t="s">
        <v>573</v>
      </c>
      <c r="D475" s="13">
        <v>1416</v>
      </c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29">
        <f t="shared" si="7"/>
        <v>1416</v>
      </c>
    </row>
    <row r="476" spans="1:16" x14ac:dyDescent="0.15">
      <c r="A476" s="3" t="s">
        <v>257</v>
      </c>
      <c r="B476" s="3" t="s">
        <v>574</v>
      </c>
      <c r="C476" s="3" t="s">
        <v>445</v>
      </c>
      <c r="D476" s="13">
        <v>205</v>
      </c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29">
        <f t="shared" si="7"/>
        <v>205</v>
      </c>
    </row>
    <row r="477" spans="1:16" x14ac:dyDescent="0.15">
      <c r="A477" s="3" t="s">
        <v>257</v>
      </c>
      <c r="B477" s="3" t="s">
        <v>946</v>
      </c>
      <c r="C477" s="3" t="s">
        <v>445</v>
      </c>
      <c r="D477" s="13">
        <v>290</v>
      </c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29">
        <f t="shared" si="7"/>
        <v>290</v>
      </c>
    </row>
    <row r="478" spans="1:16" x14ac:dyDescent="0.15">
      <c r="A478" s="3" t="s">
        <v>257</v>
      </c>
      <c r="B478" s="3" t="s">
        <v>575</v>
      </c>
      <c r="C478" s="3" t="s">
        <v>576</v>
      </c>
      <c r="D478" s="13">
        <v>1248.0999999999999</v>
      </c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29">
        <f t="shared" si="7"/>
        <v>1248.0999999999999</v>
      </c>
    </row>
    <row r="479" spans="1:16" x14ac:dyDescent="0.15">
      <c r="A479" s="3" t="s">
        <v>257</v>
      </c>
      <c r="B479" s="3" t="s">
        <v>577</v>
      </c>
      <c r="C479" s="3" t="s">
        <v>281</v>
      </c>
      <c r="D479" s="13">
        <v>0</v>
      </c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29">
        <f t="shared" si="7"/>
        <v>0</v>
      </c>
    </row>
    <row r="480" spans="1:16" x14ac:dyDescent="0.15">
      <c r="A480" s="3" t="s">
        <v>257</v>
      </c>
      <c r="B480" s="3" t="s">
        <v>578</v>
      </c>
      <c r="C480" s="3" t="s">
        <v>579</v>
      </c>
      <c r="D480" s="13">
        <v>2304.1</v>
      </c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29">
        <f t="shared" si="7"/>
        <v>2304.1</v>
      </c>
    </row>
    <row r="481" spans="1:16" x14ac:dyDescent="0.15">
      <c r="A481" s="3" t="s">
        <v>257</v>
      </c>
      <c r="B481" s="3" t="s">
        <v>582</v>
      </c>
      <c r="C481" s="3" t="s">
        <v>355</v>
      </c>
      <c r="D481" s="13">
        <v>350</v>
      </c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29">
        <f t="shared" si="7"/>
        <v>350</v>
      </c>
    </row>
    <row r="482" spans="1:16" x14ac:dyDescent="0.15">
      <c r="A482" s="3" t="s">
        <v>257</v>
      </c>
      <c r="B482" s="3" t="s">
        <v>583</v>
      </c>
      <c r="C482" s="3" t="s">
        <v>584</v>
      </c>
      <c r="D482" s="13">
        <v>2304</v>
      </c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29">
        <f t="shared" si="7"/>
        <v>2304</v>
      </c>
    </row>
    <row r="483" spans="1:16" x14ac:dyDescent="0.15">
      <c r="A483" s="3" t="s">
        <v>257</v>
      </c>
      <c r="B483" s="3" t="s">
        <v>354</v>
      </c>
      <c r="C483" s="3" t="s">
        <v>355</v>
      </c>
      <c r="D483" s="13">
        <v>1571</v>
      </c>
      <c r="E483" s="13"/>
      <c r="F483" s="13"/>
      <c r="G483" s="13">
        <v>298</v>
      </c>
      <c r="H483" s="13"/>
      <c r="I483" s="13"/>
      <c r="J483" s="13"/>
      <c r="K483" s="13"/>
      <c r="L483" s="13"/>
      <c r="M483" s="13"/>
      <c r="N483" s="13"/>
      <c r="O483" s="13"/>
      <c r="P483" s="29">
        <f t="shared" si="7"/>
        <v>1869</v>
      </c>
    </row>
    <row r="484" spans="1:16" x14ac:dyDescent="0.15">
      <c r="A484" s="3" t="s">
        <v>257</v>
      </c>
      <c r="B484" s="3" t="s">
        <v>585</v>
      </c>
      <c r="C484" s="3" t="s">
        <v>586</v>
      </c>
      <c r="D484" s="13">
        <v>2122</v>
      </c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29">
        <f t="shared" si="7"/>
        <v>2122</v>
      </c>
    </row>
    <row r="485" spans="1:16" x14ac:dyDescent="0.15">
      <c r="A485" s="3" t="s">
        <v>257</v>
      </c>
      <c r="B485" s="3" t="s">
        <v>587</v>
      </c>
      <c r="C485" s="3" t="s">
        <v>588</v>
      </c>
      <c r="D485" s="13">
        <v>775</v>
      </c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29">
        <f t="shared" si="7"/>
        <v>775</v>
      </c>
    </row>
    <row r="486" spans="1:16" x14ac:dyDescent="0.15">
      <c r="A486" s="3" t="s">
        <v>257</v>
      </c>
      <c r="B486" s="3" t="s">
        <v>589</v>
      </c>
      <c r="C486" s="3" t="s">
        <v>201</v>
      </c>
      <c r="D486" s="13">
        <v>1143.5</v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29">
        <f t="shared" si="7"/>
        <v>1143.5</v>
      </c>
    </row>
    <row r="487" spans="1:16" x14ac:dyDescent="0.15">
      <c r="A487" s="3" t="s">
        <v>257</v>
      </c>
      <c r="B487" s="3" t="s">
        <v>356</v>
      </c>
      <c r="C487" s="3" t="s">
        <v>248</v>
      </c>
      <c r="D487" s="13">
        <v>2298.5</v>
      </c>
      <c r="E487" s="13"/>
      <c r="F487" s="13"/>
      <c r="G487" s="13"/>
      <c r="H487" s="13"/>
      <c r="I487" s="13"/>
      <c r="J487" s="13">
        <v>0</v>
      </c>
      <c r="K487" s="13"/>
      <c r="L487" s="13"/>
      <c r="M487" s="13"/>
      <c r="N487" s="13">
        <v>549.5</v>
      </c>
      <c r="O487" s="13"/>
      <c r="P487" s="29">
        <f t="shared" si="7"/>
        <v>2848</v>
      </c>
    </row>
    <row r="488" spans="1:16" x14ac:dyDescent="0.15">
      <c r="A488" s="3" t="s">
        <v>257</v>
      </c>
      <c r="B488" s="3" t="s">
        <v>357</v>
      </c>
      <c r="C488" s="3" t="s">
        <v>358</v>
      </c>
      <c r="D488" s="13">
        <v>751</v>
      </c>
      <c r="E488" s="13"/>
      <c r="F488" s="13"/>
      <c r="G488" s="13">
        <v>30</v>
      </c>
      <c r="H488" s="13"/>
      <c r="I488" s="13"/>
      <c r="J488" s="13"/>
      <c r="K488" s="13"/>
      <c r="L488" s="13"/>
      <c r="M488" s="13"/>
      <c r="N488" s="13"/>
      <c r="O488" s="13"/>
      <c r="P488" s="29">
        <f t="shared" si="7"/>
        <v>781</v>
      </c>
    </row>
    <row r="489" spans="1:16" x14ac:dyDescent="0.15">
      <c r="A489" s="3" t="s">
        <v>257</v>
      </c>
      <c r="B489" s="3" t="s">
        <v>359</v>
      </c>
      <c r="C489" s="3" t="s">
        <v>236</v>
      </c>
      <c r="D489" s="13">
        <v>6637.5</v>
      </c>
      <c r="E489" s="13"/>
      <c r="F489" s="13"/>
      <c r="G489" s="13">
        <v>1875</v>
      </c>
      <c r="H489" s="13"/>
      <c r="I489" s="13"/>
      <c r="J489" s="13">
        <v>0</v>
      </c>
      <c r="K489" s="13"/>
      <c r="L489" s="13"/>
      <c r="M489" s="13"/>
      <c r="N489" s="13">
        <v>1427</v>
      </c>
      <c r="O489" s="13"/>
      <c r="P489" s="29">
        <f t="shared" si="7"/>
        <v>9939.5</v>
      </c>
    </row>
    <row r="490" spans="1:16" x14ac:dyDescent="0.15">
      <c r="A490" s="3" t="s">
        <v>257</v>
      </c>
      <c r="B490" s="3" t="s">
        <v>360</v>
      </c>
      <c r="C490" s="3" t="s">
        <v>167</v>
      </c>
      <c r="D490" s="13">
        <v>1482</v>
      </c>
      <c r="E490" s="13">
        <v>920</v>
      </c>
      <c r="F490" s="13"/>
      <c r="G490" s="13">
        <v>219.29999999999998</v>
      </c>
      <c r="H490" s="13"/>
      <c r="I490" s="13"/>
      <c r="J490" s="13">
        <v>86</v>
      </c>
      <c r="K490" s="13"/>
      <c r="L490" s="13"/>
      <c r="M490" s="13"/>
      <c r="N490" s="13">
        <v>569.40000000000009</v>
      </c>
      <c r="O490" s="13"/>
      <c r="P490" s="29">
        <f t="shared" si="7"/>
        <v>3276.7000000000003</v>
      </c>
    </row>
    <row r="491" spans="1:16" x14ac:dyDescent="0.15">
      <c r="A491" s="3" t="s">
        <v>257</v>
      </c>
      <c r="B491" s="3" t="s">
        <v>361</v>
      </c>
      <c r="C491" s="3" t="s">
        <v>362</v>
      </c>
      <c r="D491" s="13">
        <v>0</v>
      </c>
      <c r="E491" s="13">
        <v>3440</v>
      </c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29">
        <f t="shared" si="7"/>
        <v>3440</v>
      </c>
    </row>
    <row r="492" spans="1:16" x14ac:dyDescent="0.15">
      <c r="A492" s="3" t="s">
        <v>257</v>
      </c>
      <c r="B492" s="3" t="s">
        <v>590</v>
      </c>
      <c r="C492" s="3" t="s">
        <v>362</v>
      </c>
      <c r="D492" s="13">
        <v>938.5</v>
      </c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29">
        <f t="shared" si="7"/>
        <v>938.5</v>
      </c>
    </row>
    <row r="493" spans="1:16" x14ac:dyDescent="0.15">
      <c r="A493" s="9" t="s">
        <v>646</v>
      </c>
      <c r="B493" s="3" t="s">
        <v>644</v>
      </c>
      <c r="C493" s="9" t="s">
        <v>645</v>
      </c>
      <c r="D493" s="13">
        <v>31205</v>
      </c>
      <c r="E493" s="13"/>
      <c r="F493" s="13"/>
      <c r="G493" s="13">
        <v>513</v>
      </c>
      <c r="H493" s="13"/>
      <c r="I493" s="13"/>
      <c r="J493" s="13"/>
      <c r="K493" s="13"/>
      <c r="L493" s="13"/>
      <c r="M493" s="13"/>
      <c r="N493" s="13">
        <f>10031+5851</f>
        <v>15882</v>
      </c>
      <c r="O493" s="13"/>
      <c r="P493" s="29">
        <f t="shared" si="7"/>
        <v>47600</v>
      </c>
    </row>
    <row r="494" spans="1:16" x14ac:dyDescent="0.15">
      <c r="A494" s="9" t="s">
        <v>646</v>
      </c>
      <c r="B494" s="3" t="s">
        <v>647</v>
      </c>
      <c r="C494" s="9" t="s">
        <v>48</v>
      </c>
      <c r="D494" s="13">
        <v>5835</v>
      </c>
      <c r="E494" s="13"/>
      <c r="F494" s="13"/>
      <c r="G494" s="13">
        <v>205</v>
      </c>
      <c r="H494" s="13"/>
      <c r="I494" s="13"/>
      <c r="J494" s="13"/>
      <c r="K494" s="13"/>
      <c r="L494" s="13"/>
      <c r="M494" s="13"/>
      <c r="N494" s="13">
        <f>1287+1313</f>
        <v>2600</v>
      </c>
      <c r="O494" s="13"/>
      <c r="P494" s="29">
        <f t="shared" si="7"/>
        <v>8640</v>
      </c>
    </row>
    <row r="495" spans="1:16" x14ac:dyDescent="0.15">
      <c r="A495" s="9" t="s">
        <v>646</v>
      </c>
      <c r="B495" s="3" t="s">
        <v>648</v>
      </c>
      <c r="C495" s="9" t="s">
        <v>596</v>
      </c>
      <c r="D495" s="13">
        <v>4191</v>
      </c>
      <c r="E495" s="13"/>
      <c r="F495" s="13"/>
      <c r="G495" s="13">
        <v>25</v>
      </c>
      <c r="H495" s="13"/>
      <c r="I495" s="13"/>
      <c r="J495" s="13"/>
      <c r="K495" s="13"/>
      <c r="L495" s="13"/>
      <c r="M495" s="13"/>
      <c r="N495" s="13">
        <f>55+216</f>
        <v>271</v>
      </c>
      <c r="O495" s="13"/>
      <c r="P495" s="29">
        <f t="shared" si="7"/>
        <v>4487</v>
      </c>
    </row>
    <row r="496" spans="1:16" x14ac:dyDescent="0.15">
      <c r="A496" s="9" t="s">
        <v>646</v>
      </c>
      <c r="B496" s="3" t="s">
        <v>649</v>
      </c>
      <c r="C496" s="9" t="s">
        <v>162</v>
      </c>
      <c r="D496" s="13">
        <v>1650</v>
      </c>
      <c r="E496" s="13"/>
      <c r="F496" s="13"/>
      <c r="G496" s="13">
        <v>0</v>
      </c>
      <c r="H496" s="13"/>
      <c r="I496" s="13"/>
      <c r="J496" s="13"/>
      <c r="K496" s="13"/>
      <c r="L496" s="13"/>
      <c r="M496" s="13"/>
      <c r="N496" s="13">
        <f>162</f>
        <v>162</v>
      </c>
      <c r="O496" s="13"/>
      <c r="P496" s="29">
        <f t="shared" si="7"/>
        <v>1812</v>
      </c>
    </row>
    <row r="497" spans="1:16" x14ac:dyDescent="0.15">
      <c r="A497" s="9" t="s">
        <v>646</v>
      </c>
      <c r="B497" s="3" t="s">
        <v>650</v>
      </c>
      <c r="C497" s="9" t="s">
        <v>407</v>
      </c>
      <c r="D497" s="13">
        <v>2730</v>
      </c>
      <c r="E497" s="13"/>
      <c r="F497" s="13"/>
      <c r="G497" s="13">
        <v>140</v>
      </c>
      <c r="H497" s="13"/>
      <c r="I497" s="13"/>
      <c r="J497" s="13"/>
      <c r="K497" s="13"/>
      <c r="L497" s="13"/>
      <c r="M497" s="13"/>
      <c r="N497" s="13"/>
      <c r="O497" s="13"/>
      <c r="P497" s="29">
        <f t="shared" si="7"/>
        <v>2870</v>
      </c>
    </row>
    <row r="498" spans="1:16" x14ac:dyDescent="0.15">
      <c r="A498" s="9" t="s">
        <v>646</v>
      </c>
      <c r="B498" s="3" t="s">
        <v>651</v>
      </c>
      <c r="C498" s="9" t="s">
        <v>355</v>
      </c>
      <c r="D498" s="13">
        <v>6237</v>
      </c>
      <c r="E498" s="13"/>
      <c r="F498" s="13"/>
      <c r="G498" s="13">
        <v>193</v>
      </c>
      <c r="H498" s="13"/>
      <c r="I498" s="13"/>
      <c r="J498" s="13"/>
      <c r="K498" s="13"/>
      <c r="L498" s="13"/>
      <c r="M498" s="13"/>
      <c r="N498" s="13">
        <f>1177+1475</f>
        <v>2652</v>
      </c>
      <c r="O498" s="13"/>
      <c r="P498" s="29">
        <f t="shared" si="7"/>
        <v>9082</v>
      </c>
    </row>
    <row r="499" spans="1:16" x14ac:dyDescent="0.15">
      <c r="A499" s="9" t="s">
        <v>646</v>
      </c>
      <c r="B499" s="3" t="s">
        <v>652</v>
      </c>
      <c r="C499" s="9" t="s">
        <v>251</v>
      </c>
      <c r="D499" s="13">
        <v>6235</v>
      </c>
      <c r="E499" s="13"/>
      <c r="F499" s="13"/>
      <c r="G499" s="13">
        <v>22</v>
      </c>
      <c r="H499" s="13"/>
      <c r="I499" s="13"/>
      <c r="J499" s="13"/>
      <c r="K499" s="13"/>
      <c r="L499" s="13"/>
      <c r="M499" s="13"/>
      <c r="N499" s="13">
        <f>240+1045</f>
        <v>1285</v>
      </c>
      <c r="O499" s="13"/>
      <c r="P499" s="29">
        <f t="shared" si="7"/>
        <v>7542</v>
      </c>
    </row>
    <row r="500" spans="1:16" x14ac:dyDescent="0.15">
      <c r="A500" s="9" t="s">
        <v>646</v>
      </c>
      <c r="B500" s="3" t="s">
        <v>653</v>
      </c>
      <c r="C500" s="9" t="s">
        <v>71</v>
      </c>
      <c r="D500" s="13">
        <v>20015</v>
      </c>
      <c r="E500" s="13"/>
      <c r="F500" s="13"/>
      <c r="G500" s="13">
        <v>65</v>
      </c>
      <c r="H500" s="13"/>
      <c r="I500" s="13"/>
      <c r="J500" s="13"/>
      <c r="K500" s="13"/>
      <c r="L500" s="13"/>
      <c r="M500" s="13"/>
      <c r="N500" s="13"/>
      <c r="O500" s="13"/>
      <c r="P500" s="29">
        <f t="shared" si="7"/>
        <v>20080</v>
      </c>
    </row>
    <row r="501" spans="1:16" x14ac:dyDescent="0.15">
      <c r="A501" s="9" t="s">
        <v>646</v>
      </c>
      <c r="B501" s="3" t="s">
        <v>654</v>
      </c>
      <c r="C501" s="9" t="s">
        <v>160</v>
      </c>
      <c r="D501" s="13">
        <v>7000</v>
      </c>
      <c r="E501" s="13"/>
      <c r="F501" s="13"/>
      <c r="G501" s="13">
        <v>519</v>
      </c>
      <c r="H501" s="13"/>
      <c r="I501" s="13"/>
      <c r="J501" s="13"/>
      <c r="K501" s="13"/>
      <c r="L501" s="13"/>
      <c r="M501" s="13"/>
      <c r="N501" s="13"/>
      <c r="O501" s="13"/>
      <c r="P501" s="29">
        <f t="shared" si="7"/>
        <v>7519</v>
      </c>
    </row>
    <row r="502" spans="1:16" x14ac:dyDescent="0.15">
      <c r="A502" s="9" t="s">
        <v>646</v>
      </c>
      <c r="B502" s="3" t="s">
        <v>655</v>
      </c>
      <c r="C502" s="9" t="s">
        <v>656</v>
      </c>
      <c r="D502" s="13">
        <v>4766</v>
      </c>
      <c r="E502" s="13"/>
      <c r="F502" s="13"/>
      <c r="G502" s="13">
        <v>50</v>
      </c>
      <c r="H502" s="13"/>
      <c r="I502" s="13"/>
      <c r="J502" s="13"/>
      <c r="K502" s="13"/>
      <c r="L502" s="13"/>
      <c r="M502" s="13"/>
      <c r="N502" s="13">
        <f>166+216</f>
        <v>382</v>
      </c>
      <c r="O502" s="13"/>
      <c r="P502" s="29">
        <f t="shared" si="7"/>
        <v>5198</v>
      </c>
    </row>
    <row r="503" spans="1:16" x14ac:dyDescent="0.15">
      <c r="A503" s="9" t="s">
        <v>646</v>
      </c>
      <c r="B503" s="3" t="s">
        <v>657</v>
      </c>
      <c r="C503" s="9" t="s">
        <v>160</v>
      </c>
      <c r="D503" s="13">
        <v>8714</v>
      </c>
      <c r="E503" s="13"/>
      <c r="F503" s="13"/>
      <c r="G503" s="13">
        <v>180</v>
      </c>
      <c r="H503" s="13"/>
      <c r="I503" s="13"/>
      <c r="J503" s="13"/>
      <c r="K503" s="13"/>
      <c r="L503" s="13"/>
      <c r="M503" s="13"/>
      <c r="N503" s="13"/>
      <c r="O503" s="13"/>
      <c r="P503" s="29">
        <f t="shared" si="7"/>
        <v>8894</v>
      </c>
    </row>
    <row r="504" spans="1:16" x14ac:dyDescent="0.15">
      <c r="A504" s="3" t="s">
        <v>363</v>
      </c>
      <c r="B504" s="3" t="s">
        <v>364</v>
      </c>
      <c r="C504" s="3" t="s">
        <v>158</v>
      </c>
      <c r="D504" s="13">
        <v>41336.5</v>
      </c>
      <c r="E504" s="13">
        <v>7180</v>
      </c>
      <c r="F504" s="13"/>
      <c r="G504" s="13">
        <v>2619</v>
      </c>
      <c r="H504" s="13"/>
      <c r="I504" s="13"/>
      <c r="J504" s="13">
        <v>2449</v>
      </c>
      <c r="K504" s="13"/>
      <c r="L504" s="13"/>
      <c r="M504" s="13"/>
      <c r="N504" s="13"/>
      <c r="O504" s="13"/>
      <c r="P504" s="29">
        <f t="shared" si="7"/>
        <v>53584.5</v>
      </c>
    </row>
    <row r="505" spans="1:16" x14ac:dyDescent="0.15">
      <c r="A505" s="3" t="s">
        <v>363</v>
      </c>
      <c r="B505" s="3" t="s">
        <v>598</v>
      </c>
      <c r="C505" s="3" t="s">
        <v>158</v>
      </c>
      <c r="D505" s="13">
        <v>4717.5999999999995</v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29">
        <f t="shared" si="7"/>
        <v>4717.5999999999995</v>
      </c>
    </row>
    <row r="506" spans="1:16" x14ac:dyDescent="0.15">
      <c r="A506" s="3" t="s">
        <v>363</v>
      </c>
      <c r="B506" s="3" t="s">
        <v>947</v>
      </c>
      <c r="C506" s="3" t="s">
        <v>158</v>
      </c>
      <c r="D506" s="13">
        <v>740.40000000000009</v>
      </c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29">
        <f t="shared" si="7"/>
        <v>740.40000000000009</v>
      </c>
    </row>
    <row r="507" spans="1:16" x14ac:dyDescent="0.15">
      <c r="A507" s="3" t="s">
        <v>363</v>
      </c>
      <c r="B507" s="3" t="s">
        <v>599</v>
      </c>
      <c r="C507" s="3" t="s">
        <v>158</v>
      </c>
      <c r="D507" s="13">
        <v>620</v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29">
        <f t="shared" si="7"/>
        <v>620</v>
      </c>
    </row>
    <row r="508" spans="1:16" x14ac:dyDescent="0.15">
      <c r="A508" s="3" t="s">
        <v>363</v>
      </c>
      <c r="B508" s="3" t="s">
        <v>365</v>
      </c>
      <c r="C508" s="3" t="s">
        <v>158</v>
      </c>
      <c r="D508" s="13">
        <v>21544</v>
      </c>
      <c r="E508" s="13"/>
      <c r="F508" s="13"/>
      <c r="G508" s="13">
        <v>576</v>
      </c>
      <c r="H508" s="13"/>
      <c r="I508" s="13"/>
      <c r="J508" s="13">
        <v>1672.3600000000001</v>
      </c>
      <c r="K508" s="13"/>
      <c r="L508" s="13"/>
      <c r="M508" s="13"/>
      <c r="N508" s="13">
        <v>0</v>
      </c>
      <c r="O508" s="13"/>
      <c r="P508" s="29">
        <f t="shared" si="7"/>
        <v>23792.36</v>
      </c>
    </row>
    <row r="509" spans="1:16" x14ac:dyDescent="0.15">
      <c r="A509" s="2" t="s">
        <v>13</v>
      </c>
      <c r="B509" s="2"/>
      <c r="C509" s="2"/>
      <c r="D509" s="29">
        <f>SUM(D5:D508)</f>
        <v>2266414.5429999996</v>
      </c>
      <c r="E509" s="29">
        <f t="shared" ref="E509:O509" si="8">SUM(E5:E508)</f>
        <v>50940</v>
      </c>
      <c r="F509" s="29">
        <f t="shared" si="8"/>
        <v>71786</v>
      </c>
      <c r="G509" s="29">
        <f t="shared" si="8"/>
        <v>128998.05666666667</v>
      </c>
      <c r="H509" s="29">
        <f t="shared" si="8"/>
        <v>5479.5360000000001</v>
      </c>
      <c r="I509" s="29">
        <f t="shared" si="8"/>
        <v>9757.4189999999999</v>
      </c>
      <c r="J509" s="29">
        <f t="shared" si="8"/>
        <v>20842.12</v>
      </c>
      <c r="K509" s="29">
        <f t="shared" si="8"/>
        <v>7976</v>
      </c>
      <c r="L509" s="29">
        <f t="shared" si="8"/>
        <v>97002</v>
      </c>
      <c r="M509" s="29">
        <f t="shared" si="8"/>
        <v>333994</v>
      </c>
      <c r="N509" s="29">
        <f t="shared" si="8"/>
        <v>205958.37</v>
      </c>
      <c r="O509" s="29">
        <f t="shared" si="8"/>
        <v>7280</v>
      </c>
      <c r="P509" s="29">
        <f>SUM(P5:P508)</f>
        <v>3206428.0446666675</v>
      </c>
    </row>
  </sheetData>
  <autoFilter ref="A4:P509" xr:uid="{19F744BF-5A67-4AC2-BC50-16BA28475A56}">
    <sortState xmlns:xlrd2="http://schemas.microsoft.com/office/spreadsheetml/2017/richdata2" ref="A5:P508">
      <sortCondition ref="A4:A508"/>
    </sortState>
  </autoFilter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048F-A8FB-48C7-BB78-F1AA0FCCB01A}">
  <sheetPr codeName="Blad2"/>
  <dimension ref="A1:C31"/>
  <sheetViews>
    <sheetView workbookViewId="0"/>
  </sheetViews>
  <sheetFormatPr defaultRowHeight="12" x14ac:dyDescent="0.2"/>
  <cols>
    <col min="1" max="1" width="30.140625" style="37" customWidth="1"/>
    <col min="2" max="2" width="58.42578125" style="37" bestFit="1" customWidth="1"/>
    <col min="3" max="3" width="18.5703125" style="37" bestFit="1" customWidth="1"/>
    <col min="4" max="16384" width="9.140625" style="37"/>
  </cols>
  <sheetData>
    <row r="1" spans="1:3" ht="14.25" x14ac:dyDescent="0.2">
      <c r="A1" s="23" t="s">
        <v>952</v>
      </c>
      <c r="B1" s="1"/>
      <c r="C1" s="1"/>
    </row>
    <row r="2" spans="1:3" x14ac:dyDescent="0.2">
      <c r="A2" s="12"/>
      <c r="B2" s="1"/>
      <c r="C2" s="1"/>
    </row>
    <row r="3" spans="1:3" x14ac:dyDescent="0.2">
      <c r="A3" s="12" t="s">
        <v>963</v>
      </c>
      <c r="B3" s="1"/>
      <c r="C3" s="1"/>
    </row>
    <row r="4" spans="1:3" x14ac:dyDescent="0.2">
      <c r="A4" s="24" t="s">
        <v>792</v>
      </c>
      <c r="B4" s="24" t="s">
        <v>770</v>
      </c>
      <c r="C4" s="24" t="s">
        <v>964</v>
      </c>
    </row>
    <row r="5" spans="1:3" x14ac:dyDescent="0.2">
      <c r="A5" s="3" t="s">
        <v>50</v>
      </c>
      <c r="B5" s="3" t="s">
        <v>759</v>
      </c>
      <c r="C5" s="25" t="s">
        <v>965</v>
      </c>
    </row>
    <row r="6" spans="1:3" x14ac:dyDescent="0.2">
      <c r="A6" s="3" t="s">
        <v>772</v>
      </c>
      <c r="B6" s="3" t="s">
        <v>748</v>
      </c>
      <c r="C6" s="25" t="s">
        <v>965</v>
      </c>
    </row>
    <row r="7" spans="1:3" x14ac:dyDescent="0.2">
      <c r="A7" s="3" t="s">
        <v>83</v>
      </c>
      <c r="B7" s="3" t="s">
        <v>753</v>
      </c>
      <c r="C7" s="25" t="s">
        <v>965</v>
      </c>
    </row>
    <row r="8" spans="1:3" x14ac:dyDescent="0.2">
      <c r="A8" s="3" t="s">
        <v>787</v>
      </c>
      <c r="B8" s="3" t="s">
        <v>762</v>
      </c>
      <c r="C8" s="25" t="s">
        <v>965</v>
      </c>
    </row>
    <row r="9" spans="1:3" x14ac:dyDescent="0.2">
      <c r="A9" s="3" t="s">
        <v>790</v>
      </c>
      <c r="B9" s="3" t="s">
        <v>766</v>
      </c>
      <c r="C9" s="25" t="s">
        <v>965</v>
      </c>
    </row>
    <row r="10" spans="1:3" x14ac:dyDescent="0.2">
      <c r="A10" s="3" t="s">
        <v>774</v>
      </c>
      <c r="B10" s="3" t="s">
        <v>297</v>
      </c>
      <c r="C10" s="25" t="s">
        <v>965</v>
      </c>
    </row>
    <row r="11" spans="1:3" x14ac:dyDescent="0.2">
      <c r="A11" s="3" t="s">
        <v>781</v>
      </c>
      <c r="B11" s="3" t="s">
        <v>793</v>
      </c>
      <c r="C11" s="25" t="s">
        <v>965</v>
      </c>
    </row>
    <row r="12" spans="1:3" x14ac:dyDescent="0.2">
      <c r="A12" s="3" t="s">
        <v>781</v>
      </c>
      <c r="B12" s="3" t="s">
        <v>767</v>
      </c>
      <c r="C12" s="25" t="s">
        <v>965</v>
      </c>
    </row>
    <row r="13" spans="1:3" x14ac:dyDescent="0.2">
      <c r="A13" s="3" t="s">
        <v>775</v>
      </c>
      <c r="B13" s="3" t="s">
        <v>750</v>
      </c>
      <c r="C13" s="25" t="s">
        <v>965</v>
      </c>
    </row>
    <row r="14" spans="1:3" x14ac:dyDescent="0.2">
      <c r="A14" s="3" t="s">
        <v>779</v>
      </c>
      <c r="B14" s="3" t="s">
        <v>755</v>
      </c>
      <c r="C14" s="25" t="s">
        <v>965</v>
      </c>
    </row>
    <row r="15" spans="1:3" x14ac:dyDescent="0.2">
      <c r="A15" s="3" t="s">
        <v>791</v>
      </c>
      <c r="B15" s="3" t="s">
        <v>769</v>
      </c>
      <c r="C15" s="25" t="s">
        <v>965</v>
      </c>
    </row>
    <row r="16" spans="1:3" x14ac:dyDescent="0.2">
      <c r="A16" s="3" t="s">
        <v>786</v>
      </c>
      <c r="B16" s="3" t="s">
        <v>761</v>
      </c>
      <c r="C16" s="25" t="s">
        <v>965</v>
      </c>
    </row>
    <row r="17" spans="1:3" x14ac:dyDescent="0.2">
      <c r="A17" s="3" t="s">
        <v>778</v>
      </c>
      <c r="B17" s="3" t="s">
        <v>754</v>
      </c>
      <c r="C17" s="25" t="s">
        <v>965</v>
      </c>
    </row>
    <row r="18" spans="1:3" x14ac:dyDescent="0.2">
      <c r="A18" s="3" t="s">
        <v>780</v>
      </c>
      <c r="B18" s="3" t="s">
        <v>756</v>
      </c>
      <c r="C18" s="25" t="s">
        <v>965</v>
      </c>
    </row>
    <row r="19" spans="1:3" x14ac:dyDescent="0.2">
      <c r="A19" s="3" t="s">
        <v>776</v>
      </c>
      <c r="B19" s="3" t="s">
        <v>751</v>
      </c>
      <c r="C19" s="25" t="s">
        <v>965</v>
      </c>
    </row>
    <row r="20" spans="1:3" x14ac:dyDescent="0.2">
      <c r="A20" s="3" t="s">
        <v>771</v>
      </c>
      <c r="B20" s="3" t="s">
        <v>746</v>
      </c>
      <c r="C20" s="25" t="s">
        <v>965</v>
      </c>
    </row>
    <row r="21" spans="1:3" x14ac:dyDescent="0.2">
      <c r="A21" s="3" t="s">
        <v>771</v>
      </c>
      <c r="B21" s="3" t="s">
        <v>747</v>
      </c>
      <c r="C21" s="25" t="s">
        <v>965</v>
      </c>
    </row>
    <row r="22" spans="1:3" x14ac:dyDescent="0.2">
      <c r="A22" s="3" t="s">
        <v>777</v>
      </c>
      <c r="B22" s="3" t="s">
        <v>752</v>
      </c>
      <c r="C22" s="25" t="s">
        <v>965</v>
      </c>
    </row>
    <row r="23" spans="1:3" x14ac:dyDescent="0.2">
      <c r="A23" s="3" t="s">
        <v>788</v>
      </c>
      <c r="B23" s="3" t="s">
        <v>763</v>
      </c>
      <c r="C23" s="25" t="s">
        <v>965</v>
      </c>
    </row>
    <row r="24" spans="1:3" x14ac:dyDescent="0.2">
      <c r="A24" s="3" t="s">
        <v>789</v>
      </c>
      <c r="B24" s="3" t="s">
        <v>764</v>
      </c>
      <c r="C24" s="25" t="s">
        <v>965</v>
      </c>
    </row>
    <row r="25" spans="1:3" x14ac:dyDescent="0.2">
      <c r="A25" s="3" t="s">
        <v>773</v>
      </c>
      <c r="B25" s="3" t="s">
        <v>749</v>
      </c>
      <c r="C25" s="25" t="s">
        <v>965</v>
      </c>
    </row>
    <row r="26" spans="1:3" x14ac:dyDescent="0.2">
      <c r="A26" s="3" t="s">
        <v>773</v>
      </c>
      <c r="B26" s="3" t="s">
        <v>765</v>
      </c>
      <c r="C26" s="25" t="s">
        <v>965</v>
      </c>
    </row>
    <row r="27" spans="1:3" x14ac:dyDescent="0.2">
      <c r="A27" s="3" t="s">
        <v>782</v>
      </c>
      <c r="B27" s="3" t="s">
        <v>757</v>
      </c>
      <c r="C27" s="25" t="s">
        <v>965</v>
      </c>
    </row>
    <row r="28" spans="1:3" x14ac:dyDescent="0.2">
      <c r="A28" s="3" t="s">
        <v>784</v>
      </c>
      <c r="B28" s="3" t="s">
        <v>768</v>
      </c>
      <c r="C28" s="25" t="s">
        <v>965</v>
      </c>
    </row>
    <row r="29" spans="1:3" x14ac:dyDescent="0.2">
      <c r="A29" s="3" t="s">
        <v>783</v>
      </c>
      <c r="B29" s="3" t="s">
        <v>758</v>
      </c>
      <c r="C29" s="25" t="s">
        <v>965</v>
      </c>
    </row>
    <row r="30" spans="1:3" x14ac:dyDescent="0.2">
      <c r="A30" s="3" t="s">
        <v>785</v>
      </c>
      <c r="B30" s="3" t="s">
        <v>760</v>
      </c>
      <c r="C30" s="25" t="s">
        <v>965</v>
      </c>
    </row>
    <row r="31" spans="1:3" x14ac:dyDescent="0.2">
      <c r="A31" s="26" t="s">
        <v>966</v>
      </c>
      <c r="B31" s="1"/>
      <c r="C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 overzicht</vt:lpstr>
      <vt:lpstr>2019</vt:lpstr>
      <vt:lpstr>2020</vt:lpstr>
      <vt:lpstr>2021</vt:lpstr>
      <vt:lpstr>Rijkswaterstaat schepen 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Kerkhoff, T. van den (Thomas)</cp:lastModifiedBy>
  <dcterms:created xsi:type="dcterms:W3CDTF">2022-03-03T09:50:34Z</dcterms:created>
  <dcterms:modified xsi:type="dcterms:W3CDTF">2022-04-07T14:44:53Z</dcterms:modified>
</cp:coreProperties>
</file>