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IG/ASKO/Inhuur 2022/OOP/6. NvI/"/>
    </mc:Choice>
  </mc:AlternateContent>
  <xr:revisionPtr revIDLastSave="0" documentId="8_{B39F794E-4214-46B8-94D7-3D7D146AE1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rceel 1" sheetId="1" r:id="rId1"/>
    <sheet name="Perceel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UxvJfn6f5y+9i8KY3wN2/3IfI4A=="/>
    </ext>
  </extLst>
</workbook>
</file>

<file path=xl/calcChain.xml><?xml version="1.0" encoding="utf-8"?>
<calcChain xmlns="http://schemas.openxmlformats.org/spreadsheetml/2006/main">
  <c r="I37" i="2" l="1"/>
  <c r="E53" i="1"/>
  <c r="C53" i="1"/>
  <c r="E47" i="1"/>
  <c r="C47" i="1"/>
  <c r="E32" i="1"/>
  <c r="C32" i="1"/>
  <c r="E27" i="1"/>
  <c r="C27" i="1"/>
  <c r="D18" i="2" l="1"/>
  <c r="G18" i="2"/>
  <c r="H18" i="2"/>
  <c r="K18" i="2"/>
  <c r="L18" i="2"/>
  <c r="O18" i="2"/>
  <c r="P18" i="2"/>
  <c r="D19" i="2"/>
  <c r="E20" i="2"/>
  <c r="F20" i="2"/>
  <c r="J20" i="2"/>
  <c r="N20" i="2"/>
  <c r="R20" i="2"/>
  <c r="G21" i="2"/>
  <c r="J21" i="2"/>
  <c r="K21" i="2"/>
  <c r="N21" i="2"/>
  <c r="O21" i="2"/>
  <c r="R21" i="2"/>
  <c r="G22" i="2"/>
  <c r="H22" i="2"/>
  <c r="K22" i="2"/>
  <c r="L22" i="2"/>
  <c r="O22" i="2"/>
  <c r="P22" i="2"/>
  <c r="D23" i="2"/>
  <c r="E24" i="2"/>
  <c r="F24" i="2"/>
  <c r="J24" i="2"/>
  <c r="N24" i="2"/>
  <c r="R24" i="2"/>
  <c r="G25" i="2"/>
  <c r="H25" i="2"/>
  <c r="K25" i="2"/>
  <c r="L25" i="2"/>
  <c r="O25" i="2"/>
  <c r="P25" i="2"/>
  <c r="F26" i="2"/>
  <c r="G26" i="2"/>
  <c r="J26" i="2"/>
  <c r="K26" i="2"/>
  <c r="N26" i="2"/>
  <c r="O26" i="2"/>
  <c r="R26" i="2"/>
  <c r="F27" i="2"/>
  <c r="J27" i="2"/>
  <c r="O27" i="2"/>
  <c r="G28" i="2"/>
  <c r="M28" i="2"/>
  <c r="R28" i="2"/>
  <c r="O29" i="2"/>
  <c r="E17" i="2"/>
  <c r="H17" i="2"/>
  <c r="I17" i="2"/>
  <c r="L17" i="2"/>
  <c r="M17" i="2"/>
  <c r="P17" i="2"/>
  <c r="Q17" i="2"/>
  <c r="C19" i="2"/>
  <c r="C20" i="2"/>
  <c r="C23" i="2"/>
  <c r="C18" i="2"/>
  <c r="V37" i="2"/>
  <c r="Z38" i="2"/>
  <c r="AA38" i="2"/>
  <c r="AB38" i="2"/>
  <c r="I18" i="2" s="1"/>
  <c r="AC38" i="2"/>
  <c r="J18" i="2" s="1"/>
  <c r="AD38" i="2"/>
  <c r="AE38" i="2"/>
  <c r="AF38" i="2"/>
  <c r="M18" i="2" s="1"/>
  <c r="AG38" i="2"/>
  <c r="N18" i="2" s="1"/>
  <c r="AH38" i="2"/>
  <c r="AI38" i="2"/>
  <c r="AJ38" i="2"/>
  <c r="Q18" i="2" s="1"/>
  <c r="AK38" i="2"/>
  <c r="R18" i="2" s="1"/>
  <c r="Z39" i="2"/>
  <c r="G19" i="2" s="1"/>
  <c r="AA39" i="2"/>
  <c r="H19" i="2" s="1"/>
  <c r="AB39" i="2"/>
  <c r="I19" i="2" s="1"/>
  <c r="AC39" i="2"/>
  <c r="J19" i="2" s="1"/>
  <c r="AD39" i="2"/>
  <c r="K19" i="2" s="1"/>
  <c r="AE39" i="2"/>
  <c r="L19" i="2" s="1"/>
  <c r="AF39" i="2"/>
  <c r="M19" i="2" s="1"/>
  <c r="AG39" i="2"/>
  <c r="N19" i="2" s="1"/>
  <c r="AH39" i="2"/>
  <c r="O19" i="2" s="1"/>
  <c r="AI39" i="2"/>
  <c r="P19" i="2" s="1"/>
  <c r="AJ39" i="2"/>
  <c r="Q19" i="2" s="1"/>
  <c r="AK39" i="2"/>
  <c r="R19" i="2" s="1"/>
  <c r="Z40" i="2"/>
  <c r="G20" i="2" s="1"/>
  <c r="AA40" i="2"/>
  <c r="H20" i="2" s="1"/>
  <c r="AB40" i="2"/>
  <c r="I20" i="2" s="1"/>
  <c r="AC40" i="2"/>
  <c r="AD40" i="2"/>
  <c r="K20" i="2" s="1"/>
  <c r="AE40" i="2"/>
  <c r="L20" i="2" s="1"/>
  <c r="AF40" i="2"/>
  <c r="M20" i="2" s="1"/>
  <c r="AG40" i="2"/>
  <c r="AH40" i="2"/>
  <c r="O20" i="2" s="1"/>
  <c r="AI40" i="2"/>
  <c r="P20" i="2" s="1"/>
  <c r="AJ40" i="2"/>
  <c r="Q20" i="2" s="1"/>
  <c r="AK40" i="2"/>
  <c r="Z41" i="2"/>
  <c r="AA41" i="2"/>
  <c r="H21" i="2" s="1"/>
  <c r="AB41" i="2"/>
  <c r="I21" i="2" s="1"/>
  <c r="AC41" i="2"/>
  <c r="AD41" i="2"/>
  <c r="AE41" i="2"/>
  <c r="L21" i="2" s="1"/>
  <c r="AF41" i="2"/>
  <c r="M21" i="2" s="1"/>
  <c r="AG41" i="2"/>
  <c r="AH41" i="2"/>
  <c r="AI41" i="2"/>
  <c r="P21" i="2" s="1"/>
  <c r="AJ41" i="2"/>
  <c r="Q21" i="2" s="1"/>
  <c r="AK41" i="2"/>
  <c r="Z42" i="2"/>
  <c r="AA42" i="2"/>
  <c r="AB42" i="2"/>
  <c r="I22" i="2" s="1"/>
  <c r="AC42" i="2"/>
  <c r="J22" i="2" s="1"/>
  <c r="AD42" i="2"/>
  <c r="AE42" i="2"/>
  <c r="AF42" i="2"/>
  <c r="M22" i="2" s="1"/>
  <c r="AG42" i="2"/>
  <c r="N22" i="2" s="1"/>
  <c r="AH42" i="2"/>
  <c r="AI42" i="2"/>
  <c r="AJ42" i="2"/>
  <c r="Q22" i="2" s="1"/>
  <c r="AK42" i="2"/>
  <c r="R22" i="2" s="1"/>
  <c r="Z43" i="2"/>
  <c r="G23" i="2" s="1"/>
  <c r="AA43" i="2"/>
  <c r="H23" i="2" s="1"/>
  <c r="AB43" i="2"/>
  <c r="I23" i="2" s="1"/>
  <c r="AC43" i="2"/>
  <c r="J23" i="2" s="1"/>
  <c r="AD43" i="2"/>
  <c r="K23" i="2" s="1"/>
  <c r="AE43" i="2"/>
  <c r="L23" i="2" s="1"/>
  <c r="AF43" i="2"/>
  <c r="M23" i="2" s="1"/>
  <c r="AG43" i="2"/>
  <c r="N23" i="2" s="1"/>
  <c r="AH43" i="2"/>
  <c r="O23" i="2" s="1"/>
  <c r="AI43" i="2"/>
  <c r="P23" i="2" s="1"/>
  <c r="AJ43" i="2"/>
  <c r="Q23" i="2" s="1"/>
  <c r="AK43" i="2"/>
  <c r="R23" i="2" s="1"/>
  <c r="Z44" i="2"/>
  <c r="G24" i="2" s="1"/>
  <c r="AA44" i="2"/>
  <c r="H24" i="2" s="1"/>
  <c r="AB44" i="2"/>
  <c r="I24" i="2" s="1"/>
  <c r="AC44" i="2"/>
  <c r="AD44" i="2"/>
  <c r="K24" i="2" s="1"/>
  <c r="AE44" i="2"/>
  <c r="L24" i="2" s="1"/>
  <c r="AF44" i="2"/>
  <c r="M24" i="2" s="1"/>
  <c r="AG44" i="2"/>
  <c r="AH44" i="2"/>
  <c r="O24" i="2" s="1"/>
  <c r="AI44" i="2"/>
  <c r="P24" i="2" s="1"/>
  <c r="AJ44" i="2"/>
  <c r="Q24" i="2" s="1"/>
  <c r="AK44" i="2"/>
  <c r="Z45" i="2"/>
  <c r="AA45" i="2"/>
  <c r="AB45" i="2"/>
  <c r="I25" i="2" s="1"/>
  <c r="AC45" i="2"/>
  <c r="J25" i="2" s="1"/>
  <c r="AD45" i="2"/>
  <c r="AE45" i="2"/>
  <c r="AF45" i="2"/>
  <c r="M25" i="2" s="1"/>
  <c r="AG45" i="2"/>
  <c r="N25" i="2" s="1"/>
  <c r="AH45" i="2"/>
  <c r="AI45" i="2"/>
  <c r="AJ45" i="2"/>
  <c r="Q25" i="2" s="1"/>
  <c r="AK45" i="2"/>
  <c r="R25" i="2" s="1"/>
  <c r="Z46" i="2"/>
  <c r="AA46" i="2"/>
  <c r="H26" i="2" s="1"/>
  <c r="AB46" i="2"/>
  <c r="I26" i="2" s="1"/>
  <c r="AC46" i="2"/>
  <c r="AD46" i="2"/>
  <c r="AE46" i="2"/>
  <c r="L26" i="2" s="1"/>
  <c r="AF46" i="2"/>
  <c r="M26" i="2" s="1"/>
  <c r="AG46" i="2"/>
  <c r="AH46" i="2"/>
  <c r="AI46" i="2"/>
  <c r="P26" i="2" s="1"/>
  <c r="AJ46" i="2"/>
  <c r="Q26" i="2" s="1"/>
  <c r="AK46" i="2"/>
  <c r="Z47" i="2"/>
  <c r="G27" i="2" s="1"/>
  <c r="AA47" i="2"/>
  <c r="H27" i="2" s="1"/>
  <c r="AB47" i="2"/>
  <c r="I27" i="2" s="1"/>
  <c r="AC47" i="2"/>
  <c r="AE47" i="2"/>
  <c r="L27" i="2" s="1"/>
  <c r="AF47" i="2"/>
  <c r="M27" i="2" s="1"/>
  <c r="AG47" i="2"/>
  <c r="N27" i="2" s="1"/>
  <c r="AH47" i="2"/>
  <c r="AI47" i="2"/>
  <c r="P27" i="2" s="1"/>
  <c r="AJ47" i="2"/>
  <c r="Q27" i="2" s="1"/>
  <c r="AK47" i="2"/>
  <c r="R27" i="2" s="1"/>
  <c r="Z48" i="2"/>
  <c r="AB48" i="2"/>
  <c r="I28" i="2" s="1"/>
  <c r="AC48" i="2"/>
  <c r="J28" i="2" s="1"/>
  <c r="AE48" i="2"/>
  <c r="L28" i="2" s="1"/>
  <c r="AF48" i="2"/>
  <c r="AG48" i="2"/>
  <c r="N28" i="2" s="1"/>
  <c r="AH48" i="2"/>
  <c r="O28" i="2" s="1"/>
  <c r="AJ48" i="2"/>
  <c r="Q28" i="2" s="1"/>
  <c r="AK48" i="2"/>
  <c r="AC49" i="2"/>
  <c r="J29" i="2" s="1"/>
  <c r="AE49" i="2"/>
  <c r="L29" i="2" s="1"/>
  <c r="AF49" i="2"/>
  <c r="M29" i="2" s="1"/>
  <c r="AH49" i="2"/>
  <c r="AF50" i="2"/>
  <c r="M30" i="2" s="1"/>
  <c r="AF51" i="2"/>
  <c r="M31" i="2" s="1"/>
  <c r="AF52" i="2"/>
  <c r="M32" i="2" s="1"/>
  <c r="Y38" i="2"/>
  <c r="F18" i="2" s="1"/>
  <c r="Y39" i="2"/>
  <c r="F19" i="2" s="1"/>
  <c r="Y40" i="2"/>
  <c r="Y41" i="2"/>
  <c r="F21" i="2" s="1"/>
  <c r="Y42" i="2"/>
  <c r="F22" i="2" s="1"/>
  <c r="Y43" i="2"/>
  <c r="F23" i="2" s="1"/>
  <c r="Y44" i="2"/>
  <c r="Y45" i="2"/>
  <c r="F25" i="2" s="1"/>
  <c r="Y46" i="2"/>
  <c r="Y47" i="2"/>
  <c r="X38" i="2"/>
  <c r="E18" i="2" s="1"/>
  <c r="X39" i="2"/>
  <c r="E19" i="2" s="1"/>
  <c r="X40" i="2"/>
  <c r="X41" i="2"/>
  <c r="E21" i="2" s="1"/>
  <c r="X42" i="2"/>
  <c r="E22" i="2" s="1"/>
  <c r="X43" i="2"/>
  <c r="E23" i="2" s="1"/>
  <c r="X44" i="2"/>
  <c r="X45" i="2"/>
  <c r="E25" i="2" s="1"/>
  <c r="X37" i="2"/>
  <c r="Y37" i="2"/>
  <c r="F17" i="2" s="1"/>
  <c r="Z37" i="2"/>
  <c r="G17" i="2" s="1"/>
  <c r="AA37" i="2"/>
  <c r="AB37" i="2"/>
  <c r="AC37" i="2"/>
  <c r="J17" i="2" s="1"/>
  <c r="AD37" i="2"/>
  <c r="K17" i="2" s="1"/>
  <c r="AE37" i="2"/>
  <c r="AF37" i="2"/>
  <c r="AG37" i="2"/>
  <c r="N17" i="2" s="1"/>
  <c r="AH37" i="2"/>
  <c r="O17" i="2" s="1"/>
  <c r="AI37" i="2"/>
  <c r="AJ37" i="2"/>
  <c r="AK37" i="2"/>
  <c r="R17" i="2" s="1"/>
  <c r="W39" i="2"/>
  <c r="W40" i="2"/>
  <c r="D20" i="2" s="1"/>
  <c r="W41" i="2"/>
  <c r="D21" i="2" s="1"/>
  <c r="W42" i="2"/>
  <c r="D22" i="2" s="1"/>
  <c r="W43" i="2"/>
  <c r="W44" i="2"/>
  <c r="D24" i="2" s="1"/>
  <c r="W38" i="2"/>
  <c r="W37" i="2"/>
  <c r="D17" i="2" s="1"/>
  <c r="V39" i="2"/>
  <c r="V40" i="2"/>
  <c r="V41" i="2"/>
  <c r="C21" i="2" s="1"/>
  <c r="V42" i="2"/>
  <c r="C22" i="2" s="1"/>
  <c r="V43" i="2"/>
  <c r="V38" i="2"/>
  <c r="C69" i="1" l="1"/>
  <c r="D69" i="1" l="1"/>
  <c r="G71" i="1" s="1"/>
  <c r="I41" i="2"/>
  <c r="F17" i="1" l="1"/>
  <c r="D17" i="1"/>
  <c r="D28" i="1" l="1"/>
  <c r="D33" i="1" s="1"/>
  <c r="D48" i="1" s="1"/>
  <c r="F28" i="1"/>
  <c r="F33" i="1" s="1"/>
  <c r="F48" i="1" s="1"/>
  <c r="F54" i="1" l="1"/>
  <c r="F58" i="1" s="1"/>
  <c r="D54" i="1"/>
  <c r="D58" i="1" s="1"/>
  <c r="J66" i="1" l="1"/>
  <c r="F60" i="1"/>
  <c r="J65" i="1"/>
  <c r="J73" i="1" s="1"/>
  <c r="D60" i="1"/>
</calcChain>
</file>

<file path=xl/sharedStrings.xml><?xml version="1.0" encoding="utf-8"?>
<sst xmlns="http://schemas.openxmlformats.org/spreadsheetml/2006/main" count="79" uniqueCount="68">
  <si>
    <t>Inschrijver dient de gele cellen in te vullen</t>
  </si>
  <si>
    <t>De som van alle uitgevraagde posten leidt tot een fictief uurtarief.</t>
  </si>
  <si>
    <r>
      <rPr>
        <sz val="11"/>
        <color theme="1"/>
        <rFont val="Calibri"/>
        <family val="2"/>
      </rPr>
      <t xml:space="preserve">Uitzenden </t>
    </r>
    <r>
      <rPr>
        <b/>
        <sz val="11"/>
        <color theme="1"/>
        <rFont val="Calibri"/>
        <family val="2"/>
      </rPr>
      <t>(STIPP)</t>
    </r>
  </si>
  <si>
    <r>
      <rPr>
        <sz val="11"/>
        <color theme="1"/>
        <rFont val="Calibri"/>
        <family val="2"/>
      </rPr>
      <t xml:space="preserve">Detacheren </t>
    </r>
    <r>
      <rPr>
        <b/>
        <sz val="11"/>
        <color theme="1"/>
        <rFont val="Calibri"/>
        <family val="2"/>
      </rPr>
      <t>(STiPP Plus)</t>
    </r>
  </si>
  <si>
    <t>Fase A-ABU / Fase 1+2-NBBU</t>
  </si>
  <si>
    <t>Fase B-ABU / Fase 3-NBBU</t>
  </si>
  <si>
    <t>Blok 1</t>
  </si>
  <si>
    <t>Brutoloon</t>
  </si>
  <si>
    <t>wachtdagcompensatie</t>
  </si>
  <si>
    <t>Blok 2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</si>
  <si>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</si>
  <si>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</si>
  <si>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</si>
  <si>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</si>
  <si>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</si>
  <si>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</si>
  <si>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</si>
  <si>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overige vergoedingen</t>
  </si>
  <si>
    <t>vakantiebijslag</t>
  </si>
  <si>
    <t>eindejaarsuitkering</t>
  </si>
  <si>
    <t>Blok 3</t>
  </si>
  <si>
    <t>ZW-premie</t>
  </si>
  <si>
    <t>Reservering AZW</t>
  </si>
  <si>
    <t>WGA-premie</t>
  </si>
  <si>
    <t>WW-premie</t>
  </si>
  <si>
    <t>PAWW</t>
  </si>
  <si>
    <t>AOF-premie (incl. opslag)</t>
  </si>
  <si>
    <t>WGA-vast premie</t>
  </si>
  <si>
    <t>ZVW-premie</t>
  </si>
  <si>
    <t>Transitievergoeding</t>
  </si>
  <si>
    <t>Pensioen (STIPP)</t>
  </si>
  <si>
    <t>Pensioen (STiPP Plus)</t>
  </si>
  <si>
    <t>Opleiding&amp;social fonds</t>
  </si>
  <si>
    <t>Blok 4</t>
  </si>
  <si>
    <t>overige directe en indirecte lasten</t>
  </si>
  <si>
    <t>marge</t>
  </si>
  <si>
    <t>totaalbedrag</t>
  </si>
  <si>
    <t>Het uurtarief zoals opgenomen in de groene cellen is het totaal bedrag. Hierin zijn alle kosten en marges inclusief.</t>
  </si>
  <si>
    <t>fictief aantal uren</t>
  </si>
  <si>
    <t>Fictieve totaalprijs</t>
  </si>
  <si>
    <t>Uitzenden (STIPP + STiPP Plus)</t>
  </si>
  <si>
    <t>Fase A-ABU / Fase 1+2 - NBBU</t>
  </si>
  <si>
    <t>uur</t>
  </si>
  <si>
    <t>Fase B-ABU / Fase 3 - NBBU</t>
  </si>
  <si>
    <t>Fictief resterend aantal uur t.o.v. 750</t>
  </si>
  <si>
    <t>Afkoopsom overname</t>
  </si>
  <si>
    <t>Totaal</t>
  </si>
  <si>
    <t xml:space="preserve">Inschrijfprijs perceel </t>
  </si>
  <si>
    <t xml:space="preserve">Detacheren (STiPP Plus)    </t>
  </si>
  <si>
    <t>Naam Inschrijver</t>
  </si>
  <si>
    <t xml:space="preserve">Inhuur Onderwijs Ondersteunend Personeel </t>
  </si>
  <si>
    <t>Prijzenblad Perceel 2 (detacheringsbasis zonder een uitzend cao)</t>
  </si>
  <si>
    <t>Prijzenblad Perceel 1 (uitzend- of detacheringsbasis met een uitzend cao)</t>
  </si>
  <si>
    <t>schaal</t>
  </si>
  <si>
    <t>tarief per uur</t>
  </si>
  <si>
    <t>Inschrijfprijs Perceel 2</t>
  </si>
  <si>
    <t>ASKO</t>
  </si>
  <si>
    <t>Fictief uurtarief</t>
  </si>
  <si>
    <t>Marge</t>
  </si>
  <si>
    <t>Vergoeding InhuurMeesters</t>
  </si>
  <si>
    <t>Tarieven zijn exclusief btw maar inclusief vergoeding InhuurMeesters.</t>
  </si>
  <si>
    <t>Toelichting berekening</t>
  </si>
  <si>
    <t>CAO lonen OOP 1-8-22</t>
  </si>
  <si>
    <t>Verhouding t.o.v. LB trede 1</t>
  </si>
  <si>
    <t>Omrekenfactor</t>
  </si>
  <si>
    <t xml:space="preserve">Het maximale totale uurtarief is € 46 exclusief btw. </t>
  </si>
  <si>
    <t xml:space="preserve">Prijzen boven het maximumtarief leiden tot uitsluiting. </t>
  </si>
  <si>
    <t xml:space="preserve">Het maximale uurtarief voor schaal 1 trede 1 is € 30 exclusief btw.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</si>
</sst>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A4C2F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91">
    <xf numFmtId="0" fontId="0" fillId="0" borderId="0" xfId="0" applyFont="1" applyAlignment="1"/>
    <xf numFmtId="0" fontId="0" fillId="2" borderId="0" xfId="0" applyFont="1" applyFill="1"/>
    <xf numFmtId="0" fontId="0" fillId="0" borderId="0" xfId="0" applyFont="1"/>
    <xf numFmtId="0" fontId="0" fillId="0" borderId="0" xfId="0" applyFont="1"/>
    <xf numFmtId="14" fontId="5" fillId="0" borderId="0" xfId="0" applyNumberFormat="1" applyFont="1"/>
    <xf numFmtId="14" fontId="5" fillId="2" borderId="0" xfId="0" applyNumberFormat="1" applyFont="1" applyFill="1"/>
    <xf numFmtId="0" fontId="6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5" xfId="0" applyFont="1" applyBorder="1"/>
    <xf numFmtId="0" fontId="0" fillId="0" borderId="6" xfId="0" applyFont="1" applyBorder="1"/>
    <xf numFmtId="0" fontId="5" fillId="0" borderId="5" xfId="0" applyFont="1" applyBorder="1"/>
    <xf numFmtId="44" fontId="0" fillId="0" borderId="0" xfId="0" applyNumberFormat="1" applyFont="1"/>
    <xf numFmtId="44" fontId="0" fillId="0" borderId="6" xfId="0" applyNumberFormat="1" applyFont="1" applyBorder="1"/>
    <xf numFmtId="10" fontId="0" fillId="0" borderId="5" xfId="0" applyNumberFormat="1" applyFont="1" applyBorder="1"/>
    <xf numFmtId="0" fontId="0" fillId="0" borderId="6" xfId="0" applyFont="1" applyBorder="1" applyAlignment="1"/>
    <xf numFmtId="0" fontId="5" fillId="0" borderId="5" xfId="0" applyFont="1" applyBorder="1" applyAlignment="1">
      <alignment horizontal="left" vertical="top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left"/>
    </xf>
    <xf numFmtId="0" fontId="5" fillId="0" borderId="6" xfId="0" applyFont="1" applyBorder="1" applyAlignment="1">
      <alignment horizontal="right"/>
    </xf>
    <xf numFmtId="44" fontId="0" fillId="3" borderId="9" xfId="0" applyNumberFormat="1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3" xfId="0" applyFont="1" applyBorder="1" applyAlignment="1">
      <alignment vertical="center"/>
    </xf>
    <xf numFmtId="44" fontId="0" fillId="0" borderId="13" xfId="0" applyNumberFormat="1" applyFont="1" applyBorder="1" applyAlignment="1">
      <alignment vertical="center"/>
    </xf>
    <xf numFmtId="44" fontId="0" fillId="0" borderId="0" xfId="0" applyNumberFormat="1" applyFont="1" applyAlignment="1">
      <alignment vertical="center"/>
    </xf>
    <xf numFmtId="44" fontId="0" fillId="3" borderId="13" xfId="0" applyNumberFormat="1" applyFont="1" applyFill="1" applyBorder="1"/>
    <xf numFmtId="44" fontId="0" fillId="4" borderId="13" xfId="0" applyNumberFormat="1" applyFont="1" applyFill="1" applyBorder="1"/>
    <xf numFmtId="0" fontId="0" fillId="5" borderId="13" xfId="0" applyFont="1" applyFill="1" applyBorder="1"/>
    <xf numFmtId="44" fontId="0" fillId="5" borderId="0" xfId="0" applyNumberFormat="1" applyFont="1" applyFill="1"/>
    <xf numFmtId="44" fontId="0" fillId="5" borderId="6" xfId="0" applyNumberFormat="1" applyFont="1" applyFill="1" applyBorder="1"/>
    <xf numFmtId="0" fontId="10" fillId="0" borderId="0" xfId="0" applyFont="1"/>
    <xf numFmtId="0" fontId="10" fillId="0" borderId="0" xfId="0" applyFont="1" applyAlignment="1"/>
    <xf numFmtId="0" fontId="12" fillId="0" borderId="0" xfId="0" applyFont="1"/>
    <xf numFmtId="0" fontId="5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/>
    <xf numFmtId="0" fontId="3" fillId="0" borderId="10" xfId="0" applyFont="1" applyBorder="1"/>
    <xf numFmtId="0" fontId="12" fillId="0" borderId="0" xfId="0" applyFont="1" applyFill="1" applyBorder="1"/>
    <xf numFmtId="0" fontId="0" fillId="0" borderId="0" xfId="0"/>
    <xf numFmtId="14" fontId="0" fillId="0" borderId="0" xfId="0" applyNumberFormat="1"/>
    <xf numFmtId="0" fontId="0" fillId="0" borderId="16" xfId="0" applyBorder="1"/>
    <xf numFmtId="44" fontId="0" fillId="7" borderId="16" xfId="1" applyFont="1" applyFill="1" applyBorder="1"/>
    <xf numFmtId="44" fontId="0" fillId="8" borderId="16" xfId="0" applyNumberFormat="1" applyFill="1" applyBorder="1"/>
    <xf numFmtId="1" fontId="0" fillId="0" borderId="0" xfId="0" applyNumberFormat="1" applyFont="1" applyAlignment="1"/>
    <xf numFmtId="0" fontId="12" fillId="0" borderId="0" xfId="0" applyFont="1" applyAlignment="1"/>
    <xf numFmtId="0" fontId="2" fillId="0" borderId="0" xfId="0" applyFont="1" applyFill="1" applyAlignment="1"/>
    <xf numFmtId="0" fontId="0" fillId="0" borderId="0" xfId="0" applyFont="1" applyFill="1" applyBorder="1"/>
    <xf numFmtId="0" fontId="0" fillId="0" borderId="16" xfId="0" applyFont="1" applyBorder="1" applyAlignment="1"/>
    <xf numFmtId="44" fontId="0" fillId="0" borderId="16" xfId="0" applyNumberFormat="1" applyFont="1" applyBorder="1" applyAlignment="1"/>
    <xf numFmtId="0" fontId="0" fillId="0" borderId="7" xfId="0" applyFont="1" applyBorder="1"/>
    <xf numFmtId="0" fontId="5" fillId="0" borderId="9" xfId="0" applyFont="1" applyBorder="1" applyAlignment="1">
      <alignment horizontal="right"/>
    </xf>
    <xf numFmtId="10" fontId="0" fillId="0" borderId="7" xfId="0" applyNumberFormat="1" applyFont="1" applyBorder="1"/>
    <xf numFmtId="0" fontId="0" fillId="0" borderId="9" xfId="0" applyFont="1" applyBorder="1"/>
    <xf numFmtId="44" fontId="0" fillId="0" borderId="9" xfId="0" applyNumberFormat="1" applyFont="1" applyBorder="1"/>
    <xf numFmtId="10" fontId="0" fillId="0" borderId="10" xfId="0" applyNumberFormat="1" applyFont="1" applyFill="1" applyBorder="1" applyAlignment="1"/>
    <xf numFmtId="14" fontId="14" fillId="0" borderId="0" xfId="0" applyNumberFormat="1" applyFont="1"/>
    <xf numFmtId="164" fontId="0" fillId="0" borderId="0" xfId="0" applyNumberFormat="1"/>
    <xf numFmtId="0" fontId="0" fillId="6" borderId="0" xfId="0" applyFont="1" applyFill="1" applyAlignment="1"/>
    <xf numFmtId="0" fontId="1" fillId="0" borderId="9" xfId="0" applyFont="1" applyBorder="1" applyAlignment="1">
      <alignment horizontal="right"/>
    </xf>
    <xf numFmtId="44" fontId="0" fillId="0" borderId="9" xfId="0" applyNumberFormat="1" applyFont="1" applyFill="1" applyBorder="1"/>
    <xf numFmtId="0" fontId="1" fillId="0" borderId="4" xfId="0" applyFont="1" applyBorder="1" applyAlignment="1">
      <alignment horizontal="right"/>
    </xf>
    <xf numFmtId="14" fontId="11" fillId="0" borderId="0" xfId="0" applyNumberFormat="1" applyFont="1" applyFill="1" applyAlignment="1">
      <alignment horizontal="left"/>
    </xf>
    <xf numFmtId="44" fontId="0" fillId="0" borderId="16" xfId="0" applyNumberFormat="1" applyBorder="1"/>
    <xf numFmtId="44" fontId="0" fillId="10" borderId="16" xfId="0" applyNumberFormat="1" applyFill="1" applyBorder="1"/>
    <xf numFmtId="9" fontId="0" fillId="6" borderId="16" xfId="2" applyFon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7" fillId="0" borderId="4" xfId="0" applyFont="1" applyBorder="1"/>
    <xf numFmtId="0" fontId="4" fillId="5" borderId="10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7" fillId="0" borderId="2" xfId="0" applyFont="1" applyBorder="1"/>
    <xf numFmtId="0" fontId="11" fillId="5" borderId="11" xfId="0" applyFont="1" applyFill="1" applyBorder="1" applyAlignment="1">
      <alignment horizontal="left"/>
    </xf>
    <xf numFmtId="0" fontId="11" fillId="5" borderId="12" xfId="0" applyFont="1" applyFill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6" borderId="14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0" borderId="16" xfId="0" applyFont="1" applyBorder="1" applyAlignment="1">
      <alignment horizontal="left"/>
    </xf>
    <xf numFmtId="44" fontId="0" fillId="0" borderId="16" xfId="0" applyNumberFormat="1" applyBorder="1" applyAlignment="1">
      <alignment horizontal="left"/>
    </xf>
    <xf numFmtId="10" fontId="0" fillId="2" borderId="7" xfId="0" applyNumberFormat="1" applyFont="1" applyFill="1" applyBorder="1" applyAlignment="1" applyProtection="1">
      <protection locked="0"/>
    </xf>
    <xf numFmtId="10" fontId="0" fillId="2" borderId="7" xfId="0" applyNumberFormat="1" applyFont="1" applyFill="1" applyBorder="1" applyProtection="1">
      <protection locked="0"/>
    </xf>
    <xf numFmtId="10" fontId="0" fillId="2" borderId="8" xfId="0" applyNumberFormat="1" applyFont="1" applyFill="1" applyBorder="1" applyProtection="1">
      <protection locked="0"/>
    </xf>
    <xf numFmtId="10" fontId="0" fillId="9" borderId="3" xfId="0" applyNumberFormat="1" applyFont="1" applyFill="1" applyBorder="1" applyAlignment="1" applyProtection="1">
      <protection locked="0"/>
    </xf>
    <xf numFmtId="10" fontId="0" fillId="2" borderId="8" xfId="0" applyNumberFormat="1" applyFont="1" applyFill="1" applyBorder="1" applyAlignment="1" applyProtection="1">
      <protection locked="0"/>
    </xf>
    <xf numFmtId="0" fontId="0" fillId="6" borderId="16" xfId="0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4140625" defaultRowHeight="15" customHeight="1" x14ac:dyDescent="0.3"/>
  <cols>
    <col min="1" max="1" width="10.109375" customWidth="1"/>
    <col min="2" max="2" width="32.44140625" customWidth="1"/>
    <col min="3" max="3" width="12.33203125" customWidth="1"/>
    <col min="4" max="4" width="13.6640625" bestFit="1" customWidth="1"/>
    <col min="5" max="9" width="12.33203125" customWidth="1"/>
    <col min="10" max="10" width="17.6640625" bestFit="1" customWidth="1"/>
    <col min="11" max="11" width="8.5546875" customWidth="1"/>
    <col min="12" max="26" width="7.5546875" customWidth="1"/>
  </cols>
  <sheetData>
    <row r="1" spans="1:26" ht="14.25" customHeight="1" x14ac:dyDescent="0.3">
      <c r="A1" s="38" t="s">
        <v>56</v>
      </c>
      <c r="B1" s="3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9" t="s">
        <v>50</v>
      </c>
      <c r="B2" s="39"/>
      <c r="C2" s="39"/>
      <c r="D2" s="39"/>
      <c r="E2" s="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40" t="s">
        <v>52</v>
      </c>
      <c r="B3" s="3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66">
        <v>44876</v>
      </c>
      <c r="B4" s="3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5" t="s">
        <v>0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60" t="s">
        <v>60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4" t="s">
        <v>65</v>
      </c>
      <c r="B8" s="6"/>
      <c r="C8" s="6"/>
      <c r="D8" s="6"/>
      <c r="E8" s="6"/>
      <c r="F8" s="6"/>
      <c r="G8" s="6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4" t="s">
        <v>66</v>
      </c>
      <c r="B9" s="6"/>
      <c r="C9" s="6"/>
      <c r="D9" s="6"/>
      <c r="E9" s="6"/>
      <c r="F9" s="6"/>
      <c r="G9" s="6"/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3">
      <c r="A10" s="4" t="s">
        <v>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2"/>
      <c r="B12" s="2"/>
      <c r="C12" s="74" t="s">
        <v>2</v>
      </c>
      <c r="D12" s="75"/>
      <c r="E12" s="74" t="s">
        <v>3</v>
      </c>
      <c r="F12" s="75"/>
      <c r="J12" s="37"/>
      <c r="K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2"/>
      <c r="B13" s="2"/>
      <c r="C13" s="70" t="s">
        <v>4</v>
      </c>
      <c r="D13" s="71"/>
      <c r="E13" s="70" t="s">
        <v>5</v>
      </c>
      <c r="F13" s="71"/>
      <c r="J13" s="37"/>
      <c r="K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7"/>
      <c r="B14" s="8"/>
      <c r="C14" s="9"/>
      <c r="D14" s="10"/>
      <c r="E14" s="9"/>
      <c r="F14" s="10"/>
      <c r="J14" s="37"/>
      <c r="K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1" t="s">
        <v>6</v>
      </c>
      <c r="B15" s="3" t="s">
        <v>7</v>
      </c>
      <c r="C15" s="9"/>
      <c r="D15" s="33">
        <v>20</v>
      </c>
      <c r="E15" s="9"/>
      <c r="F15" s="34">
        <v>20</v>
      </c>
      <c r="J15" s="37"/>
      <c r="K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1"/>
      <c r="B16" s="3" t="s">
        <v>8</v>
      </c>
      <c r="C16" s="85">
        <v>0</v>
      </c>
      <c r="D16" s="12"/>
      <c r="E16" s="86">
        <v>0</v>
      </c>
      <c r="F16" s="13"/>
      <c r="J16" s="37"/>
      <c r="K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1"/>
      <c r="B17" s="3"/>
      <c r="C17" s="9"/>
      <c r="D17" s="12">
        <f>D15+(D15*C16)</f>
        <v>20</v>
      </c>
      <c r="E17" s="9"/>
      <c r="F17" s="13">
        <f>F15+(F15*E16)</f>
        <v>20</v>
      </c>
      <c r="J17" s="37"/>
      <c r="K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1"/>
      <c r="B18" s="10"/>
      <c r="C18" s="9"/>
      <c r="D18" s="10"/>
      <c r="E18" s="9"/>
      <c r="F18" s="1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1" t="s">
        <v>9</v>
      </c>
      <c r="B19" s="10" t="s">
        <v>10</v>
      </c>
      <c r="C19" s="85">
        <v>0</v>
      </c>
      <c r="D19" s="10"/>
      <c r="E19" s="85">
        <v>0</v>
      </c>
      <c r="F19" s="10"/>
      <c r="J19" s="4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1"/>
      <c r="B20" s="10" t="s">
        <v>11</v>
      </c>
      <c r="C20" s="85">
        <v>0</v>
      </c>
      <c r="D20" s="10"/>
      <c r="E20" s="85">
        <v>0</v>
      </c>
      <c r="F20" s="1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1"/>
      <c r="B21" s="10" t="s">
        <v>12</v>
      </c>
      <c r="C21" s="86">
        <v>0</v>
      </c>
      <c r="D21" s="10"/>
      <c r="E21" s="86">
        <v>0</v>
      </c>
      <c r="F21" s="1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1"/>
      <c r="B22" s="10" t="s">
        <v>13</v>
      </c>
      <c r="C22" s="86">
        <v>0</v>
      </c>
      <c r="D22" s="10"/>
      <c r="E22" s="86">
        <v>0</v>
      </c>
      <c r="F22" s="1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1"/>
      <c r="B23" s="10" t="s">
        <v>14</v>
      </c>
      <c r="C23" s="85">
        <v>0</v>
      </c>
      <c r="D23" s="10"/>
      <c r="E23" s="86">
        <v>0</v>
      </c>
      <c r="F23" s="1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1"/>
      <c r="B24" s="10" t="s">
        <v>15</v>
      </c>
      <c r="C24" s="86">
        <v>0</v>
      </c>
      <c r="D24" s="10"/>
      <c r="E24" s="86">
        <v>0</v>
      </c>
      <c r="F24" s="1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11"/>
      <c r="B25" s="10" t="s">
        <v>16</v>
      </c>
      <c r="C25" s="85">
        <v>0</v>
      </c>
      <c r="D25" s="10"/>
      <c r="E25" s="86">
        <v>0</v>
      </c>
      <c r="F25" s="1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1"/>
      <c r="B26" s="10" t="s">
        <v>17</v>
      </c>
      <c r="C26" s="87">
        <v>0</v>
      </c>
      <c r="D26" s="10"/>
      <c r="E26" s="87">
        <v>0</v>
      </c>
      <c r="F26" s="1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1"/>
      <c r="B27" s="10"/>
      <c r="C27" s="14">
        <f>SUM(C19:C26)</f>
        <v>0</v>
      </c>
      <c r="D27" s="10"/>
      <c r="E27" s="14">
        <f>SUM(E19:E26)</f>
        <v>0</v>
      </c>
      <c r="F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1"/>
      <c r="B28" s="10"/>
      <c r="C28" s="14"/>
      <c r="D28" s="13">
        <f>D17+(D17*C27)</f>
        <v>20</v>
      </c>
      <c r="E28" s="14"/>
      <c r="F28" s="13">
        <f>F17+(F17*E27)</f>
        <v>20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1"/>
      <c r="B29" s="10"/>
      <c r="C29" s="14"/>
      <c r="D29" s="13"/>
      <c r="E29" s="14"/>
      <c r="F29" s="1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1"/>
      <c r="B30" s="10" t="s">
        <v>18</v>
      </c>
      <c r="C30" s="85">
        <v>0</v>
      </c>
      <c r="D30" s="10"/>
      <c r="E30" s="85">
        <v>0</v>
      </c>
      <c r="F30" s="1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1"/>
      <c r="B31" s="10" t="s">
        <v>19</v>
      </c>
      <c r="C31" s="88">
        <v>0</v>
      </c>
      <c r="D31" s="10"/>
      <c r="E31" s="88">
        <v>0</v>
      </c>
      <c r="F31" s="10"/>
      <c r="J31" s="37"/>
      <c r="K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1"/>
      <c r="B32" s="10"/>
      <c r="C32" s="14">
        <f>C30+C31</f>
        <v>0</v>
      </c>
      <c r="D32" s="10"/>
      <c r="E32" s="14">
        <f>E30+E31</f>
        <v>0</v>
      </c>
      <c r="F32" s="10"/>
      <c r="J32" s="37"/>
      <c r="K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1"/>
      <c r="B33" s="10"/>
      <c r="C33" s="9"/>
      <c r="D33" s="13">
        <f>D28+(D28*C32)</f>
        <v>20</v>
      </c>
      <c r="E33" s="9"/>
      <c r="F33" s="13">
        <f>F28+(F28*E32)</f>
        <v>20</v>
      </c>
      <c r="J33" s="37"/>
      <c r="K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1"/>
      <c r="B34" s="10"/>
      <c r="C34" s="9"/>
      <c r="D34" s="10"/>
      <c r="E34" s="9"/>
      <c r="F34" s="10"/>
      <c r="J34" s="37"/>
      <c r="K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1" t="s">
        <v>20</v>
      </c>
      <c r="B35" s="10" t="s">
        <v>21</v>
      </c>
      <c r="C35" s="85">
        <v>0</v>
      </c>
      <c r="D35" s="10"/>
      <c r="E35" s="85">
        <v>0</v>
      </c>
      <c r="F35" s="10"/>
      <c r="J35" s="37"/>
      <c r="K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11"/>
      <c r="B36" s="10" t="s">
        <v>22</v>
      </c>
      <c r="C36" s="85">
        <v>0</v>
      </c>
      <c r="D36" s="10"/>
      <c r="E36" s="86">
        <v>0</v>
      </c>
      <c r="F36" s="10"/>
      <c r="J36" s="37"/>
      <c r="K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1"/>
      <c r="B37" s="10" t="s">
        <v>23</v>
      </c>
      <c r="C37" s="85">
        <v>0</v>
      </c>
      <c r="D37" s="10"/>
      <c r="E37" s="85">
        <v>0</v>
      </c>
      <c r="F37" s="1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11"/>
      <c r="B38" s="10" t="s">
        <v>24</v>
      </c>
      <c r="C38" s="85">
        <v>0</v>
      </c>
      <c r="D38" s="10"/>
      <c r="E38" s="85">
        <v>0</v>
      </c>
      <c r="F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11"/>
      <c r="B39" s="15" t="s">
        <v>25</v>
      </c>
      <c r="C39" s="85">
        <v>0</v>
      </c>
      <c r="D39" s="10"/>
      <c r="E39" s="85">
        <v>0</v>
      </c>
      <c r="F39" s="10"/>
      <c r="J39" s="4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1"/>
      <c r="B40" s="10" t="s">
        <v>26</v>
      </c>
      <c r="C40" s="85">
        <v>0</v>
      </c>
      <c r="D40" s="10"/>
      <c r="E40" s="86">
        <v>0</v>
      </c>
      <c r="F40" s="10"/>
      <c r="J40" s="4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1"/>
      <c r="B41" s="10" t="s">
        <v>27</v>
      </c>
      <c r="C41" s="85">
        <v>0</v>
      </c>
      <c r="D41" s="10"/>
      <c r="E41" s="85">
        <v>0</v>
      </c>
      <c r="F41" s="1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11"/>
      <c r="B42" s="10" t="s">
        <v>28</v>
      </c>
      <c r="C42" s="85">
        <v>0</v>
      </c>
      <c r="D42" s="10"/>
      <c r="E42" s="85">
        <v>0</v>
      </c>
      <c r="F42" s="1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11"/>
      <c r="B43" s="10" t="s">
        <v>29</v>
      </c>
      <c r="C43" s="85">
        <v>0</v>
      </c>
      <c r="D43" s="10"/>
      <c r="E43" s="85">
        <v>0</v>
      </c>
      <c r="F43" s="1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1"/>
      <c r="B44" s="10" t="s">
        <v>30</v>
      </c>
      <c r="C44" s="85">
        <v>0</v>
      </c>
      <c r="D44" s="10"/>
      <c r="E44" s="14"/>
      <c r="F44" s="1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11"/>
      <c r="B45" s="10" t="s">
        <v>31</v>
      </c>
      <c r="C45" s="14"/>
      <c r="D45" s="10"/>
      <c r="E45" s="85">
        <v>0</v>
      </c>
      <c r="F45" s="1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11"/>
      <c r="B46" s="15" t="s">
        <v>32</v>
      </c>
      <c r="C46" s="89">
        <v>0</v>
      </c>
      <c r="D46" s="10"/>
      <c r="E46" s="87">
        <v>0</v>
      </c>
      <c r="F46" s="1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11"/>
      <c r="B47" s="10"/>
      <c r="C47" s="14">
        <f>SUM(C35:C46)</f>
        <v>0</v>
      </c>
      <c r="D47" s="10"/>
      <c r="E47" s="14">
        <f>SUM(E35:E46)</f>
        <v>0</v>
      </c>
      <c r="F47" s="1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11"/>
      <c r="B48" s="10"/>
      <c r="C48" s="9"/>
      <c r="D48" s="13">
        <f>D33+(D33*C47)</f>
        <v>20</v>
      </c>
      <c r="E48" s="9"/>
      <c r="F48" s="13">
        <f>F33+(F33*E47)</f>
        <v>20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11"/>
      <c r="B49" s="10"/>
      <c r="C49" s="9"/>
      <c r="D49" s="13"/>
      <c r="E49" s="9"/>
      <c r="F49" s="1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11"/>
      <c r="B50" s="10"/>
      <c r="C50" s="9"/>
      <c r="D50" s="13"/>
      <c r="E50" s="9"/>
      <c r="F50" s="1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16" t="s">
        <v>33</v>
      </c>
      <c r="B51" s="17" t="s">
        <v>34</v>
      </c>
      <c r="C51" s="85">
        <v>0</v>
      </c>
      <c r="D51" s="10"/>
      <c r="E51" s="85">
        <v>0</v>
      </c>
      <c r="F51" s="10"/>
      <c r="I51" s="36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9"/>
      <c r="B52" s="18" t="s">
        <v>35</v>
      </c>
      <c r="C52" s="89">
        <v>0</v>
      </c>
      <c r="D52" s="10"/>
      <c r="E52" s="89">
        <v>0</v>
      </c>
      <c r="F52" s="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9"/>
      <c r="B53" s="19"/>
      <c r="C53" s="14">
        <f>SUM(C51:C52)</f>
        <v>0</v>
      </c>
      <c r="D53" s="10"/>
      <c r="E53" s="14">
        <f>SUM(E51:E52)</f>
        <v>0</v>
      </c>
      <c r="F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54"/>
      <c r="B54" s="55"/>
      <c r="C54" s="56"/>
      <c r="D54" s="58">
        <f>D48+(D48*C53)</f>
        <v>20</v>
      </c>
      <c r="E54" s="56"/>
      <c r="F54" s="58">
        <f>F48+(F48*E53)</f>
        <v>20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54"/>
      <c r="B55" s="55"/>
      <c r="C55" s="56"/>
      <c r="D55" s="57"/>
      <c r="E55" s="56"/>
      <c r="F55" s="57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54"/>
      <c r="B56" s="63" t="s">
        <v>59</v>
      </c>
      <c r="C56" s="56">
        <v>0.05</v>
      </c>
      <c r="D56" s="57"/>
      <c r="E56" s="56">
        <v>0.05</v>
      </c>
      <c r="F56" s="57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54"/>
      <c r="B57" s="55"/>
      <c r="C57" s="56"/>
      <c r="D57" s="57"/>
      <c r="E57" s="56"/>
      <c r="F57" s="57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9"/>
      <c r="B58" s="19" t="s">
        <v>36</v>
      </c>
      <c r="C58" s="9"/>
      <c r="D58" s="20">
        <f>(D54+(D54*C56))</f>
        <v>21</v>
      </c>
      <c r="E58" s="9"/>
      <c r="F58" s="20">
        <f>(F54+(F54*E56))</f>
        <v>21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54"/>
      <c r="B59" s="55"/>
      <c r="C59" s="54"/>
      <c r="D59" s="64"/>
      <c r="E59" s="54"/>
      <c r="F59" s="64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1"/>
      <c r="B60" s="65" t="s">
        <v>64</v>
      </c>
      <c r="C60" s="21"/>
      <c r="D60" s="22">
        <f>D58/D15</f>
        <v>1.05</v>
      </c>
      <c r="E60" s="21"/>
      <c r="F60" s="22">
        <f>F58/F15</f>
        <v>1.05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3"/>
      <c r="D61" s="3"/>
      <c r="E61" s="3"/>
      <c r="F61" s="3"/>
      <c r="G61" s="3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3" t="s">
        <v>37</v>
      </c>
      <c r="B62" s="3"/>
      <c r="C62" s="3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3"/>
      <c r="C64" s="24"/>
      <c r="D64" s="24"/>
      <c r="E64" s="24"/>
      <c r="F64" s="24"/>
      <c r="G64" s="25"/>
      <c r="H64" s="26" t="s">
        <v>38</v>
      </c>
      <c r="I64" s="26"/>
      <c r="J64" s="27" t="s">
        <v>39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3" t="s">
        <v>40</v>
      </c>
      <c r="C65" s="24" t="s">
        <v>41</v>
      </c>
      <c r="D65" s="23"/>
      <c r="E65" s="24"/>
      <c r="F65" s="24"/>
      <c r="G65" s="25"/>
      <c r="H65" s="32">
        <v>50</v>
      </c>
      <c r="I65" s="26" t="s">
        <v>42</v>
      </c>
      <c r="J65" s="28">
        <f>D58*H65</f>
        <v>1050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41" t="s">
        <v>48</v>
      </c>
      <c r="C66" s="24" t="s">
        <v>43</v>
      </c>
      <c r="D66" s="23"/>
      <c r="E66" s="24"/>
      <c r="F66" s="24"/>
      <c r="G66" s="25"/>
      <c r="H66" s="32">
        <v>10</v>
      </c>
      <c r="I66" s="26" t="s">
        <v>42</v>
      </c>
      <c r="J66" s="28">
        <f>F58*H66</f>
        <v>210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35"/>
      <c r="C67" s="3"/>
      <c r="D67" s="3"/>
      <c r="E67" s="3"/>
      <c r="F67" s="3"/>
      <c r="G67" s="3"/>
      <c r="H67" s="3"/>
      <c r="I67" s="3"/>
      <c r="J67" s="29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3" t="s">
        <v>58</v>
      </c>
      <c r="D68" s="52" t="s">
        <v>57</v>
      </c>
      <c r="E68" s="76" t="s">
        <v>44</v>
      </c>
      <c r="F68" s="76"/>
      <c r="G68" s="7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6" t="s">
        <v>45</v>
      </c>
      <c r="C69" s="59">
        <f>C52</f>
        <v>0</v>
      </c>
      <c r="D69" s="53">
        <f>D15</f>
        <v>20</v>
      </c>
      <c r="E69" s="78">
        <v>20</v>
      </c>
      <c r="F69" s="78"/>
      <c r="G69" s="7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4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51"/>
      <c r="C71" s="2"/>
      <c r="D71" s="3" t="s">
        <v>46</v>
      </c>
      <c r="E71" s="2"/>
      <c r="F71" s="2"/>
      <c r="G71" s="30">
        <f>C69*D69*E69</f>
        <v>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72" t="s">
        <v>47</v>
      </c>
      <c r="I73" s="73"/>
      <c r="J73" s="31">
        <f>J65+J66+G71</f>
        <v>1260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GGxsBx4L8F3DL69b4rTsWE1+SSCCZD73XB4NIkLB299xra/2cFCqB+cpwXBaYOh8lE7yLViAVpVyVlah2zk0pA==" saltValue="ap666ePj7/AVNLdq9+8R6Q==" spinCount="100000" sheet="1" objects="1" scenarios="1"/>
  <mergeCells count="7">
    <mergeCell ref="E13:F13"/>
    <mergeCell ref="H73:I73"/>
    <mergeCell ref="C12:D12"/>
    <mergeCell ref="E12:F12"/>
    <mergeCell ref="C13:D13"/>
    <mergeCell ref="E68:G68"/>
    <mergeCell ref="E69:G69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8D94-33DD-469D-B7E6-7601B75ACE07}">
  <dimension ref="A1:AK52"/>
  <sheetViews>
    <sheetView workbookViewId="0"/>
  </sheetViews>
  <sheetFormatPr defaultRowHeight="14.4" x14ac:dyDescent="0.3"/>
  <cols>
    <col min="1" max="1" width="10.33203125" bestFit="1" customWidth="1"/>
    <col min="2" max="2" width="20.88671875" bestFit="1" customWidth="1"/>
    <col min="3" max="3" width="11.6640625" bestFit="1" customWidth="1"/>
    <col min="4" max="4" width="12.33203125" customWidth="1"/>
    <col min="5" max="5" width="9.88671875" customWidth="1"/>
    <col min="12" max="16" width="10.44140625" bestFit="1" customWidth="1"/>
    <col min="18" max="18" width="9.109375" style="48"/>
  </cols>
  <sheetData>
    <row r="1" spans="1:37" x14ac:dyDescent="0.3">
      <c r="A1" s="38" t="s">
        <v>56</v>
      </c>
    </row>
    <row r="2" spans="1:37" x14ac:dyDescent="0.3">
      <c r="A2" s="39" t="s">
        <v>50</v>
      </c>
    </row>
    <row r="3" spans="1:37" x14ac:dyDescent="0.3">
      <c r="A3" s="50" t="s">
        <v>51</v>
      </c>
    </row>
    <row r="4" spans="1:37" x14ac:dyDescent="0.3">
      <c r="A4" s="66">
        <v>44876</v>
      </c>
    </row>
    <row r="5" spans="1:37" x14ac:dyDescent="0.3">
      <c r="A5" s="4"/>
    </row>
    <row r="6" spans="1:37" x14ac:dyDescent="0.3">
      <c r="A6" s="5" t="s">
        <v>0</v>
      </c>
      <c r="B6" s="62"/>
      <c r="C6" s="62"/>
    </row>
    <row r="7" spans="1:37" x14ac:dyDescent="0.3">
      <c r="A7" s="60" t="s">
        <v>60</v>
      </c>
    </row>
    <row r="8" spans="1:37" x14ac:dyDescent="0.3">
      <c r="A8" s="4" t="s">
        <v>67</v>
      </c>
    </row>
    <row r="9" spans="1:37" x14ac:dyDescent="0.3">
      <c r="A9" s="4" t="s">
        <v>66</v>
      </c>
    </row>
    <row r="12" spans="1:37" x14ac:dyDescent="0.3">
      <c r="A12" s="43"/>
      <c r="B12" s="44" t="s">
        <v>49</v>
      </c>
      <c r="C12" s="81"/>
      <c r="D12" s="82"/>
      <c r="E12" s="43"/>
      <c r="F12" s="43"/>
      <c r="G12" s="43"/>
      <c r="H12" s="43"/>
      <c r="I12" s="43"/>
      <c r="L12" s="49"/>
    </row>
    <row r="13" spans="1:37" x14ac:dyDescent="0.3">
      <c r="A13" s="43"/>
      <c r="B13" s="43"/>
      <c r="C13" s="43"/>
      <c r="D13" s="43"/>
      <c r="E13" s="43"/>
      <c r="F13" s="43"/>
      <c r="G13" s="43"/>
      <c r="H13" s="43"/>
      <c r="I13" s="43"/>
      <c r="L13" s="49"/>
      <c r="S13" s="49"/>
    </row>
    <row r="14" spans="1:37" x14ac:dyDescent="0.3">
      <c r="A14" s="43"/>
      <c r="B14" s="43"/>
      <c r="C14" s="43"/>
      <c r="D14" s="43"/>
      <c r="E14" s="43"/>
      <c r="F14" s="43"/>
      <c r="G14" s="43"/>
      <c r="H14" s="43"/>
      <c r="I14" s="43"/>
      <c r="U14" s="49" t="s">
        <v>61</v>
      </c>
    </row>
    <row r="15" spans="1:37" s="43" customFormat="1" x14ac:dyDescent="0.3">
      <c r="B15" s="43" t="s">
        <v>53</v>
      </c>
      <c r="C15" s="43" t="s">
        <v>54</v>
      </c>
      <c r="U15" s="37" t="s">
        <v>62</v>
      </c>
    </row>
    <row r="16" spans="1:37" s="43" customFormat="1" x14ac:dyDescent="0.3">
      <c r="C16" s="45">
        <v>1</v>
      </c>
      <c r="D16" s="45">
        <v>2</v>
      </c>
      <c r="E16" s="45">
        <v>3</v>
      </c>
      <c r="F16" s="45">
        <v>4</v>
      </c>
      <c r="G16" s="45">
        <v>5</v>
      </c>
      <c r="H16" s="45">
        <v>6</v>
      </c>
      <c r="I16" s="45">
        <v>7</v>
      </c>
      <c r="J16" s="45">
        <v>8</v>
      </c>
      <c r="K16" s="45">
        <v>9</v>
      </c>
      <c r="L16" s="45">
        <v>10</v>
      </c>
      <c r="M16" s="45">
        <v>11</v>
      </c>
      <c r="N16" s="45">
        <v>12</v>
      </c>
      <c r="O16" s="45">
        <v>13</v>
      </c>
      <c r="P16" s="45">
        <v>14</v>
      </c>
      <c r="Q16" s="45">
        <v>15</v>
      </c>
      <c r="R16" s="45">
        <v>16</v>
      </c>
      <c r="V16" s="43">
        <v>1</v>
      </c>
      <c r="W16" s="43">
        <v>2</v>
      </c>
      <c r="X16" s="43">
        <v>3</v>
      </c>
      <c r="Y16" s="43">
        <v>4</v>
      </c>
      <c r="Z16" s="43">
        <v>5</v>
      </c>
      <c r="AA16" s="43">
        <v>6</v>
      </c>
      <c r="AB16" s="43">
        <v>7</v>
      </c>
      <c r="AC16" s="43">
        <v>8</v>
      </c>
      <c r="AD16" s="43">
        <v>9</v>
      </c>
      <c r="AE16" s="43">
        <v>10</v>
      </c>
      <c r="AF16" s="43">
        <v>11</v>
      </c>
      <c r="AG16" s="43">
        <v>12</v>
      </c>
      <c r="AH16" s="43">
        <v>13</v>
      </c>
      <c r="AI16" s="43">
        <v>14</v>
      </c>
      <c r="AJ16" s="43">
        <v>15</v>
      </c>
      <c r="AK16" s="43">
        <v>16</v>
      </c>
    </row>
    <row r="17" spans="2:37" s="43" customFormat="1" x14ac:dyDescent="0.3">
      <c r="B17" s="43">
        <v>1</v>
      </c>
      <c r="C17" s="90"/>
      <c r="D17" s="67">
        <f t="shared" ref="D17" si="0">$C$17*W37</f>
        <v>0</v>
      </c>
      <c r="E17" s="67">
        <f t="shared" ref="E17" si="1">$C$17*X37</f>
        <v>0</v>
      </c>
      <c r="F17" s="67">
        <f t="shared" ref="F17" si="2">$C$17*Y37</f>
        <v>0</v>
      </c>
      <c r="G17" s="67">
        <f t="shared" ref="G17" si="3">$C$17*Z37</f>
        <v>0</v>
      </c>
      <c r="H17" s="67">
        <f t="shared" ref="H17" si="4">$C$17*AA37</f>
        <v>0</v>
      </c>
      <c r="I17" s="67">
        <f t="shared" ref="I17" si="5">$C$17*AB37</f>
        <v>0</v>
      </c>
      <c r="J17" s="67">
        <f t="shared" ref="J17" si="6">$C$17*AC37</f>
        <v>0</v>
      </c>
      <c r="K17" s="67">
        <f t="shared" ref="K17" si="7">$C$17*AD37</f>
        <v>0</v>
      </c>
      <c r="L17" s="67">
        <f t="shared" ref="L17" si="8">$C$17*AE37</f>
        <v>0</v>
      </c>
      <c r="M17" s="67">
        <f t="shared" ref="M17" si="9">$C$17*AF37</f>
        <v>0</v>
      </c>
      <c r="N17" s="67">
        <f t="shared" ref="N17" si="10">$C$17*AG37</f>
        <v>0</v>
      </c>
      <c r="O17" s="67">
        <f t="shared" ref="O17" si="11">$C$17*AH37</f>
        <v>0</v>
      </c>
      <c r="P17" s="67">
        <f t="shared" ref="P17" si="12">$C$17*AI37</f>
        <v>0</v>
      </c>
      <c r="Q17" s="67">
        <f t="shared" ref="Q17" si="13">$C$17*AJ37</f>
        <v>0</v>
      </c>
      <c r="R17" s="67">
        <f t="shared" ref="R17" si="14">$C$17*AK37</f>
        <v>0</v>
      </c>
      <c r="U17" s="43">
        <v>1</v>
      </c>
      <c r="V17" s="61">
        <v>1867</v>
      </c>
      <c r="W17" s="61">
        <v>1907</v>
      </c>
      <c r="X17" s="61">
        <v>1907</v>
      </c>
      <c r="Y17" s="61">
        <v>1942</v>
      </c>
      <c r="Z17" s="61">
        <v>1979</v>
      </c>
      <c r="AA17" s="61">
        <v>2047</v>
      </c>
      <c r="AB17" s="61">
        <v>2175</v>
      </c>
      <c r="AC17" s="61">
        <v>2439</v>
      </c>
      <c r="AD17" s="61">
        <v>2755</v>
      </c>
      <c r="AE17" s="61">
        <v>2755</v>
      </c>
      <c r="AF17" s="61">
        <v>2896</v>
      </c>
      <c r="AG17" s="61">
        <v>3031</v>
      </c>
      <c r="AH17" s="61">
        <v>4715</v>
      </c>
      <c r="AI17" s="61">
        <v>5399</v>
      </c>
      <c r="AJ17" s="61">
        <v>5668</v>
      </c>
      <c r="AK17" s="61">
        <v>6144</v>
      </c>
    </row>
    <row r="18" spans="2:37" s="43" customFormat="1" x14ac:dyDescent="0.3">
      <c r="B18" s="43">
        <v>2</v>
      </c>
      <c r="C18" s="67">
        <f>$C$17*V38</f>
        <v>0</v>
      </c>
      <c r="D18" s="67">
        <f t="shared" ref="D18:D24" si="15">$C$17*W38</f>
        <v>0</v>
      </c>
      <c r="E18" s="67">
        <f t="shared" ref="E18:E25" si="16">$C$17*X38</f>
        <v>0</v>
      </c>
      <c r="F18" s="67">
        <f t="shared" ref="F18:F27" si="17">$C$17*Y38</f>
        <v>0</v>
      </c>
      <c r="G18" s="67">
        <f t="shared" ref="G18:G28" si="18">$C$17*Z38</f>
        <v>0</v>
      </c>
      <c r="H18" s="67">
        <f t="shared" ref="H18:H27" si="19">$C$17*AA38</f>
        <v>0</v>
      </c>
      <c r="I18" s="67">
        <f t="shared" ref="I18:I28" si="20">$C$17*AB38</f>
        <v>0</v>
      </c>
      <c r="J18" s="67">
        <f t="shared" ref="J18:J29" si="21">$C$17*AC38</f>
        <v>0</v>
      </c>
      <c r="K18" s="67">
        <f t="shared" ref="K18:K26" si="22">$C$17*AD38</f>
        <v>0</v>
      </c>
      <c r="L18" s="67">
        <f t="shared" ref="L18:L29" si="23">$C$17*AE38</f>
        <v>0</v>
      </c>
      <c r="M18" s="67">
        <f t="shared" ref="M18:M32" si="24">$C$17*AF38</f>
        <v>0</v>
      </c>
      <c r="N18" s="67">
        <f t="shared" ref="N18:N28" si="25">$C$17*AG38</f>
        <v>0</v>
      </c>
      <c r="O18" s="67">
        <f t="shared" ref="O18:O29" si="26">$C$17*AH38</f>
        <v>0</v>
      </c>
      <c r="P18" s="67">
        <f t="shared" ref="P18:P27" si="27">$C$17*AI38</f>
        <v>0</v>
      </c>
      <c r="Q18" s="67">
        <f t="shared" ref="Q18:Q28" si="28">$C$17*AJ38</f>
        <v>0</v>
      </c>
      <c r="R18" s="67">
        <f t="shared" ref="R18:R28" si="29">$C$17*AK38</f>
        <v>0</v>
      </c>
      <c r="U18" s="43">
        <v>2</v>
      </c>
      <c r="V18" s="61">
        <v>1941</v>
      </c>
      <c r="W18" s="61">
        <v>1979</v>
      </c>
      <c r="X18" s="61">
        <v>2047</v>
      </c>
      <c r="Y18" s="61">
        <v>2047</v>
      </c>
      <c r="Z18" s="61">
        <v>2047</v>
      </c>
      <c r="AA18" s="61">
        <v>2124</v>
      </c>
      <c r="AB18" s="61">
        <v>2234</v>
      </c>
      <c r="AC18" s="61">
        <v>2504</v>
      </c>
      <c r="AD18" s="61">
        <v>2896</v>
      </c>
      <c r="AE18" s="61">
        <v>3031</v>
      </c>
      <c r="AF18" s="61">
        <v>3031</v>
      </c>
      <c r="AG18" s="61">
        <v>3210</v>
      </c>
      <c r="AH18" s="61">
        <v>4857</v>
      </c>
      <c r="AI18" s="61">
        <v>5535</v>
      </c>
      <c r="AJ18" s="61">
        <v>5803</v>
      </c>
      <c r="AK18" s="61">
        <v>6314</v>
      </c>
    </row>
    <row r="19" spans="2:37" s="43" customFormat="1" x14ac:dyDescent="0.3">
      <c r="B19" s="43">
        <v>3</v>
      </c>
      <c r="C19" s="67">
        <f t="shared" ref="C19:C23" si="30">$C$17*V39</f>
        <v>0</v>
      </c>
      <c r="D19" s="67">
        <f t="shared" si="15"/>
        <v>0</v>
      </c>
      <c r="E19" s="67">
        <f t="shared" si="16"/>
        <v>0</v>
      </c>
      <c r="F19" s="67">
        <f t="shared" si="17"/>
        <v>0</v>
      </c>
      <c r="G19" s="67">
        <f t="shared" si="18"/>
        <v>0</v>
      </c>
      <c r="H19" s="67">
        <f t="shared" si="19"/>
        <v>0</v>
      </c>
      <c r="I19" s="67">
        <f t="shared" si="20"/>
        <v>0</v>
      </c>
      <c r="J19" s="67">
        <f t="shared" si="21"/>
        <v>0</v>
      </c>
      <c r="K19" s="67">
        <f t="shared" si="22"/>
        <v>0</v>
      </c>
      <c r="L19" s="67">
        <f t="shared" si="23"/>
        <v>0</v>
      </c>
      <c r="M19" s="67">
        <f t="shared" si="24"/>
        <v>0</v>
      </c>
      <c r="N19" s="67">
        <f t="shared" si="25"/>
        <v>0</v>
      </c>
      <c r="O19" s="67">
        <f t="shared" si="26"/>
        <v>0</v>
      </c>
      <c r="P19" s="67">
        <f t="shared" si="27"/>
        <v>0</v>
      </c>
      <c r="Q19" s="67">
        <f t="shared" si="28"/>
        <v>0</v>
      </c>
      <c r="R19" s="67">
        <f t="shared" si="29"/>
        <v>0</v>
      </c>
      <c r="U19" s="43">
        <v>3</v>
      </c>
      <c r="V19" s="61">
        <v>2013</v>
      </c>
      <c r="W19" s="61">
        <v>2047</v>
      </c>
      <c r="X19" s="61">
        <v>2124</v>
      </c>
      <c r="Y19" s="61">
        <v>2124</v>
      </c>
      <c r="Z19" s="61">
        <v>2124</v>
      </c>
      <c r="AA19" s="61">
        <v>2373</v>
      </c>
      <c r="AB19" s="61">
        <v>2373</v>
      </c>
      <c r="AC19" s="61">
        <v>2630</v>
      </c>
      <c r="AD19" s="61">
        <v>3177</v>
      </c>
      <c r="AE19" s="61">
        <v>3177</v>
      </c>
      <c r="AF19" s="61">
        <v>3181</v>
      </c>
      <c r="AG19" s="61">
        <v>3417</v>
      </c>
      <c r="AH19" s="61">
        <v>4991</v>
      </c>
      <c r="AI19" s="61">
        <v>5803</v>
      </c>
      <c r="AJ19" s="61">
        <v>5973</v>
      </c>
      <c r="AK19" s="61">
        <v>6486</v>
      </c>
    </row>
    <row r="20" spans="2:37" s="43" customFormat="1" x14ac:dyDescent="0.3">
      <c r="B20" s="43">
        <v>4</v>
      </c>
      <c r="C20" s="67">
        <f t="shared" si="30"/>
        <v>0</v>
      </c>
      <c r="D20" s="67">
        <f t="shared" si="15"/>
        <v>0</v>
      </c>
      <c r="E20" s="67">
        <f t="shared" si="16"/>
        <v>0</v>
      </c>
      <c r="F20" s="67">
        <f t="shared" si="17"/>
        <v>0</v>
      </c>
      <c r="G20" s="67">
        <f t="shared" si="18"/>
        <v>0</v>
      </c>
      <c r="H20" s="67">
        <f t="shared" si="19"/>
        <v>0</v>
      </c>
      <c r="I20" s="67">
        <f t="shared" si="20"/>
        <v>0</v>
      </c>
      <c r="J20" s="67">
        <f t="shared" si="21"/>
        <v>0</v>
      </c>
      <c r="K20" s="67">
        <f t="shared" si="22"/>
        <v>0</v>
      </c>
      <c r="L20" s="67">
        <f t="shared" si="23"/>
        <v>0</v>
      </c>
      <c r="M20" s="67">
        <f t="shared" si="24"/>
        <v>0</v>
      </c>
      <c r="N20" s="67">
        <f t="shared" si="25"/>
        <v>0</v>
      </c>
      <c r="O20" s="67">
        <f t="shared" si="26"/>
        <v>0</v>
      </c>
      <c r="P20" s="67">
        <f t="shared" si="27"/>
        <v>0</v>
      </c>
      <c r="Q20" s="67">
        <f t="shared" si="28"/>
        <v>0</v>
      </c>
      <c r="R20" s="67">
        <f t="shared" si="29"/>
        <v>0</v>
      </c>
      <c r="U20" s="43">
        <v>4</v>
      </c>
      <c r="V20" s="61">
        <v>2047</v>
      </c>
      <c r="W20" s="61">
        <v>2124</v>
      </c>
      <c r="X20" s="61">
        <v>2234</v>
      </c>
      <c r="Y20" s="61">
        <v>2234</v>
      </c>
      <c r="Z20" s="61">
        <v>2234</v>
      </c>
      <c r="AA20" s="61">
        <v>2504</v>
      </c>
      <c r="AB20" s="61">
        <v>2630</v>
      </c>
      <c r="AC20" s="61">
        <v>2896</v>
      </c>
      <c r="AD20" s="61">
        <v>3339</v>
      </c>
      <c r="AE20" s="61">
        <v>3339</v>
      </c>
      <c r="AF20" s="61">
        <v>3341</v>
      </c>
      <c r="AG20" s="61">
        <v>3626</v>
      </c>
      <c r="AH20" s="61">
        <v>5128</v>
      </c>
      <c r="AI20" s="61">
        <v>5973</v>
      </c>
      <c r="AJ20" s="61">
        <v>6314</v>
      </c>
      <c r="AK20" s="61">
        <v>6838</v>
      </c>
    </row>
    <row r="21" spans="2:37" s="43" customFormat="1" x14ac:dyDescent="0.3">
      <c r="B21" s="43">
        <v>5</v>
      </c>
      <c r="C21" s="67">
        <f t="shared" si="30"/>
        <v>0</v>
      </c>
      <c r="D21" s="67">
        <f t="shared" si="15"/>
        <v>0</v>
      </c>
      <c r="E21" s="67">
        <f t="shared" si="16"/>
        <v>0</v>
      </c>
      <c r="F21" s="67">
        <f t="shared" si="17"/>
        <v>0</v>
      </c>
      <c r="G21" s="67">
        <f t="shared" si="18"/>
        <v>0</v>
      </c>
      <c r="H21" s="67">
        <f t="shared" si="19"/>
        <v>0</v>
      </c>
      <c r="I21" s="67">
        <f t="shared" si="20"/>
        <v>0</v>
      </c>
      <c r="J21" s="67">
        <f t="shared" si="21"/>
        <v>0</v>
      </c>
      <c r="K21" s="67">
        <f t="shared" si="22"/>
        <v>0</v>
      </c>
      <c r="L21" s="67">
        <f t="shared" si="23"/>
        <v>0</v>
      </c>
      <c r="M21" s="67">
        <f t="shared" si="24"/>
        <v>0</v>
      </c>
      <c r="N21" s="67">
        <f t="shared" si="25"/>
        <v>0</v>
      </c>
      <c r="O21" s="67">
        <f t="shared" si="26"/>
        <v>0</v>
      </c>
      <c r="P21" s="67">
        <f t="shared" si="27"/>
        <v>0</v>
      </c>
      <c r="Q21" s="67">
        <f t="shared" si="28"/>
        <v>0</v>
      </c>
      <c r="R21" s="67">
        <f t="shared" si="29"/>
        <v>0</v>
      </c>
      <c r="U21" s="43">
        <v>5</v>
      </c>
      <c r="V21" s="61">
        <v>2086</v>
      </c>
      <c r="W21" s="61">
        <v>2175</v>
      </c>
      <c r="X21" s="61">
        <v>2306</v>
      </c>
      <c r="Y21" s="61">
        <v>2306</v>
      </c>
      <c r="Z21" s="61">
        <v>2373</v>
      </c>
      <c r="AA21" s="61">
        <v>2568</v>
      </c>
      <c r="AB21" s="61">
        <v>2755</v>
      </c>
      <c r="AC21" s="61">
        <v>3031</v>
      </c>
      <c r="AD21" s="61">
        <v>3481</v>
      </c>
      <c r="AE21" s="61">
        <v>3481</v>
      </c>
      <c r="AF21" s="61">
        <v>3491</v>
      </c>
      <c r="AG21" s="61">
        <v>3833</v>
      </c>
      <c r="AH21" s="61">
        <v>5260</v>
      </c>
      <c r="AI21" s="61">
        <v>6144</v>
      </c>
      <c r="AJ21" s="61">
        <v>6486</v>
      </c>
      <c r="AK21" s="61">
        <v>7024</v>
      </c>
    </row>
    <row r="22" spans="2:37" s="43" customFormat="1" x14ac:dyDescent="0.3">
      <c r="B22" s="43">
        <v>6</v>
      </c>
      <c r="C22" s="67">
        <f t="shared" si="30"/>
        <v>0</v>
      </c>
      <c r="D22" s="67">
        <f t="shared" si="15"/>
        <v>0</v>
      </c>
      <c r="E22" s="67">
        <f t="shared" si="16"/>
        <v>0</v>
      </c>
      <c r="F22" s="67">
        <f t="shared" si="17"/>
        <v>0</v>
      </c>
      <c r="G22" s="67">
        <f t="shared" si="18"/>
        <v>0</v>
      </c>
      <c r="H22" s="67">
        <f t="shared" si="19"/>
        <v>0</v>
      </c>
      <c r="I22" s="67">
        <f t="shared" si="20"/>
        <v>0</v>
      </c>
      <c r="J22" s="67">
        <f t="shared" si="21"/>
        <v>0</v>
      </c>
      <c r="K22" s="67">
        <f t="shared" si="22"/>
        <v>0</v>
      </c>
      <c r="L22" s="67">
        <f t="shared" si="23"/>
        <v>0</v>
      </c>
      <c r="M22" s="67">
        <f t="shared" si="24"/>
        <v>0</v>
      </c>
      <c r="N22" s="67">
        <f t="shared" si="25"/>
        <v>0</v>
      </c>
      <c r="O22" s="67">
        <f t="shared" si="26"/>
        <v>0</v>
      </c>
      <c r="P22" s="67">
        <f t="shared" si="27"/>
        <v>0</v>
      </c>
      <c r="Q22" s="67">
        <f t="shared" si="28"/>
        <v>0</v>
      </c>
      <c r="R22" s="67">
        <f t="shared" si="29"/>
        <v>0</v>
      </c>
      <c r="U22" s="43">
        <v>6</v>
      </c>
      <c r="V22" s="61">
        <v>2124</v>
      </c>
      <c r="W22" s="61">
        <v>2234</v>
      </c>
      <c r="X22" s="61">
        <v>2373</v>
      </c>
      <c r="Y22" s="61">
        <v>2373</v>
      </c>
      <c r="Z22" s="61">
        <v>2439</v>
      </c>
      <c r="AA22" s="61">
        <v>2630</v>
      </c>
      <c r="AB22" s="61">
        <v>2827</v>
      </c>
      <c r="AC22" s="61">
        <v>3177</v>
      </c>
      <c r="AD22" s="61">
        <v>3622</v>
      </c>
      <c r="AE22" s="61">
        <v>3622</v>
      </c>
      <c r="AF22" s="61">
        <v>3641</v>
      </c>
      <c r="AG22" s="61">
        <v>4068</v>
      </c>
      <c r="AH22" s="61">
        <v>5535</v>
      </c>
      <c r="AI22" s="61">
        <v>6314</v>
      </c>
      <c r="AJ22" s="61">
        <v>6658</v>
      </c>
      <c r="AK22" s="61">
        <v>7215</v>
      </c>
    </row>
    <row r="23" spans="2:37" s="43" customFormat="1" x14ac:dyDescent="0.3">
      <c r="B23" s="43">
        <v>7</v>
      </c>
      <c r="C23" s="67">
        <f t="shared" si="30"/>
        <v>0</v>
      </c>
      <c r="D23" s="67">
        <f t="shared" si="15"/>
        <v>0</v>
      </c>
      <c r="E23" s="67">
        <f t="shared" si="16"/>
        <v>0</v>
      </c>
      <c r="F23" s="67">
        <f t="shared" si="17"/>
        <v>0</v>
      </c>
      <c r="G23" s="67">
        <f t="shared" si="18"/>
        <v>0</v>
      </c>
      <c r="H23" s="67">
        <f t="shared" si="19"/>
        <v>0</v>
      </c>
      <c r="I23" s="67">
        <f t="shared" si="20"/>
        <v>0</v>
      </c>
      <c r="J23" s="67">
        <f t="shared" si="21"/>
        <v>0</v>
      </c>
      <c r="K23" s="67">
        <f t="shared" si="22"/>
        <v>0</v>
      </c>
      <c r="L23" s="67">
        <f t="shared" si="23"/>
        <v>0</v>
      </c>
      <c r="M23" s="67">
        <f t="shared" si="24"/>
        <v>0</v>
      </c>
      <c r="N23" s="67">
        <f t="shared" si="25"/>
        <v>0</v>
      </c>
      <c r="O23" s="67">
        <f t="shared" si="26"/>
        <v>0</v>
      </c>
      <c r="P23" s="67">
        <f t="shared" si="27"/>
        <v>0</v>
      </c>
      <c r="Q23" s="67">
        <f t="shared" si="28"/>
        <v>0</v>
      </c>
      <c r="R23" s="67">
        <f t="shared" si="29"/>
        <v>0</v>
      </c>
      <c r="U23" s="43">
        <v>7</v>
      </c>
      <c r="V23" s="61">
        <v>2175</v>
      </c>
      <c r="W23" s="61">
        <v>2306</v>
      </c>
      <c r="X23" s="61">
        <v>2439</v>
      </c>
      <c r="Y23" s="61">
        <v>2439</v>
      </c>
      <c r="Z23" s="61">
        <v>2504</v>
      </c>
      <c r="AA23" s="61">
        <v>2692</v>
      </c>
      <c r="AB23" s="61">
        <v>2896</v>
      </c>
      <c r="AC23" s="61">
        <v>3262</v>
      </c>
      <c r="AD23" s="61">
        <v>3757</v>
      </c>
      <c r="AE23" s="61">
        <v>3757</v>
      </c>
      <c r="AF23" s="61">
        <v>3793</v>
      </c>
      <c r="AG23" s="61">
        <v>4329</v>
      </c>
      <c r="AH23" s="61">
        <v>5668</v>
      </c>
      <c r="AI23" s="61">
        <v>6486</v>
      </c>
      <c r="AJ23" s="61">
        <v>6838</v>
      </c>
      <c r="AK23" s="61">
        <v>7443</v>
      </c>
    </row>
    <row r="24" spans="2:37" s="43" customFormat="1" x14ac:dyDescent="0.3">
      <c r="B24" s="43">
        <v>8</v>
      </c>
      <c r="C24" s="68"/>
      <c r="D24" s="67">
        <f t="shared" si="15"/>
        <v>0</v>
      </c>
      <c r="E24" s="67">
        <f t="shared" si="16"/>
        <v>0</v>
      </c>
      <c r="F24" s="67">
        <f t="shared" si="17"/>
        <v>0</v>
      </c>
      <c r="G24" s="67">
        <f t="shared" si="18"/>
        <v>0</v>
      </c>
      <c r="H24" s="67">
        <f t="shared" si="19"/>
        <v>0</v>
      </c>
      <c r="I24" s="67">
        <f t="shared" si="20"/>
        <v>0</v>
      </c>
      <c r="J24" s="67">
        <f t="shared" si="21"/>
        <v>0</v>
      </c>
      <c r="K24" s="67">
        <f t="shared" si="22"/>
        <v>0</v>
      </c>
      <c r="L24" s="67">
        <f t="shared" si="23"/>
        <v>0</v>
      </c>
      <c r="M24" s="67">
        <f t="shared" si="24"/>
        <v>0</v>
      </c>
      <c r="N24" s="67">
        <f t="shared" si="25"/>
        <v>0</v>
      </c>
      <c r="O24" s="67">
        <f t="shared" si="26"/>
        <v>0</v>
      </c>
      <c r="P24" s="67">
        <f t="shared" si="27"/>
        <v>0</v>
      </c>
      <c r="Q24" s="67">
        <f t="shared" si="28"/>
        <v>0</v>
      </c>
      <c r="R24" s="67">
        <f t="shared" si="29"/>
        <v>0</v>
      </c>
      <c r="U24" s="43">
        <v>8</v>
      </c>
      <c r="V24" s="61"/>
      <c r="W24" s="61">
        <v>2373</v>
      </c>
      <c r="X24" s="61">
        <v>2504</v>
      </c>
      <c r="Y24" s="61">
        <v>2504</v>
      </c>
      <c r="Z24" s="61">
        <v>2568</v>
      </c>
      <c r="AA24" s="61">
        <v>2755</v>
      </c>
      <c r="AB24" s="61">
        <v>2961</v>
      </c>
      <c r="AC24" s="61">
        <v>3339</v>
      </c>
      <c r="AD24" s="61">
        <v>3890</v>
      </c>
      <c r="AE24" s="61">
        <v>3890</v>
      </c>
      <c r="AF24" s="61">
        <v>4035</v>
      </c>
      <c r="AG24" s="61">
        <v>4621</v>
      </c>
      <c r="AH24" s="61">
        <v>5803</v>
      </c>
      <c r="AI24" s="61">
        <v>6658</v>
      </c>
      <c r="AJ24" s="61">
        <v>7024</v>
      </c>
      <c r="AK24" s="61">
        <v>7680</v>
      </c>
    </row>
    <row r="25" spans="2:37" s="43" customFormat="1" x14ac:dyDescent="0.3">
      <c r="B25" s="43">
        <v>9</v>
      </c>
      <c r="C25" s="68"/>
      <c r="D25" s="68"/>
      <c r="E25" s="67">
        <f t="shared" si="16"/>
        <v>0</v>
      </c>
      <c r="F25" s="67">
        <f t="shared" si="17"/>
        <v>0</v>
      </c>
      <c r="G25" s="67">
        <f t="shared" si="18"/>
        <v>0</v>
      </c>
      <c r="H25" s="67">
        <f t="shared" si="19"/>
        <v>0</v>
      </c>
      <c r="I25" s="67">
        <f t="shared" si="20"/>
        <v>0</v>
      </c>
      <c r="J25" s="67">
        <f t="shared" si="21"/>
        <v>0</v>
      </c>
      <c r="K25" s="67">
        <f t="shared" si="22"/>
        <v>0</v>
      </c>
      <c r="L25" s="67">
        <f t="shared" si="23"/>
        <v>0</v>
      </c>
      <c r="M25" s="67">
        <f t="shared" si="24"/>
        <v>0</v>
      </c>
      <c r="N25" s="67">
        <f t="shared" si="25"/>
        <v>0</v>
      </c>
      <c r="O25" s="67">
        <f t="shared" si="26"/>
        <v>0</v>
      </c>
      <c r="P25" s="67">
        <f t="shared" si="27"/>
        <v>0</v>
      </c>
      <c r="Q25" s="67">
        <f t="shared" si="28"/>
        <v>0</v>
      </c>
      <c r="R25" s="67">
        <f t="shared" si="29"/>
        <v>0</v>
      </c>
      <c r="U25" s="43">
        <v>9</v>
      </c>
      <c r="V25" s="61"/>
      <c r="W25" s="61"/>
      <c r="X25" s="61">
        <v>2568</v>
      </c>
      <c r="Y25" s="61">
        <v>2568</v>
      </c>
      <c r="Z25" s="61">
        <v>2630</v>
      </c>
      <c r="AA25" s="61">
        <v>2827</v>
      </c>
      <c r="AB25" s="61">
        <v>3031</v>
      </c>
      <c r="AC25" s="61">
        <v>3407</v>
      </c>
      <c r="AD25" s="61">
        <v>4035</v>
      </c>
      <c r="AE25" s="61">
        <v>4035</v>
      </c>
      <c r="AF25" s="61">
        <v>4196</v>
      </c>
      <c r="AG25" s="61">
        <v>4938</v>
      </c>
      <c r="AH25" s="61">
        <v>5973</v>
      </c>
      <c r="AI25" s="61">
        <v>6838</v>
      </c>
      <c r="AJ25" s="61">
        <v>7215</v>
      </c>
      <c r="AK25" s="61">
        <v>7922</v>
      </c>
    </row>
    <row r="26" spans="2:37" s="43" customFormat="1" x14ac:dyDescent="0.3">
      <c r="B26" s="43">
        <v>10</v>
      </c>
      <c r="C26" s="68"/>
      <c r="D26" s="68"/>
      <c r="E26" s="68"/>
      <c r="F26" s="67">
        <f t="shared" si="17"/>
        <v>0</v>
      </c>
      <c r="G26" s="67">
        <f t="shared" si="18"/>
        <v>0</v>
      </c>
      <c r="H26" s="67">
        <f t="shared" si="19"/>
        <v>0</v>
      </c>
      <c r="I26" s="67">
        <f t="shared" si="20"/>
        <v>0</v>
      </c>
      <c r="J26" s="67">
        <f t="shared" si="21"/>
        <v>0</v>
      </c>
      <c r="K26" s="67">
        <f t="shared" si="22"/>
        <v>0</v>
      </c>
      <c r="L26" s="67">
        <f t="shared" si="23"/>
        <v>0</v>
      </c>
      <c r="M26" s="67">
        <f t="shared" si="24"/>
        <v>0</v>
      </c>
      <c r="N26" s="67">
        <f t="shared" si="25"/>
        <v>0</v>
      </c>
      <c r="O26" s="67">
        <f t="shared" si="26"/>
        <v>0</v>
      </c>
      <c r="P26" s="67">
        <f t="shared" si="27"/>
        <v>0</v>
      </c>
      <c r="Q26" s="67">
        <f t="shared" si="28"/>
        <v>0</v>
      </c>
      <c r="R26" s="67">
        <f t="shared" si="29"/>
        <v>0</v>
      </c>
      <c r="U26" s="43">
        <v>10</v>
      </c>
      <c r="V26" s="61"/>
      <c r="W26" s="61"/>
      <c r="X26" s="61"/>
      <c r="Y26" s="61">
        <v>2630</v>
      </c>
      <c r="Z26" s="61">
        <v>2692</v>
      </c>
      <c r="AA26" s="61">
        <v>2896</v>
      </c>
      <c r="AB26" s="61">
        <v>3104</v>
      </c>
      <c r="AC26" s="61">
        <v>3481</v>
      </c>
      <c r="AD26" s="61">
        <v>4164</v>
      </c>
      <c r="AE26" s="61">
        <v>4164</v>
      </c>
      <c r="AF26" s="61">
        <v>4358</v>
      </c>
      <c r="AG26" s="61">
        <v>5284</v>
      </c>
      <c r="AH26" s="61">
        <v>6144</v>
      </c>
      <c r="AI26" s="61">
        <v>7024</v>
      </c>
      <c r="AJ26" s="61">
        <v>7443</v>
      </c>
      <c r="AK26" s="61">
        <v>8176</v>
      </c>
    </row>
    <row r="27" spans="2:37" s="43" customFormat="1" x14ac:dyDescent="0.3">
      <c r="B27" s="43">
        <v>11</v>
      </c>
      <c r="C27" s="68"/>
      <c r="D27" s="68"/>
      <c r="E27" s="68"/>
      <c r="F27" s="67">
        <f t="shared" si="17"/>
        <v>0</v>
      </c>
      <c r="G27" s="67">
        <f t="shared" si="18"/>
        <v>0</v>
      </c>
      <c r="H27" s="67">
        <f t="shared" si="19"/>
        <v>0</v>
      </c>
      <c r="I27" s="67">
        <f t="shared" si="20"/>
        <v>0</v>
      </c>
      <c r="J27" s="67">
        <f t="shared" si="21"/>
        <v>0</v>
      </c>
      <c r="K27" s="68"/>
      <c r="L27" s="67">
        <f t="shared" si="23"/>
        <v>0</v>
      </c>
      <c r="M27" s="67">
        <f t="shared" si="24"/>
        <v>0</v>
      </c>
      <c r="N27" s="67">
        <f t="shared" si="25"/>
        <v>0</v>
      </c>
      <c r="O27" s="67">
        <f t="shared" si="26"/>
        <v>0</v>
      </c>
      <c r="P27" s="67">
        <f t="shared" si="27"/>
        <v>0</v>
      </c>
      <c r="Q27" s="67">
        <f t="shared" si="28"/>
        <v>0</v>
      </c>
      <c r="R27" s="67">
        <f t="shared" si="29"/>
        <v>0</v>
      </c>
      <c r="U27" s="43">
        <v>11</v>
      </c>
      <c r="V27" s="61"/>
      <c r="W27" s="61"/>
      <c r="X27" s="61"/>
      <c r="Y27" s="61">
        <v>2692</v>
      </c>
      <c r="Z27" s="61">
        <v>2755</v>
      </c>
      <c r="AA27" s="61">
        <v>2961</v>
      </c>
      <c r="AB27" s="61">
        <v>3177</v>
      </c>
      <c r="AC27" s="61">
        <v>3554</v>
      </c>
      <c r="AD27" s="61"/>
      <c r="AE27" s="61">
        <v>4296</v>
      </c>
      <c r="AF27" s="61">
        <v>4520</v>
      </c>
      <c r="AG27" s="61">
        <v>5657</v>
      </c>
      <c r="AH27" s="61">
        <v>6314</v>
      </c>
      <c r="AI27" s="61">
        <v>7215</v>
      </c>
      <c r="AJ27" s="61">
        <v>7680</v>
      </c>
      <c r="AK27" s="61">
        <v>8433</v>
      </c>
    </row>
    <row r="28" spans="2:37" s="43" customFormat="1" x14ac:dyDescent="0.3">
      <c r="B28" s="43">
        <v>12</v>
      </c>
      <c r="C28" s="68"/>
      <c r="D28" s="68"/>
      <c r="E28" s="68"/>
      <c r="F28" s="68"/>
      <c r="G28" s="67">
        <f t="shared" si="18"/>
        <v>0</v>
      </c>
      <c r="H28" s="68"/>
      <c r="I28" s="67">
        <f t="shared" si="20"/>
        <v>0</v>
      </c>
      <c r="J28" s="67">
        <f t="shared" si="21"/>
        <v>0</v>
      </c>
      <c r="K28" s="68"/>
      <c r="L28" s="67">
        <f t="shared" si="23"/>
        <v>0</v>
      </c>
      <c r="M28" s="67">
        <f t="shared" si="24"/>
        <v>0</v>
      </c>
      <c r="N28" s="67">
        <f t="shared" si="25"/>
        <v>0</v>
      </c>
      <c r="O28" s="67">
        <f t="shared" si="26"/>
        <v>0</v>
      </c>
      <c r="P28" s="68"/>
      <c r="Q28" s="67">
        <f t="shared" si="28"/>
        <v>0</v>
      </c>
      <c r="R28" s="67">
        <f t="shared" si="29"/>
        <v>0</v>
      </c>
      <c r="U28" s="43">
        <v>12</v>
      </c>
      <c r="V28" s="61"/>
      <c r="W28" s="61"/>
      <c r="X28" s="61"/>
      <c r="Y28" s="61"/>
      <c r="Z28" s="61">
        <v>2827</v>
      </c>
      <c r="AA28" s="61"/>
      <c r="AB28" s="61">
        <v>3262</v>
      </c>
      <c r="AC28" s="61">
        <v>3622</v>
      </c>
      <c r="AD28" s="61"/>
      <c r="AE28" s="61">
        <v>4425</v>
      </c>
      <c r="AF28" s="61">
        <v>4682</v>
      </c>
      <c r="AG28" s="61">
        <v>6059</v>
      </c>
      <c r="AH28" s="61">
        <v>6486</v>
      </c>
      <c r="AI28" s="61"/>
      <c r="AJ28" s="61">
        <v>7922</v>
      </c>
      <c r="AK28" s="61">
        <v>8702</v>
      </c>
    </row>
    <row r="29" spans="2:37" s="43" customFormat="1" x14ac:dyDescent="0.3">
      <c r="B29" s="43">
        <v>13</v>
      </c>
      <c r="C29" s="68"/>
      <c r="D29" s="68"/>
      <c r="E29" s="68"/>
      <c r="F29" s="68"/>
      <c r="G29" s="68"/>
      <c r="H29" s="68"/>
      <c r="I29" s="68"/>
      <c r="J29" s="67">
        <f t="shared" si="21"/>
        <v>0</v>
      </c>
      <c r="K29" s="68"/>
      <c r="L29" s="67">
        <f t="shared" si="23"/>
        <v>0</v>
      </c>
      <c r="M29" s="67">
        <f t="shared" si="24"/>
        <v>0</v>
      </c>
      <c r="N29" s="68"/>
      <c r="O29" s="67">
        <f t="shared" si="26"/>
        <v>0</v>
      </c>
      <c r="P29" s="68"/>
      <c r="Q29" s="68"/>
      <c r="R29" s="68"/>
      <c r="U29" s="43">
        <v>13</v>
      </c>
      <c r="V29" s="61"/>
      <c r="W29" s="61"/>
      <c r="X29" s="61"/>
      <c r="Y29" s="61"/>
      <c r="Z29" s="61"/>
      <c r="AA29" s="61"/>
      <c r="AB29" s="61"/>
      <c r="AC29" s="61">
        <v>3686</v>
      </c>
      <c r="AD29" s="61"/>
      <c r="AE29" s="61">
        <v>4573</v>
      </c>
      <c r="AF29" s="61">
        <v>4844</v>
      </c>
      <c r="AG29" s="61"/>
      <c r="AH29" s="61">
        <v>6568</v>
      </c>
      <c r="AI29" s="61"/>
      <c r="AJ29" s="61"/>
      <c r="AK29" s="61"/>
    </row>
    <row r="30" spans="2:37" s="43" customFormat="1" x14ac:dyDescent="0.3">
      <c r="B30" s="43">
        <v>14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7">
        <f t="shared" si="24"/>
        <v>0</v>
      </c>
      <c r="N30" s="68"/>
      <c r="O30" s="68"/>
      <c r="P30" s="68"/>
      <c r="Q30" s="68"/>
      <c r="R30" s="68"/>
      <c r="U30" s="43">
        <v>14</v>
      </c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>
        <v>5006</v>
      </c>
      <c r="AG30" s="61"/>
      <c r="AH30" s="61"/>
      <c r="AI30" s="61"/>
      <c r="AJ30" s="61"/>
      <c r="AK30" s="61"/>
    </row>
    <row r="31" spans="2:37" s="43" customFormat="1" x14ac:dyDescent="0.3">
      <c r="B31" s="43">
        <v>15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7">
        <f t="shared" si="24"/>
        <v>0</v>
      </c>
      <c r="N31" s="68"/>
      <c r="O31" s="68"/>
      <c r="P31" s="68"/>
      <c r="Q31" s="68"/>
      <c r="R31" s="68"/>
      <c r="U31" s="43">
        <v>15</v>
      </c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>
        <v>5169</v>
      </c>
      <c r="AG31" s="61"/>
      <c r="AH31" s="61"/>
      <c r="AI31" s="61"/>
      <c r="AJ31" s="61"/>
      <c r="AK31" s="61"/>
    </row>
    <row r="32" spans="2:37" s="43" customFormat="1" x14ac:dyDescent="0.3">
      <c r="B32" s="43">
        <v>16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7">
        <f t="shared" si="24"/>
        <v>0</v>
      </c>
      <c r="N32" s="68"/>
      <c r="O32" s="68"/>
      <c r="P32" s="68"/>
      <c r="Q32" s="68"/>
      <c r="R32" s="68"/>
      <c r="U32" s="43">
        <v>16</v>
      </c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>
        <v>5329</v>
      </c>
      <c r="AG32" s="61"/>
      <c r="AH32" s="61"/>
      <c r="AI32" s="61"/>
      <c r="AJ32" s="61"/>
      <c r="AK32" s="61"/>
    </row>
    <row r="33" spans="1:37" s="43" customFormat="1" x14ac:dyDescent="0.3"/>
    <row r="34" spans="1:37" s="43" customFormat="1" x14ac:dyDescent="0.3">
      <c r="C34" s="23" t="s">
        <v>58</v>
      </c>
      <c r="D34" s="83" t="s">
        <v>57</v>
      </c>
      <c r="E34" s="83"/>
      <c r="F34" s="80" t="s">
        <v>44</v>
      </c>
      <c r="G34" s="80"/>
      <c r="H34" s="80"/>
      <c r="I34" s="80"/>
    </row>
    <row r="35" spans="1:37" s="43" customFormat="1" x14ac:dyDescent="0.3">
      <c r="A35" s="80" t="s">
        <v>45</v>
      </c>
      <c r="B35" s="80"/>
      <c r="C35" s="69"/>
      <c r="D35" s="84">
        <v>30</v>
      </c>
      <c r="E35" s="84"/>
      <c r="F35" s="80">
        <v>1</v>
      </c>
      <c r="G35" s="80"/>
      <c r="H35" s="80"/>
      <c r="I35" s="80"/>
      <c r="U35" s="37" t="s">
        <v>63</v>
      </c>
    </row>
    <row r="36" spans="1:37" s="43" customFormat="1" x14ac:dyDescent="0.3">
      <c r="V36" s="43">
        <v>1</v>
      </c>
      <c r="W36" s="43">
        <v>2</v>
      </c>
      <c r="X36" s="43">
        <v>3</v>
      </c>
      <c r="Y36" s="43">
        <v>4</v>
      </c>
      <c r="Z36" s="43">
        <v>5</v>
      </c>
      <c r="AA36" s="43">
        <v>6</v>
      </c>
      <c r="AB36" s="43">
        <v>7</v>
      </c>
      <c r="AC36" s="43">
        <v>8</v>
      </c>
      <c r="AD36" s="43">
        <v>9</v>
      </c>
      <c r="AE36" s="43">
        <v>10</v>
      </c>
      <c r="AF36" s="43">
        <v>11</v>
      </c>
      <c r="AG36" s="43">
        <v>12</v>
      </c>
      <c r="AH36" s="43">
        <v>13</v>
      </c>
      <c r="AI36" s="43">
        <v>14</v>
      </c>
      <c r="AJ36" s="43">
        <v>15</v>
      </c>
      <c r="AK36" s="43">
        <v>16</v>
      </c>
    </row>
    <row r="37" spans="1:37" s="43" customFormat="1" x14ac:dyDescent="0.3">
      <c r="H37" s="45" t="s">
        <v>46</v>
      </c>
      <c r="I37" s="46">
        <f>C35*D35*F35</f>
        <v>0</v>
      </c>
      <c r="U37" s="43">
        <v>1</v>
      </c>
      <c r="V37" s="61">
        <f>V17/V17</f>
        <v>1</v>
      </c>
      <c r="W37" s="43">
        <f>W17/$V$17</f>
        <v>1.0214247455811463</v>
      </c>
      <c r="X37" s="43">
        <f t="shared" ref="X37:AK37" si="31">X17/$V$17</f>
        <v>1.0214247455811463</v>
      </c>
      <c r="Y37" s="43">
        <f t="shared" si="31"/>
        <v>1.0401713979646492</v>
      </c>
      <c r="Z37" s="43">
        <f t="shared" si="31"/>
        <v>1.0599892876272095</v>
      </c>
      <c r="AA37" s="43">
        <f t="shared" si="31"/>
        <v>1.096411355115158</v>
      </c>
      <c r="AB37" s="43">
        <f t="shared" si="31"/>
        <v>1.1649705409748259</v>
      </c>
      <c r="AC37" s="43">
        <f t="shared" si="31"/>
        <v>1.3063738618103911</v>
      </c>
      <c r="AD37" s="43">
        <f t="shared" si="31"/>
        <v>1.4756293519014461</v>
      </c>
      <c r="AE37" s="43">
        <f t="shared" si="31"/>
        <v>1.4756293519014461</v>
      </c>
      <c r="AF37" s="43">
        <f t="shared" si="31"/>
        <v>1.5511515800749867</v>
      </c>
      <c r="AG37" s="43">
        <f t="shared" si="31"/>
        <v>1.623460096411355</v>
      </c>
      <c r="AH37" s="43">
        <f t="shared" si="31"/>
        <v>2.5254418853776111</v>
      </c>
      <c r="AI37" s="43">
        <f t="shared" si="31"/>
        <v>2.8918050348152118</v>
      </c>
      <c r="AJ37" s="43">
        <f t="shared" si="31"/>
        <v>3.0358864488484198</v>
      </c>
      <c r="AK37" s="43">
        <f t="shared" si="31"/>
        <v>3.2908409212640599</v>
      </c>
    </row>
    <row r="38" spans="1:37" s="43" customFormat="1" x14ac:dyDescent="0.3">
      <c r="U38" s="43">
        <v>2</v>
      </c>
      <c r="V38" s="43">
        <f>V18/$V$17</f>
        <v>1.0396357793251205</v>
      </c>
      <c r="W38" s="43">
        <f>W18/$V$17</f>
        <v>1.0599892876272095</v>
      </c>
      <c r="X38" s="43">
        <f t="shared" ref="X38:AK38" si="32">X18/$V$17</f>
        <v>1.096411355115158</v>
      </c>
      <c r="Y38" s="43">
        <f t="shared" si="32"/>
        <v>1.096411355115158</v>
      </c>
      <c r="Z38" s="43">
        <f t="shared" si="32"/>
        <v>1.096411355115158</v>
      </c>
      <c r="AA38" s="43">
        <f t="shared" si="32"/>
        <v>1.1376539903588645</v>
      </c>
      <c r="AB38" s="43">
        <f t="shared" si="32"/>
        <v>1.1965720407070166</v>
      </c>
      <c r="AC38" s="43">
        <f t="shared" si="32"/>
        <v>1.3411890733797536</v>
      </c>
      <c r="AD38" s="43">
        <f t="shared" si="32"/>
        <v>1.5511515800749867</v>
      </c>
      <c r="AE38" s="43">
        <f t="shared" si="32"/>
        <v>1.623460096411355</v>
      </c>
      <c r="AF38" s="43">
        <f t="shared" si="32"/>
        <v>1.623460096411355</v>
      </c>
      <c r="AG38" s="43">
        <f t="shared" si="32"/>
        <v>1.7193358328869845</v>
      </c>
      <c r="AH38" s="43">
        <f t="shared" si="32"/>
        <v>2.6014997321906801</v>
      </c>
      <c r="AI38" s="43">
        <f t="shared" si="32"/>
        <v>2.9646491697911088</v>
      </c>
      <c r="AJ38" s="43">
        <f t="shared" si="32"/>
        <v>3.1081949651847882</v>
      </c>
      <c r="AK38" s="43">
        <f t="shared" si="32"/>
        <v>3.3818960899839317</v>
      </c>
    </row>
    <row r="39" spans="1:37" s="43" customFormat="1" x14ac:dyDescent="0.3">
      <c r="U39" s="43">
        <v>3</v>
      </c>
      <c r="V39" s="43">
        <f t="shared" ref="V39:AK43" si="33">V19/$V$17</f>
        <v>1.0782003213711837</v>
      </c>
      <c r="W39" s="43">
        <f t="shared" si="33"/>
        <v>1.096411355115158</v>
      </c>
      <c r="X39" s="43">
        <f t="shared" si="33"/>
        <v>1.1376539903588645</v>
      </c>
      <c r="Y39" s="43">
        <f t="shared" si="33"/>
        <v>1.1376539903588645</v>
      </c>
      <c r="Z39" s="43">
        <f t="shared" si="33"/>
        <v>1.1376539903588645</v>
      </c>
      <c r="AA39" s="43">
        <f t="shared" si="33"/>
        <v>1.2710230316014997</v>
      </c>
      <c r="AB39" s="43">
        <f t="shared" si="33"/>
        <v>1.2710230316014997</v>
      </c>
      <c r="AC39" s="43">
        <f t="shared" si="33"/>
        <v>1.4086770219603642</v>
      </c>
      <c r="AD39" s="43">
        <f t="shared" si="33"/>
        <v>1.7016604177825387</v>
      </c>
      <c r="AE39" s="43">
        <f t="shared" si="33"/>
        <v>1.7016604177825387</v>
      </c>
      <c r="AF39" s="43">
        <f t="shared" si="33"/>
        <v>1.7038028923406534</v>
      </c>
      <c r="AG39" s="43">
        <f t="shared" si="33"/>
        <v>1.8302088912694161</v>
      </c>
      <c r="AH39" s="43">
        <f t="shared" si="33"/>
        <v>2.6732726298875202</v>
      </c>
      <c r="AI39" s="43">
        <f t="shared" si="33"/>
        <v>3.1081949651847882</v>
      </c>
      <c r="AJ39" s="43">
        <f t="shared" si="33"/>
        <v>3.19925013390466</v>
      </c>
      <c r="AK39" s="43">
        <f t="shared" si="33"/>
        <v>3.4740224959828603</v>
      </c>
    </row>
    <row r="40" spans="1:37" x14ac:dyDescent="0.3">
      <c r="A40" s="43"/>
      <c r="B40" s="43"/>
      <c r="C40" s="43"/>
      <c r="D40" s="43"/>
      <c r="E40" s="43"/>
      <c r="F40" s="43"/>
      <c r="G40" s="43"/>
      <c r="H40" s="43"/>
      <c r="I40" s="43"/>
      <c r="U40" s="43">
        <v>4</v>
      </c>
      <c r="V40" s="43">
        <f t="shared" si="33"/>
        <v>1.096411355115158</v>
      </c>
      <c r="W40" s="43">
        <f t="shared" si="33"/>
        <v>1.1376539903588645</v>
      </c>
      <c r="X40" s="43">
        <f t="shared" si="33"/>
        <v>1.1965720407070166</v>
      </c>
      <c r="Y40" s="43">
        <f t="shared" si="33"/>
        <v>1.1965720407070166</v>
      </c>
      <c r="Z40" s="43">
        <f t="shared" si="33"/>
        <v>1.1965720407070166</v>
      </c>
      <c r="AA40" s="43">
        <f t="shared" si="33"/>
        <v>1.3411890733797536</v>
      </c>
      <c r="AB40" s="43">
        <f t="shared" si="33"/>
        <v>1.4086770219603642</v>
      </c>
      <c r="AC40" s="43">
        <f t="shared" si="33"/>
        <v>1.5511515800749867</v>
      </c>
      <c r="AD40" s="43">
        <f t="shared" si="33"/>
        <v>1.7884306373861811</v>
      </c>
      <c r="AE40" s="43">
        <f t="shared" si="33"/>
        <v>1.7884306373861811</v>
      </c>
      <c r="AF40" s="43">
        <f t="shared" si="33"/>
        <v>1.7895018746652382</v>
      </c>
      <c r="AG40" s="43">
        <f t="shared" si="33"/>
        <v>1.9421531869309052</v>
      </c>
      <c r="AH40" s="43">
        <f t="shared" si="33"/>
        <v>2.7466523835029459</v>
      </c>
      <c r="AI40" s="43">
        <f t="shared" si="33"/>
        <v>3.19925013390466</v>
      </c>
      <c r="AJ40" s="43">
        <f t="shared" si="33"/>
        <v>3.3818960899839317</v>
      </c>
      <c r="AK40" s="43">
        <f t="shared" si="33"/>
        <v>3.6625602570969469</v>
      </c>
    </row>
    <row r="41" spans="1:37" x14ac:dyDescent="0.3">
      <c r="F41" s="80" t="s">
        <v>55</v>
      </c>
      <c r="G41" s="80"/>
      <c r="H41" s="80"/>
      <c r="I41" s="47">
        <f>C17+I37</f>
        <v>0</v>
      </c>
      <c r="U41" s="43">
        <v>5</v>
      </c>
      <c r="V41" s="43">
        <f t="shared" si="33"/>
        <v>1.1173004820567756</v>
      </c>
      <c r="W41" s="43">
        <f t="shared" si="33"/>
        <v>1.1649705409748259</v>
      </c>
      <c r="X41" s="43">
        <f t="shared" si="33"/>
        <v>1.2351365827530798</v>
      </c>
      <c r="Y41" s="43">
        <f t="shared" si="33"/>
        <v>1.2351365827530798</v>
      </c>
      <c r="Z41" s="43">
        <f t="shared" si="33"/>
        <v>1.2710230316014997</v>
      </c>
      <c r="AA41" s="43">
        <f t="shared" si="33"/>
        <v>1.3754686663095876</v>
      </c>
      <c r="AB41" s="43">
        <f t="shared" si="33"/>
        <v>1.4756293519014461</v>
      </c>
      <c r="AC41" s="43">
        <f t="shared" si="33"/>
        <v>1.623460096411355</v>
      </c>
      <c r="AD41" s="43">
        <f t="shared" si="33"/>
        <v>1.8644884841992502</v>
      </c>
      <c r="AE41" s="43">
        <f t="shared" si="33"/>
        <v>1.8644884841992502</v>
      </c>
      <c r="AF41" s="43">
        <f t="shared" si="33"/>
        <v>1.8698446705945366</v>
      </c>
      <c r="AG41" s="43">
        <f t="shared" si="33"/>
        <v>2.0530262453133368</v>
      </c>
      <c r="AH41" s="43">
        <f t="shared" si="33"/>
        <v>2.8173540439207283</v>
      </c>
      <c r="AI41" s="43">
        <f t="shared" si="33"/>
        <v>3.2908409212640599</v>
      </c>
      <c r="AJ41" s="43">
        <f t="shared" si="33"/>
        <v>3.4740224959828603</v>
      </c>
      <c r="AK41" s="43">
        <f t="shared" si="33"/>
        <v>3.7621853240492769</v>
      </c>
    </row>
    <row r="42" spans="1:37" x14ac:dyDescent="0.3">
      <c r="U42" s="43">
        <v>6</v>
      </c>
      <c r="V42" s="43">
        <f t="shared" si="33"/>
        <v>1.1376539903588645</v>
      </c>
      <c r="W42" s="43">
        <f t="shared" si="33"/>
        <v>1.1965720407070166</v>
      </c>
      <c r="X42" s="43">
        <f t="shared" si="33"/>
        <v>1.2710230316014997</v>
      </c>
      <c r="Y42" s="43">
        <f t="shared" si="33"/>
        <v>1.2710230316014997</v>
      </c>
      <c r="Z42" s="43">
        <f t="shared" si="33"/>
        <v>1.3063738618103911</v>
      </c>
      <c r="AA42" s="43">
        <f t="shared" si="33"/>
        <v>1.4086770219603642</v>
      </c>
      <c r="AB42" s="43">
        <f t="shared" si="33"/>
        <v>1.5141938939475095</v>
      </c>
      <c r="AC42" s="43">
        <f t="shared" si="33"/>
        <v>1.7016604177825387</v>
      </c>
      <c r="AD42" s="43">
        <f t="shared" si="33"/>
        <v>1.9400107123727905</v>
      </c>
      <c r="AE42" s="43">
        <f t="shared" si="33"/>
        <v>1.9400107123727905</v>
      </c>
      <c r="AF42" s="43">
        <f t="shared" si="33"/>
        <v>1.950187466523835</v>
      </c>
      <c r="AG42" s="43">
        <f t="shared" si="33"/>
        <v>2.178896625602571</v>
      </c>
      <c r="AH42" s="43">
        <f t="shared" si="33"/>
        <v>2.9646491697911088</v>
      </c>
      <c r="AI42" s="43">
        <f t="shared" si="33"/>
        <v>3.3818960899839317</v>
      </c>
      <c r="AJ42" s="43">
        <f t="shared" si="33"/>
        <v>3.5661489019817889</v>
      </c>
      <c r="AK42" s="43">
        <f t="shared" si="33"/>
        <v>3.8644884841992502</v>
      </c>
    </row>
    <row r="43" spans="1:37" x14ac:dyDescent="0.3">
      <c r="U43" s="43">
        <v>7</v>
      </c>
      <c r="V43" s="43">
        <f t="shared" si="33"/>
        <v>1.1649705409748259</v>
      </c>
      <c r="W43" s="43">
        <f t="shared" si="33"/>
        <v>1.2351365827530798</v>
      </c>
      <c r="X43" s="43">
        <f t="shared" si="33"/>
        <v>1.3063738618103911</v>
      </c>
      <c r="Y43" s="43">
        <f t="shared" si="33"/>
        <v>1.3063738618103911</v>
      </c>
      <c r="Z43" s="43">
        <f t="shared" si="33"/>
        <v>1.3411890733797536</v>
      </c>
      <c r="AA43" s="43">
        <f t="shared" si="33"/>
        <v>1.4418853776111409</v>
      </c>
      <c r="AB43" s="43">
        <f t="shared" si="33"/>
        <v>1.5511515800749867</v>
      </c>
      <c r="AC43" s="43">
        <f t="shared" si="33"/>
        <v>1.7471880021424746</v>
      </c>
      <c r="AD43" s="43">
        <f t="shared" si="33"/>
        <v>2.0123192287091589</v>
      </c>
      <c r="AE43" s="43">
        <f t="shared" si="33"/>
        <v>2.0123192287091589</v>
      </c>
      <c r="AF43" s="43">
        <f t="shared" si="33"/>
        <v>2.0316014997321905</v>
      </c>
      <c r="AG43" s="43">
        <f t="shared" si="33"/>
        <v>2.3186930905195502</v>
      </c>
      <c r="AH43" s="43">
        <f t="shared" si="33"/>
        <v>3.0358864488484198</v>
      </c>
      <c r="AI43" s="43">
        <f t="shared" si="33"/>
        <v>3.4740224959828603</v>
      </c>
      <c r="AJ43" s="43">
        <f t="shared" si="33"/>
        <v>3.6625602570969469</v>
      </c>
      <c r="AK43" s="43">
        <f t="shared" si="33"/>
        <v>3.9866095340117838</v>
      </c>
    </row>
    <row r="44" spans="1:37" x14ac:dyDescent="0.3">
      <c r="U44" s="43">
        <v>8</v>
      </c>
      <c r="W44" s="43">
        <f t="shared" ref="W44:AK44" si="34">W24/$V$17</f>
        <v>1.2710230316014997</v>
      </c>
      <c r="X44" s="43">
        <f t="shared" si="34"/>
        <v>1.3411890733797536</v>
      </c>
      <c r="Y44" s="43">
        <f t="shared" si="34"/>
        <v>1.3411890733797536</v>
      </c>
      <c r="Z44" s="43">
        <f t="shared" si="34"/>
        <v>1.3754686663095876</v>
      </c>
      <c r="AA44" s="43">
        <f t="shared" si="34"/>
        <v>1.4756293519014461</v>
      </c>
      <c r="AB44" s="43">
        <f t="shared" si="34"/>
        <v>1.5859667916443492</v>
      </c>
      <c r="AC44" s="43">
        <f t="shared" si="34"/>
        <v>1.7884306373861811</v>
      </c>
      <c r="AD44" s="43">
        <f t="shared" si="34"/>
        <v>2.0835565077664704</v>
      </c>
      <c r="AE44" s="43">
        <f t="shared" si="34"/>
        <v>2.0835565077664704</v>
      </c>
      <c r="AF44" s="43">
        <f t="shared" si="34"/>
        <v>2.1612212104981254</v>
      </c>
      <c r="AG44" s="43">
        <f t="shared" si="34"/>
        <v>2.4750937332619176</v>
      </c>
      <c r="AH44" s="43">
        <f t="shared" si="34"/>
        <v>3.1081949651847882</v>
      </c>
      <c r="AI44" s="43">
        <f t="shared" si="34"/>
        <v>3.5661489019817889</v>
      </c>
      <c r="AJ44" s="43">
        <f t="shared" si="34"/>
        <v>3.7621853240492769</v>
      </c>
      <c r="AK44" s="43">
        <f t="shared" si="34"/>
        <v>4.1135511515800749</v>
      </c>
    </row>
    <row r="45" spans="1:37" x14ac:dyDescent="0.3">
      <c r="U45" s="43">
        <v>9</v>
      </c>
      <c r="W45" s="43"/>
      <c r="X45" s="43">
        <f t="shared" ref="X45:AK45" si="35">X25/$V$17</f>
        <v>1.3754686663095876</v>
      </c>
      <c r="Y45" s="43">
        <f t="shared" si="35"/>
        <v>1.3754686663095876</v>
      </c>
      <c r="Z45" s="43">
        <f t="shared" si="35"/>
        <v>1.4086770219603642</v>
      </c>
      <c r="AA45" s="43">
        <f t="shared" si="35"/>
        <v>1.5141938939475095</v>
      </c>
      <c r="AB45" s="43">
        <f t="shared" si="35"/>
        <v>1.623460096411355</v>
      </c>
      <c r="AC45" s="43">
        <f t="shared" si="35"/>
        <v>1.8248527048741296</v>
      </c>
      <c r="AD45" s="43">
        <f t="shared" si="35"/>
        <v>2.1612212104981254</v>
      </c>
      <c r="AE45" s="43">
        <f t="shared" si="35"/>
        <v>2.1612212104981254</v>
      </c>
      <c r="AF45" s="43">
        <f t="shared" si="35"/>
        <v>2.2474558114622387</v>
      </c>
      <c r="AG45" s="43">
        <f t="shared" si="35"/>
        <v>2.6448848419925013</v>
      </c>
      <c r="AH45" s="43">
        <f t="shared" si="35"/>
        <v>3.19925013390466</v>
      </c>
      <c r="AI45" s="43">
        <f t="shared" si="35"/>
        <v>3.6625602570969469</v>
      </c>
      <c r="AJ45" s="43">
        <f t="shared" si="35"/>
        <v>3.8644884841992502</v>
      </c>
      <c r="AK45" s="43">
        <f t="shared" si="35"/>
        <v>4.2431708623460098</v>
      </c>
    </row>
    <row r="46" spans="1:37" x14ac:dyDescent="0.3">
      <c r="U46" s="43">
        <v>10</v>
      </c>
      <c r="W46" s="43"/>
      <c r="X46" s="43"/>
      <c r="Y46" s="43">
        <f t="shared" ref="Y46:AK46" si="36">Y26/$V$17</f>
        <v>1.4086770219603642</v>
      </c>
      <c r="Z46" s="43">
        <f t="shared" si="36"/>
        <v>1.4418853776111409</v>
      </c>
      <c r="AA46" s="43">
        <f t="shared" si="36"/>
        <v>1.5511515800749867</v>
      </c>
      <c r="AB46" s="43">
        <f t="shared" si="36"/>
        <v>1.6625602570969469</v>
      </c>
      <c r="AC46" s="43">
        <f t="shared" si="36"/>
        <v>1.8644884841992502</v>
      </c>
      <c r="AD46" s="43">
        <f t="shared" si="36"/>
        <v>2.2303160149973218</v>
      </c>
      <c r="AE46" s="43">
        <f t="shared" si="36"/>
        <v>2.2303160149973218</v>
      </c>
      <c r="AF46" s="43">
        <f t="shared" si="36"/>
        <v>2.3342260310658811</v>
      </c>
      <c r="AG46" s="43">
        <f t="shared" si="36"/>
        <v>2.8302088912694163</v>
      </c>
      <c r="AH46" s="43">
        <f t="shared" si="36"/>
        <v>3.2908409212640599</v>
      </c>
      <c r="AI46" s="43">
        <f t="shared" si="36"/>
        <v>3.7621853240492769</v>
      </c>
      <c r="AJ46" s="43">
        <f t="shared" si="36"/>
        <v>3.9866095340117838</v>
      </c>
      <c r="AK46" s="43">
        <f t="shared" si="36"/>
        <v>4.3792179967862879</v>
      </c>
    </row>
    <row r="47" spans="1:37" x14ac:dyDescent="0.3">
      <c r="U47" s="43">
        <v>11</v>
      </c>
      <c r="W47" s="43"/>
      <c r="X47" s="43"/>
      <c r="Y47" s="43">
        <f t="shared" ref="Y47:AK47" si="37">Y27/$V$17</f>
        <v>1.4418853776111409</v>
      </c>
      <c r="Z47" s="43">
        <f t="shared" si="37"/>
        <v>1.4756293519014461</v>
      </c>
      <c r="AA47" s="43">
        <f t="shared" si="37"/>
        <v>1.5859667916443492</v>
      </c>
      <c r="AB47" s="43">
        <f t="shared" si="37"/>
        <v>1.7016604177825387</v>
      </c>
      <c r="AC47" s="43">
        <f t="shared" si="37"/>
        <v>1.903588644884842</v>
      </c>
      <c r="AD47" s="43"/>
      <c r="AE47" s="43">
        <f t="shared" si="37"/>
        <v>2.3010176754151046</v>
      </c>
      <c r="AF47" s="43">
        <f t="shared" si="37"/>
        <v>2.4209962506695235</v>
      </c>
      <c r="AG47" s="43">
        <f t="shared" si="37"/>
        <v>3.0299946438136045</v>
      </c>
      <c r="AH47" s="43">
        <f t="shared" si="37"/>
        <v>3.3818960899839317</v>
      </c>
      <c r="AI47" s="43">
        <f t="shared" si="37"/>
        <v>3.8644884841992502</v>
      </c>
      <c r="AJ47" s="43">
        <f t="shared" si="37"/>
        <v>4.1135511515800749</v>
      </c>
      <c r="AK47" s="43">
        <f t="shared" si="37"/>
        <v>4.5168719871451524</v>
      </c>
    </row>
    <row r="48" spans="1:37" x14ac:dyDescent="0.3">
      <c r="U48" s="43">
        <v>12</v>
      </c>
      <c r="W48" s="43"/>
      <c r="X48" s="43"/>
      <c r="Y48" s="43"/>
      <c r="Z48" s="43">
        <f t="shared" ref="Z48:AK48" si="38">Z28/$V$17</f>
        <v>1.5141938939475095</v>
      </c>
      <c r="AA48" s="43"/>
      <c r="AB48" s="43">
        <f t="shared" si="38"/>
        <v>1.7471880021424746</v>
      </c>
      <c r="AC48" s="43">
        <f t="shared" si="38"/>
        <v>1.9400107123727905</v>
      </c>
      <c r="AD48" s="43"/>
      <c r="AE48" s="43">
        <f t="shared" si="38"/>
        <v>2.370112479914301</v>
      </c>
      <c r="AF48" s="43">
        <f t="shared" si="38"/>
        <v>2.5077664702731655</v>
      </c>
      <c r="AG48" s="43">
        <f t="shared" si="38"/>
        <v>3.245313336904124</v>
      </c>
      <c r="AH48" s="43">
        <f t="shared" si="38"/>
        <v>3.4740224959828603</v>
      </c>
      <c r="AI48" s="43"/>
      <c r="AJ48" s="43">
        <f t="shared" si="38"/>
        <v>4.2431708623460098</v>
      </c>
      <c r="AK48" s="43">
        <f t="shared" si="38"/>
        <v>4.6609534011783609</v>
      </c>
    </row>
    <row r="49" spans="21:37" x14ac:dyDescent="0.3">
      <c r="U49" s="43">
        <v>13</v>
      </c>
      <c r="W49" s="43"/>
      <c r="X49" s="43"/>
      <c r="Y49" s="43"/>
      <c r="Z49" s="43"/>
      <c r="AA49" s="43"/>
      <c r="AB49" s="43"/>
      <c r="AC49" s="43">
        <f t="shared" ref="AC49:AH49" si="39">AC29/$V$17</f>
        <v>1.9742903053026246</v>
      </c>
      <c r="AD49" s="43"/>
      <c r="AE49" s="43">
        <f t="shared" si="39"/>
        <v>2.449384038564542</v>
      </c>
      <c r="AF49" s="43">
        <f t="shared" si="39"/>
        <v>2.5945366898768079</v>
      </c>
      <c r="AG49" s="43"/>
      <c r="AH49" s="43">
        <f t="shared" si="39"/>
        <v>3.5179432244242101</v>
      </c>
      <c r="AI49" s="43"/>
      <c r="AJ49" s="43"/>
      <c r="AK49" s="43"/>
    </row>
    <row r="50" spans="21:37" x14ac:dyDescent="0.3">
      <c r="U50" s="43">
        <v>14</v>
      </c>
      <c r="W50" s="43"/>
      <c r="X50" s="43"/>
      <c r="Y50" s="43"/>
      <c r="Z50" s="43"/>
      <c r="AA50" s="43"/>
      <c r="AB50" s="43"/>
      <c r="AC50" s="43"/>
      <c r="AD50" s="43"/>
      <c r="AE50" s="43"/>
      <c r="AF50" s="43">
        <f t="shared" ref="AF50" si="40">AF30/$V$17</f>
        <v>2.6813069094804498</v>
      </c>
      <c r="AG50" s="43"/>
      <c r="AH50" s="43"/>
      <c r="AI50" s="43"/>
      <c r="AJ50" s="43"/>
      <c r="AK50" s="43"/>
    </row>
    <row r="51" spans="21:37" x14ac:dyDescent="0.3">
      <c r="U51" s="43">
        <v>15</v>
      </c>
      <c r="W51" s="43"/>
      <c r="X51" s="43"/>
      <c r="Y51" s="43"/>
      <c r="Z51" s="43"/>
      <c r="AA51" s="43"/>
      <c r="AB51" s="43"/>
      <c r="AC51" s="43"/>
      <c r="AD51" s="43"/>
      <c r="AE51" s="43"/>
      <c r="AF51" s="43">
        <f t="shared" ref="AF51" si="41">AF31/$V$17</f>
        <v>2.7686127477236209</v>
      </c>
      <c r="AG51" s="43"/>
      <c r="AH51" s="43"/>
      <c r="AI51" s="43"/>
      <c r="AJ51" s="43"/>
      <c r="AK51" s="43"/>
    </row>
    <row r="52" spans="21:37" x14ac:dyDescent="0.3">
      <c r="U52" s="43">
        <v>16</v>
      </c>
      <c r="W52" s="43"/>
      <c r="X52" s="43"/>
      <c r="Y52" s="43"/>
      <c r="Z52" s="43"/>
      <c r="AA52" s="43"/>
      <c r="AB52" s="43"/>
      <c r="AC52" s="43"/>
      <c r="AD52" s="43"/>
      <c r="AE52" s="43"/>
      <c r="AF52" s="43">
        <f t="shared" ref="AF52" si="42">AF32/$V$17</f>
        <v>2.8543117300482055</v>
      </c>
      <c r="AG52" s="43"/>
      <c r="AH52" s="43"/>
      <c r="AI52" s="43"/>
      <c r="AJ52" s="43"/>
      <c r="AK52" s="43"/>
    </row>
  </sheetData>
  <sheetProtection algorithmName="SHA-512" hashValue="b2HDVgHxafvw7oFljmWKK3YQdXN9X2q6Ot/09AEq3k655T4OJZmmQWoGweoMBz2Op3DjSzl0NjqQMAo2zvcGqQ==" saltValue="QtOrjQ1Dnem3y+zhUfijuQ==" spinCount="100000" sheet="1" objects="1" scenarios="1"/>
  <mergeCells count="7">
    <mergeCell ref="F41:H41"/>
    <mergeCell ref="A35:B35"/>
    <mergeCell ref="C12:D12"/>
    <mergeCell ref="D34:E34"/>
    <mergeCell ref="F34:I34"/>
    <mergeCell ref="F35:I35"/>
    <mergeCell ref="D35:E35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12FC32-B9E6-4600-AF81-A213EFF467CD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2.xml><?xml version="1.0" encoding="utf-8"?>
<ds:datastoreItem xmlns:ds="http://schemas.openxmlformats.org/officeDocument/2006/customXml" ds:itemID="{7FABAC7E-063A-4468-9EF1-B19B304A1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BD1128-6812-4111-AEC6-3C7FD96121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Merel Swinkels | InkoopMeesters</cp:lastModifiedBy>
  <dcterms:created xsi:type="dcterms:W3CDTF">2018-10-11T11:47:56Z</dcterms:created>
  <dcterms:modified xsi:type="dcterms:W3CDTF">2022-11-11T14:58:11Z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3941600</vt:r8>
  </property>
  <property fmtid="{D5CDD505-2E9C-101B-9397-08002B2CF9AE}" pid="4" name="MediaServiceImageTags">
    <vt:lpwstr/>
  </property>
</Properties>
</file>