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Nationale Opera &amp; Ballet\Aanbesteding Sanitair 2022\Correspondentie\1e NvI\"/>
    </mc:Choice>
  </mc:AlternateContent>
  <xr:revisionPtr revIDLastSave="0" documentId="8_{A52E3336-AB98-4188-A5FC-F0FA996DB52E}" xr6:coauthVersionLast="47" xr6:coauthVersionMax="47" xr10:uidLastSave="{00000000-0000-0000-0000-000000000000}"/>
  <bookViews>
    <workbookView xWindow="1170" yWindow="1170" windowWidth="23040" windowHeight="12105" activeTab="3" xr2:uid="{762B5922-DB1E-4A1D-9FD5-D58B7B70921A}"/>
  </bookViews>
  <sheets>
    <sheet name="Omreken" sheetId="1" r:id="rId1"/>
    <sheet name="Afroep incidenteel" sheetId="2" r:id="rId2"/>
    <sheet name="Leveringen" sheetId="3" r:id="rId3"/>
    <sheet name="Leveringen per locatie" sheetId="4" r:id="rId4"/>
    <sheet name="Totaal" sheetId="5" r:id="rId5"/>
  </sheets>
  <definedNames>
    <definedName name="_xlnm.Print_Titles" localSheetId="1">'Afroep incidenteel'!$1:$3</definedName>
    <definedName name="_xlnm.Print_Titles" localSheetId="2">Leveringen!$1:$3</definedName>
    <definedName name="_xlnm.Print_Titles" localSheetId="3">'Leveringen per locatie'!$1:$3</definedName>
    <definedName name="_xlnm.Print_Titles" localSheetId="4">Totaal!$1:$3</definedName>
    <definedName name="dagenperjaar1">Omreken!$B$9</definedName>
    <definedName name="dagenperweek1">Omreken!$B$10</definedName>
    <definedName name="dagsoorttabel1">Omreken!$A$13:$B$25</definedName>
    <definedName name="prijsjaarleveringen">Leveringen!$I$28</definedName>
    <definedName name="prijsjaarleveringen1">Leveringen!$I$26</definedName>
    <definedName name="tabeltype">Omreken!$B$5:$B$5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A1" i="5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A1" i="4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A1" i="3"/>
  <c r="A1" i="2"/>
  <c r="B25" i="1"/>
  <c r="C18" i="3" s="1"/>
  <c r="I18" i="3" s="1"/>
  <c r="B24" i="1"/>
  <c r="B23" i="1"/>
  <c r="B22" i="1"/>
  <c r="B21" i="1"/>
  <c r="B20" i="1"/>
  <c r="B19" i="1"/>
  <c r="C24" i="3" s="1"/>
  <c r="I24" i="3" s="1"/>
  <c r="B18" i="1"/>
  <c r="B17" i="1"/>
  <c r="B16" i="1"/>
  <c r="B15" i="1"/>
  <c r="B14" i="1"/>
  <c r="B13" i="1"/>
  <c r="I25" i="4" l="1"/>
  <c r="I37" i="4"/>
  <c r="C6" i="3"/>
  <c r="I6" i="3" s="1"/>
  <c r="C8" i="3"/>
  <c r="I8" i="3" s="1"/>
  <c r="C10" i="3"/>
  <c r="I10" i="3" s="1"/>
  <c r="C12" i="3"/>
  <c r="I12" i="3" s="1"/>
  <c r="C14" i="3"/>
  <c r="I14" i="3" s="1"/>
  <c r="C16" i="3"/>
  <c r="I16" i="3" s="1"/>
  <c r="C17" i="3"/>
  <c r="I17" i="3" s="1"/>
  <c r="C19" i="3"/>
  <c r="I19" i="3" s="1"/>
  <c r="C21" i="3"/>
  <c r="I21" i="3" s="1"/>
  <c r="C23" i="3"/>
  <c r="I23" i="3" s="1"/>
  <c r="C25" i="3"/>
  <c r="I25" i="3" s="1"/>
  <c r="C6" i="4"/>
  <c r="J6" i="4" s="1"/>
  <c r="C7" i="4"/>
  <c r="J7" i="4" s="1"/>
  <c r="C8" i="4"/>
  <c r="J8" i="4" s="1"/>
  <c r="C9" i="4"/>
  <c r="J9" i="4" s="1"/>
  <c r="C10" i="4"/>
  <c r="J10" i="4" s="1"/>
  <c r="C11" i="4"/>
  <c r="J11" i="4" s="1"/>
  <c r="C12" i="4"/>
  <c r="J12" i="4" s="1"/>
  <c r="C13" i="4"/>
  <c r="J13" i="4" s="1"/>
  <c r="C14" i="4"/>
  <c r="J14" i="4" s="1"/>
  <c r="C15" i="4"/>
  <c r="J15" i="4" s="1"/>
  <c r="C16" i="4"/>
  <c r="J16" i="4" s="1"/>
  <c r="C17" i="4"/>
  <c r="J17" i="4" s="1"/>
  <c r="C18" i="4"/>
  <c r="J18" i="4" s="1"/>
  <c r="C19" i="4"/>
  <c r="J19" i="4" s="1"/>
  <c r="C20" i="4"/>
  <c r="J20" i="4" s="1"/>
  <c r="C21" i="4"/>
  <c r="J21" i="4" s="1"/>
  <c r="C22" i="4"/>
  <c r="J22" i="4" s="1"/>
  <c r="C23" i="4"/>
  <c r="J23" i="4" s="1"/>
  <c r="C24" i="4"/>
  <c r="J24" i="4" s="1"/>
  <c r="C28" i="4"/>
  <c r="J28" i="4" s="1"/>
  <c r="C29" i="4"/>
  <c r="J29" i="4" s="1"/>
  <c r="C30" i="4"/>
  <c r="J30" i="4" s="1"/>
  <c r="C31" i="4"/>
  <c r="J31" i="4" s="1"/>
  <c r="C32" i="4"/>
  <c r="J32" i="4" s="1"/>
  <c r="C33" i="4"/>
  <c r="J33" i="4" s="1"/>
  <c r="C34" i="4"/>
  <c r="J34" i="4" s="1"/>
  <c r="C35" i="4"/>
  <c r="J35" i="4" s="1"/>
  <c r="C36" i="4"/>
  <c r="J36" i="4" s="1"/>
  <c r="C7" i="3"/>
  <c r="I7" i="3" s="1"/>
  <c r="C9" i="3"/>
  <c r="I9" i="3" s="1"/>
  <c r="C11" i="3"/>
  <c r="I11" i="3" s="1"/>
  <c r="C13" i="3"/>
  <c r="I13" i="3" s="1"/>
  <c r="C15" i="3"/>
  <c r="I15" i="3" s="1"/>
  <c r="C20" i="3"/>
  <c r="I20" i="3" s="1"/>
  <c r="C22" i="3"/>
  <c r="I22" i="3" s="1"/>
  <c r="J25" i="4" l="1"/>
  <c r="J37" i="4"/>
  <c r="I26" i="3"/>
  <c r="I28" i="3" s="1"/>
  <c r="C4" i="5" s="1"/>
  <c r="C6" i="5" s="1"/>
</calcChain>
</file>

<file path=xl/sharedStrings.xml><?xml version="1.0" encoding="utf-8"?>
<sst xmlns="http://schemas.openxmlformats.org/spreadsheetml/2006/main" count="286" uniqueCount="90">
  <si>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</si>
  <si>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</si>
  <si>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</si>
  <si>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</si>
  <si>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</si>
  <si>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</si>
  <si>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</si>
  <si>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</si>
  <si>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</si>
  <si>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</si>
  <si>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</si>
  <si>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3W</t>
  </si>
  <si>
    <t>2W</t>
  </si>
  <si>
    <t>1W</t>
  </si>
  <si>
    <t>26J</t>
  </si>
  <si>
    <t>13J</t>
  </si>
  <si>
    <t>12J</t>
  </si>
  <si>
    <t>6J</t>
  </si>
  <si>
    <t>4J</t>
  </si>
  <si>
    <t>3J</t>
  </si>
  <si>
    <t>2J</t>
  </si>
  <si>
    <t>1J</t>
  </si>
  <si>
    <t>BEURT</t>
  </si>
  <si>
    <t>OMSCHRIJVING</t>
  </si>
  <si>
    <t>EENHEID</t>
  </si>
  <si>
    <t>PRIJS/ EENHEID (EURO)</t>
  </si>
  <si>
    <t xml:space="preserve">WERKDAG             </t>
  </si>
  <si>
    <t>6090</t>
  </si>
  <si>
    <t>Luchtverfrisser (automatisch)</t>
  </si>
  <si>
    <t>prijs per stuk</t>
  </si>
  <si>
    <t>6340</t>
  </si>
  <si>
    <t>Spray luchtverfrisser</t>
  </si>
  <si>
    <t xml:space="preserve">Totaal werkdag             </t>
  </si>
  <si>
    <t>Totaal afroep incidenteel excl. BTW</t>
  </si>
  <si>
    <t>FREQ (DAGEN)</t>
  </si>
  <si>
    <t>HOEVEELHEID /KEER</t>
  </si>
  <si>
    <t>PRIJS/ KEER</t>
  </si>
  <si>
    <t>PRIJS/ JAAR</t>
  </si>
  <si>
    <t>6000</t>
  </si>
  <si>
    <t>Afvalbak over de rand deksel open</t>
  </si>
  <si>
    <t>6001</t>
  </si>
  <si>
    <t>Luxe lijn afvalbak over de rand deksel open</t>
  </si>
  <si>
    <t>6010</t>
  </si>
  <si>
    <t>Handdoekrolautomaat (katoen/linnen)</t>
  </si>
  <si>
    <t>6011</t>
  </si>
  <si>
    <t>Luxe lijn handdoekrolautomaat (katoen/linnen)</t>
  </si>
  <si>
    <t>6012</t>
  </si>
  <si>
    <t>Centerfeed/Papierroldispenser/wandbox midi</t>
  </si>
  <si>
    <t>6032</t>
  </si>
  <si>
    <t>Zeepdispenser voor vloeibare/foam zeep 1L</t>
  </si>
  <si>
    <t>6033</t>
  </si>
  <si>
    <t>Luxe lijn zeepdispenser voor vloeibare/foam zeep 1L</t>
  </si>
  <si>
    <t>6070</t>
  </si>
  <si>
    <t>Toiletpapierautomaat met reserve rol</t>
  </si>
  <si>
    <t>6071</t>
  </si>
  <si>
    <t>Luxe lijn toiletpapierautomaat met reserve rol</t>
  </si>
  <si>
    <t>6080</t>
  </si>
  <si>
    <t>Toiletbrilreiniger/seatcleaner  500 ml</t>
  </si>
  <si>
    <t>6081</t>
  </si>
  <si>
    <t>Luxe lijn toiletbrilreiniger/seatcleaner  500 ml</t>
  </si>
  <si>
    <t>6160</t>
  </si>
  <si>
    <t>Toiletborstel garnituur met gesloten bovenkant open klapbaar</t>
  </si>
  <si>
    <t>6161</t>
  </si>
  <si>
    <t>Luxe lijn toiletborstel garnituur met gesloten bovenkant open klapbaa</t>
  </si>
  <si>
    <t>6220</t>
  </si>
  <si>
    <t>Toiletpapier 2 laags (doos 36 st)</t>
  </si>
  <si>
    <t>6240</t>
  </si>
  <si>
    <t>Midirol 2 laags</t>
  </si>
  <si>
    <t>6241</t>
  </si>
  <si>
    <t>Handdoekrol katoen/linnen</t>
  </si>
  <si>
    <t>6310</t>
  </si>
  <si>
    <t>Zeep vloeibaar/foam 1Ltr</t>
  </si>
  <si>
    <t>6335</t>
  </si>
  <si>
    <t>Desinfectie vloeistof/gel 1 lrt</t>
  </si>
  <si>
    <t>6338</t>
  </si>
  <si>
    <t>Seatcleaner 500 ml</t>
  </si>
  <si>
    <t>6502</t>
  </si>
  <si>
    <t>Schoonloopmat 85 cm bij  150 cm</t>
  </si>
  <si>
    <t>Totaal leveringen excl. BTW</t>
  </si>
  <si>
    <t>DAGSOORT</t>
  </si>
  <si>
    <t>001 - Nationale Opera &amp; Ballet, Amstel 3, Amsterdam</t>
  </si>
  <si>
    <t>werkdag</t>
  </si>
  <si>
    <t>Totaal 001 - Nationale Opera &amp; Ballet, Amstel 3, Amsterdam</t>
  </si>
  <si>
    <t>002 - Decorcentrum Amsterdam, Kollenbergweg 1, Amsterdam</t>
  </si>
  <si>
    <t>Totaal 002 - Decorcentrum Amsterdam, Kollenbergweg 1, Amsterdam</t>
  </si>
  <si>
    <t>Soort werk</t>
  </si>
  <si>
    <t>Uren per jaar uitvoering</t>
  </si>
  <si>
    <t>Bedrag per jaar excl. BTW (euro)</t>
  </si>
  <si>
    <t>Leveringen (geschat)</t>
  </si>
  <si>
    <t>Totaal generaal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</si>
</sst>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49" fontId="0" fillId="3" borderId="5" xfId="0" applyNumberFormat="1" applyFill="1" applyBorder="1" applyAlignment="1">
      <alignment wrapText="1"/>
    </xf>
    <xf numFmtId="0" fontId="0" fillId="3" borderId="3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7" xfId="0" applyFill="1" applyBorder="1"/>
    <xf numFmtId="49" fontId="0" fillId="2" borderId="13" xfId="0" applyNumberFormat="1" applyFill="1" applyBorder="1"/>
    <xf numFmtId="164" fontId="0" fillId="0" borderId="13" xfId="0" applyNumberFormat="1" applyBorder="1" applyProtection="1">
      <protection locked="0"/>
    </xf>
    <xf numFmtId="49" fontId="0" fillId="2" borderId="14" xfId="0" applyNumberFormat="1" applyFill="1" applyBorder="1"/>
    <xf numFmtId="164" fontId="0" fillId="0" borderId="14" xfId="0" applyNumberFormat="1" applyBorder="1" applyProtection="1">
      <protection locked="0"/>
    </xf>
    <xf numFmtId="49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1" fontId="0" fillId="2" borderId="13" xfId="0" applyNumberFormat="1" applyFill="1" applyBorder="1"/>
    <xf numFmtId="4" fontId="0" fillId="4" borderId="13" xfId="0" applyNumberFormat="1" applyFill="1" applyBorder="1" applyProtection="1">
      <protection locked="0"/>
    </xf>
    <xf numFmtId="164" fontId="0" fillId="2" borderId="13" xfId="0" applyNumberFormat="1" applyFill="1" applyBorder="1"/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4" borderId="15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2" borderId="15" xfId="0" applyNumberFormat="1" applyFill="1" applyBorder="1"/>
    <xf numFmtId="1" fontId="0" fillId="2" borderId="14" xfId="0" applyNumberFormat="1" applyFill="1" applyBorder="1"/>
    <xf numFmtId="4" fontId="0" fillId="4" borderId="14" xfId="0" applyNumberFormat="1" applyFill="1" applyBorder="1" applyProtection="1">
      <protection locked="0"/>
    </xf>
    <xf numFmtId="164" fontId="0" fillId="2" borderId="14" xfId="0" applyNumberFormat="1" applyFill="1" applyBorder="1"/>
    <xf numFmtId="164" fontId="0" fillId="3" borderId="5" xfId="0" applyNumberFormat="1" applyFill="1" applyBorder="1"/>
    <xf numFmtId="0" fontId="0" fillId="3" borderId="9" xfId="0" applyFill="1" applyBorder="1" applyAlignment="1"/>
    <xf numFmtId="164" fontId="0" fillId="2" borderId="13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3" borderId="9" xfId="0" applyNumberFormat="1" applyFill="1" applyBorder="1" applyAlignment="1"/>
    <xf numFmtId="4" fontId="0" fillId="3" borderId="5" xfId="0" applyNumberFormat="1" applyFill="1" applyBorder="1"/>
    <xf numFmtId="164" fontId="0" fillId="2" borderId="5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69C2-4924-4AF7-AA73-542917F3A1AB}">
  <dimension ref="A1:B25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0.6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0.4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0.2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0.10196078431372549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5.0980392156862744E-2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4.7058823529411764E-2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2.3529411764705882E-2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1.5686274509803921E-2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1.1764705882352941E-2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7.8431372549019607E-3</v>
      </c>
    </row>
    <row r="25" spans="1:2" x14ac:dyDescent="0.2">
      <c r="A25" s="6" t="s">
        <v>21</v>
      </c>
      <c r="B25" s="7">
        <f>IF(A25="2½W",2.5/dagenperweek1,IF(RIGHT(A25,1)="W",VALUE(LEFT(A25,LEN(A25)-1))/dagenperweek1,IF(RIGHT(A25,1)="J",VALUE(LEFT(A25,LEN(A25)-1))/dagenperjaar1,"handmatig!")))</f>
        <v>3.9215686274509803E-3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27D8-E9B5-4975-90C9-738F9DB5EFC8}">
  <dimension ref="A1:D10"/>
  <sheetViews>
    <sheetView workbookViewId="0">
      <selection activeCell="D1" sqref="D1:D1048576"/>
    </sheetView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15.625" customWidth="1"/>
  </cols>
  <sheetData>
    <row r="1" spans="1:4" x14ac:dyDescent="0.2">
      <c r="A1" s="1" t="str">
        <f>CONCATENATE("Bijlage C1.1: ",tabeltype," afroep incidenteel")</f>
        <v>Bijlage C1.1: Invultabel afroep incidenteel</v>
      </c>
    </row>
    <row r="3" spans="1:4" ht="25.5" x14ac:dyDescent="0.2">
      <c r="A3" s="8" t="s">
        <v>22</v>
      </c>
      <c r="B3" s="8" t="s">
        <v>23</v>
      </c>
      <c r="C3" s="8" t="s">
        <v>24</v>
      </c>
      <c r="D3" s="8" t="s">
        <v>25</v>
      </c>
    </row>
    <row r="4" spans="1:4" x14ac:dyDescent="0.2">
      <c r="A4" s="9"/>
      <c r="B4" s="10"/>
      <c r="C4" s="10"/>
      <c r="D4" s="11"/>
    </row>
    <row r="5" spans="1:4" x14ac:dyDescent="0.2">
      <c r="A5" s="12" t="s">
        <v>26</v>
      </c>
      <c r="B5" s="13"/>
      <c r="C5" s="13"/>
      <c r="D5" s="14"/>
    </row>
    <row r="6" spans="1:4" x14ac:dyDescent="0.2">
      <c r="A6" s="15" t="s">
        <v>27</v>
      </c>
      <c r="B6" s="15" t="s">
        <v>28</v>
      </c>
      <c r="C6" s="15" t="s">
        <v>29</v>
      </c>
      <c r="D6" s="16"/>
    </row>
    <row r="7" spans="1:4" x14ac:dyDescent="0.2">
      <c r="A7" s="17" t="s">
        <v>30</v>
      </c>
      <c r="B7" s="17" t="s">
        <v>31</v>
      </c>
      <c r="C7" s="17" t="s">
        <v>29</v>
      </c>
      <c r="D7" s="18"/>
    </row>
    <row r="8" spans="1:4" x14ac:dyDescent="0.2">
      <c r="A8" s="19" t="s">
        <v>32</v>
      </c>
      <c r="B8" s="20"/>
      <c r="C8" s="20"/>
      <c r="D8" s="21"/>
    </row>
    <row r="10" spans="1:4" x14ac:dyDescent="0.2">
      <c r="A10" s="19" t="s">
        <v>33</v>
      </c>
      <c r="B10" s="20"/>
      <c r="C10" s="20"/>
      <c r="D10" s="21"/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24-10-2022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3DF4-6CB5-40EC-A3EA-194DCE877FB9}">
  <dimension ref="A1:I28"/>
  <sheetViews>
    <sheetView topLeftCell="A10" workbookViewId="0">
      <selection activeCell="D14" sqref="D14"/>
    </sheetView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C1.2: ",tabeltype," leveringen")</f>
        <v>Bijlage C1.2: Invultabel leveringen</v>
      </c>
    </row>
    <row r="3" spans="1:9" ht="38.25" x14ac:dyDescent="0.2">
      <c r="A3" s="8" t="s">
        <v>22</v>
      </c>
      <c r="B3" s="8" t="s">
        <v>7</v>
      </c>
      <c r="C3" s="8" t="s">
        <v>34</v>
      </c>
      <c r="D3" s="8" t="s">
        <v>23</v>
      </c>
      <c r="E3" s="8" t="s">
        <v>24</v>
      </c>
      <c r="F3" s="8" t="s">
        <v>35</v>
      </c>
      <c r="G3" s="8" t="s">
        <v>25</v>
      </c>
      <c r="H3" s="8" t="s">
        <v>36</v>
      </c>
      <c r="I3" s="8" t="s">
        <v>37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26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38</v>
      </c>
      <c r="B6" s="15" t="s">
        <v>15</v>
      </c>
      <c r="C6" s="22">
        <f>IF(ISBLANK(B6),0,IF(ISERROR(VALUE(B6)),VLOOKUP(B6,dagsoorttabel1,2,FALSE)*dagenperjaar1,VALUE(B6)))</f>
        <v>13</v>
      </c>
      <c r="D6" s="15" t="s">
        <v>39</v>
      </c>
      <c r="E6" s="15" t="s">
        <v>29</v>
      </c>
      <c r="F6" s="23">
        <v>4</v>
      </c>
      <c r="G6" s="16"/>
      <c r="H6" s="24">
        <f>IF(ISBLANK(F6),0,F6)*G6</f>
        <v>0</v>
      </c>
      <c r="I6" s="24">
        <f>C6*H6</f>
        <v>0</v>
      </c>
    </row>
    <row r="7" spans="1:9" x14ac:dyDescent="0.2">
      <c r="A7" s="25" t="s">
        <v>40</v>
      </c>
      <c r="B7" s="25" t="s">
        <v>15</v>
      </c>
      <c r="C7" s="26">
        <f>IF(ISBLANK(B7),0,IF(ISERROR(VALUE(B7)),VLOOKUP(B7,dagsoorttabel1,2,FALSE)*dagenperjaar1,VALUE(B7)))</f>
        <v>13</v>
      </c>
      <c r="D7" s="25" t="s">
        <v>41</v>
      </c>
      <c r="E7" s="25" t="s">
        <v>29</v>
      </c>
      <c r="F7" s="27">
        <v>7</v>
      </c>
      <c r="G7" s="28"/>
      <c r="H7" s="29">
        <f>IF(ISBLANK(F7),0,F7)*G7</f>
        <v>0</v>
      </c>
      <c r="I7" s="29">
        <f>C7*H7</f>
        <v>0</v>
      </c>
    </row>
    <row r="8" spans="1:9" x14ac:dyDescent="0.2">
      <c r="A8" s="25" t="s">
        <v>42</v>
      </c>
      <c r="B8" s="25" t="s">
        <v>15</v>
      </c>
      <c r="C8" s="26">
        <f>IF(ISBLANK(B8),0,IF(ISERROR(VALUE(B8)),VLOOKUP(B8,dagsoorttabel1,2,FALSE)*dagenperjaar1,VALUE(B8)))</f>
        <v>13</v>
      </c>
      <c r="D8" s="25" t="s">
        <v>43</v>
      </c>
      <c r="E8" s="25" t="s">
        <v>29</v>
      </c>
      <c r="F8" s="27">
        <v>170</v>
      </c>
      <c r="G8" s="28"/>
      <c r="H8" s="29">
        <f>IF(ISBLANK(F8),0,F8)*G8</f>
        <v>0</v>
      </c>
      <c r="I8" s="29">
        <f>C8*H8</f>
        <v>0</v>
      </c>
    </row>
    <row r="9" spans="1:9" x14ac:dyDescent="0.2">
      <c r="A9" s="25" t="s">
        <v>44</v>
      </c>
      <c r="B9" s="25" t="s">
        <v>15</v>
      </c>
      <c r="C9" s="26">
        <f>IF(ISBLANK(B9),0,IF(ISERROR(VALUE(B9)),VLOOKUP(B9,dagsoorttabel1,2,FALSE)*dagenperjaar1,VALUE(B9)))</f>
        <v>13</v>
      </c>
      <c r="D9" s="25" t="s">
        <v>45</v>
      </c>
      <c r="E9" s="25" t="s">
        <v>29</v>
      </c>
      <c r="F9" s="27">
        <v>33</v>
      </c>
      <c r="G9" s="28"/>
      <c r="H9" s="29">
        <f>IF(ISBLANK(F9),0,F9)*G9</f>
        <v>0</v>
      </c>
      <c r="I9" s="29">
        <f>C9*H9</f>
        <v>0</v>
      </c>
    </row>
    <row r="10" spans="1:9" x14ac:dyDescent="0.2">
      <c r="A10" s="25" t="s">
        <v>46</v>
      </c>
      <c r="B10" s="25" t="s">
        <v>15</v>
      </c>
      <c r="C10" s="26">
        <f>IF(ISBLANK(B10),0,IF(ISERROR(VALUE(B10)),VLOOKUP(B10,dagsoorttabel1,2,FALSE)*dagenperjaar1,VALUE(B10)))</f>
        <v>13</v>
      </c>
      <c r="D10" s="25" t="s">
        <v>47</v>
      </c>
      <c r="E10" s="25" t="s">
        <v>29</v>
      </c>
      <c r="F10" s="27">
        <v>15</v>
      </c>
      <c r="G10" s="28"/>
      <c r="H10" s="29">
        <f>IF(ISBLANK(F10),0,F10)*G10</f>
        <v>0</v>
      </c>
      <c r="I10" s="29">
        <f>C10*H10</f>
        <v>0</v>
      </c>
    </row>
    <row r="11" spans="1:9" x14ac:dyDescent="0.2">
      <c r="A11" s="25" t="s">
        <v>48</v>
      </c>
      <c r="B11" s="25" t="s">
        <v>15</v>
      </c>
      <c r="C11" s="26">
        <f>IF(ISBLANK(B11),0,IF(ISERROR(VALUE(B11)),VLOOKUP(B11,dagsoorttabel1,2,FALSE)*dagenperjaar1,VALUE(B11)))</f>
        <v>13</v>
      </c>
      <c r="D11" s="25" t="s">
        <v>49</v>
      </c>
      <c r="E11" s="25" t="s">
        <v>29</v>
      </c>
      <c r="F11" s="27">
        <v>132</v>
      </c>
      <c r="G11" s="28"/>
      <c r="H11" s="29">
        <f>IF(ISBLANK(F11),0,F11)*G11</f>
        <v>0</v>
      </c>
      <c r="I11" s="29">
        <f>C11*H11</f>
        <v>0</v>
      </c>
    </row>
    <row r="12" spans="1:9" x14ac:dyDescent="0.2">
      <c r="A12" s="25" t="s">
        <v>50</v>
      </c>
      <c r="B12" s="25" t="s">
        <v>15</v>
      </c>
      <c r="C12" s="26">
        <f>IF(ISBLANK(B12),0,IF(ISERROR(VALUE(B12)),VLOOKUP(B12,dagsoorttabel1,2,FALSE)*dagenperjaar1,VALUE(B12)))</f>
        <v>13</v>
      </c>
      <c r="D12" s="25" t="s">
        <v>51</v>
      </c>
      <c r="E12" s="25" t="s">
        <v>29</v>
      </c>
      <c r="F12" s="27">
        <v>40</v>
      </c>
      <c r="G12" s="28"/>
      <c r="H12" s="29">
        <f>IF(ISBLANK(F12),0,F12)*G12</f>
        <v>0</v>
      </c>
      <c r="I12" s="29">
        <f>C12*H12</f>
        <v>0</v>
      </c>
    </row>
    <row r="13" spans="1:9" x14ac:dyDescent="0.2">
      <c r="A13" s="25" t="s">
        <v>52</v>
      </c>
      <c r="B13" s="25" t="s">
        <v>15</v>
      </c>
      <c r="C13" s="26">
        <f>IF(ISBLANK(B13),0,IF(ISERROR(VALUE(B13)),VLOOKUP(B13,dagsoorttabel1,2,FALSE)*dagenperjaar1,VALUE(B13)))</f>
        <v>13</v>
      </c>
      <c r="D13" s="25" t="s">
        <v>53</v>
      </c>
      <c r="E13" s="25" t="s">
        <v>29</v>
      </c>
      <c r="F13" s="27">
        <v>111</v>
      </c>
      <c r="G13" s="28"/>
      <c r="H13" s="29">
        <f>IF(ISBLANK(F13),0,F13)*G13</f>
        <v>0</v>
      </c>
      <c r="I13" s="29">
        <f>C13*H13</f>
        <v>0</v>
      </c>
    </row>
    <row r="14" spans="1:9" x14ac:dyDescent="0.2">
      <c r="A14" s="25" t="s">
        <v>54</v>
      </c>
      <c r="B14" s="25" t="s">
        <v>15</v>
      </c>
      <c r="C14" s="26">
        <f>IF(ISBLANK(B14),0,IF(ISERROR(VALUE(B14)),VLOOKUP(B14,dagsoorttabel1,2,FALSE)*dagenperjaar1,VALUE(B14)))</f>
        <v>13</v>
      </c>
      <c r="D14" s="25" t="s">
        <v>55</v>
      </c>
      <c r="E14" s="25" t="s">
        <v>29</v>
      </c>
      <c r="F14" s="27">
        <v>66</v>
      </c>
      <c r="G14" s="28"/>
      <c r="H14" s="29">
        <f>IF(ISBLANK(F14),0,F14)*G14</f>
        <v>0</v>
      </c>
      <c r="I14" s="29">
        <f>C14*H14</f>
        <v>0</v>
      </c>
    </row>
    <row r="15" spans="1:9" x14ac:dyDescent="0.2">
      <c r="A15" s="25" t="s">
        <v>56</v>
      </c>
      <c r="B15" s="25" t="s">
        <v>15</v>
      </c>
      <c r="C15" s="26">
        <f>IF(ISBLANK(B15),0,IF(ISERROR(VALUE(B15)),VLOOKUP(B15,dagsoorttabel1,2,FALSE)*dagenperjaar1,VALUE(B15)))</f>
        <v>13</v>
      </c>
      <c r="D15" s="25" t="s">
        <v>57</v>
      </c>
      <c r="E15" s="25" t="s">
        <v>29</v>
      </c>
      <c r="F15" s="27">
        <v>111</v>
      </c>
      <c r="G15" s="28"/>
      <c r="H15" s="29">
        <f>IF(ISBLANK(F15),0,F15)*G15</f>
        <v>0</v>
      </c>
      <c r="I15" s="29">
        <f>C15*H15</f>
        <v>0</v>
      </c>
    </row>
    <row r="16" spans="1:9" x14ac:dyDescent="0.2">
      <c r="A16" s="25" t="s">
        <v>58</v>
      </c>
      <c r="B16" s="25" t="s">
        <v>15</v>
      </c>
      <c r="C16" s="26">
        <f>IF(ISBLANK(B16),0,IF(ISERROR(VALUE(B16)),VLOOKUP(B16,dagsoorttabel1,2,FALSE)*dagenperjaar1,VALUE(B16)))</f>
        <v>13</v>
      </c>
      <c r="D16" s="25" t="s">
        <v>59</v>
      </c>
      <c r="E16" s="25" t="s">
        <v>29</v>
      </c>
      <c r="F16" s="27">
        <v>66</v>
      </c>
      <c r="G16" s="28"/>
      <c r="H16" s="29">
        <f>IF(ISBLANK(F16),0,F16)*G16</f>
        <v>0</v>
      </c>
      <c r="I16" s="29">
        <f>C16*H16</f>
        <v>0</v>
      </c>
    </row>
    <row r="17" spans="1:9" x14ac:dyDescent="0.2">
      <c r="A17" s="25" t="s">
        <v>60</v>
      </c>
      <c r="B17" s="25" t="s">
        <v>21</v>
      </c>
      <c r="C17" s="26">
        <f>IF(ISBLANK(B17),0,IF(ISERROR(VALUE(B17)),VLOOKUP(B17,dagsoorttabel1,2,FALSE)*dagenperjaar1,VALUE(B17)))</f>
        <v>1</v>
      </c>
      <c r="D17" s="25" t="s">
        <v>61</v>
      </c>
      <c r="E17" s="25" t="s">
        <v>29</v>
      </c>
      <c r="F17" s="27">
        <v>103</v>
      </c>
      <c r="G17" s="28"/>
      <c r="H17" s="29">
        <f>IF(ISBLANK(F17),0,F17)*G17</f>
        <v>0</v>
      </c>
      <c r="I17" s="29">
        <f>C17*H17</f>
        <v>0</v>
      </c>
    </row>
    <row r="18" spans="1:9" x14ac:dyDescent="0.2">
      <c r="A18" s="25" t="s">
        <v>62</v>
      </c>
      <c r="B18" s="25" t="s">
        <v>21</v>
      </c>
      <c r="C18" s="26">
        <f>IF(ISBLANK(B18),0,IF(ISERROR(VALUE(B18)),VLOOKUP(B18,dagsoorttabel1,2,FALSE)*dagenperjaar1,VALUE(B18)))</f>
        <v>1</v>
      </c>
      <c r="D18" s="25" t="s">
        <v>63</v>
      </c>
      <c r="E18" s="25" t="s">
        <v>29</v>
      </c>
      <c r="F18" s="27">
        <v>66</v>
      </c>
      <c r="G18" s="28"/>
      <c r="H18" s="29">
        <f>IF(ISBLANK(F18),0,F18)*G18</f>
        <v>0</v>
      </c>
      <c r="I18" s="29">
        <f>C18*H18</f>
        <v>0</v>
      </c>
    </row>
    <row r="19" spans="1:9" x14ac:dyDescent="0.2">
      <c r="A19" s="25" t="s">
        <v>64</v>
      </c>
      <c r="B19" s="25" t="s">
        <v>15</v>
      </c>
      <c r="C19" s="26">
        <f>IF(ISBLANK(B19),0,IF(ISERROR(VALUE(B19)),VLOOKUP(B19,dagsoorttabel1,2,FALSE)*dagenperjaar1,VALUE(B19)))</f>
        <v>13</v>
      </c>
      <c r="D19" s="25" t="s">
        <v>65</v>
      </c>
      <c r="E19" s="25" t="s">
        <v>29</v>
      </c>
      <c r="F19" s="27">
        <v>81</v>
      </c>
      <c r="G19" s="28"/>
      <c r="H19" s="29">
        <f>IF(ISBLANK(F19),0,F19)*G19</f>
        <v>0</v>
      </c>
      <c r="I19" s="29">
        <f>C19*H19</f>
        <v>0</v>
      </c>
    </row>
    <row r="20" spans="1:9" x14ac:dyDescent="0.2">
      <c r="A20" s="25" t="s">
        <v>66</v>
      </c>
      <c r="B20" s="25" t="s">
        <v>15</v>
      </c>
      <c r="C20" s="26">
        <f>IF(ISBLANK(B20),0,IF(ISERROR(VALUE(B20)),VLOOKUP(B20,dagsoorttabel1,2,FALSE)*dagenperjaar1,VALUE(B20)))</f>
        <v>13</v>
      </c>
      <c r="D20" s="25" t="s">
        <v>67</v>
      </c>
      <c r="E20" s="25" t="s">
        <v>29</v>
      </c>
      <c r="F20" s="27">
        <v>133</v>
      </c>
      <c r="G20" s="28"/>
      <c r="H20" s="29">
        <f>IF(ISBLANK(F20),0,F20)*G20</f>
        <v>0</v>
      </c>
      <c r="I20" s="29">
        <f>C20*H20</f>
        <v>0</v>
      </c>
    </row>
    <row r="21" spans="1:9" x14ac:dyDescent="0.2">
      <c r="A21" s="25" t="s">
        <v>68</v>
      </c>
      <c r="B21" s="25" t="s">
        <v>15</v>
      </c>
      <c r="C21" s="26">
        <f>IF(ISBLANK(B21),0,IF(ISERROR(VALUE(B21)),VLOOKUP(B21,dagsoorttabel1,2,FALSE)*dagenperjaar1,VALUE(B21)))</f>
        <v>13</v>
      </c>
      <c r="D21" s="25" t="s">
        <v>69</v>
      </c>
      <c r="E21" s="25" t="s">
        <v>29</v>
      </c>
      <c r="F21" s="27">
        <v>2208</v>
      </c>
      <c r="G21" s="28"/>
      <c r="H21" s="29">
        <f>IF(ISBLANK(F21),0,F21)*G21</f>
        <v>0</v>
      </c>
      <c r="I21" s="29">
        <f>C21*H21</f>
        <v>0</v>
      </c>
    </row>
    <row r="22" spans="1:9" x14ac:dyDescent="0.2">
      <c r="A22" s="25" t="s">
        <v>70</v>
      </c>
      <c r="B22" s="25" t="s">
        <v>15</v>
      </c>
      <c r="C22" s="26">
        <f>IF(ISBLANK(B22),0,IF(ISERROR(VALUE(B22)),VLOOKUP(B22,dagsoorttabel1,2,FALSE)*dagenperjaar1,VALUE(B22)))</f>
        <v>13</v>
      </c>
      <c r="D22" s="25" t="s">
        <v>71</v>
      </c>
      <c r="E22" s="25" t="s">
        <v>29</v>
      </c>
      <c r="F22" s="27">
        <v>420</v>
      </c>
      <c r="G22" s="28"/>
      <c r="H22" s="29">
        <f>IF(ISBLANK(F22),0,F22)*G22</f>
        <v>0</v>
      </c>
      <c r="I22" s="29">
        <f>C22*H22</f>
        <v>0</v>
      </c>
    </row>
    <row r="23" spans="1:9" x14ac:dyDescent="0.2">
      <c r="A23" s="25" t="s">
        <v>72</v>
      </c>
      <c r="B23" s="25" t="s">
        <v>15</v>
      </c>
      <c r="C23" s="26">
        <f>IF(ISBLANK(B23),0,IF(ISERROR(VALUE(B23)),VLOOKUP(B23,dagsoorttabel1,2,FALSE)*dagenperjaar1,VALUE(B23)))</f>
        <v>13</v>
      </c>
      <c r="D23" s="25" t="s">
        <v>73</v>
      </c>
      <c r="E23" s="25" t="s">
        <v>29</v>
      </c>
      <c r="F23" s="27">
        <v>20</v>
      </c>
      <c r="G23" s="28"/>
      <c r="H23" s="29">
        <f>IF(ISBLANK(F23),0,F23)*G23</f>
        <v>0</v>
      </c>
      <c r="I23" s="29">
        <f>C23*H23</f>
        <v>0</v>
      </c>
    </row>
    <row r="24" spans="1:9" x14ac:dyDescent="0.2">
      <c r="A24" s="25" t="s">
        <v>74</v>
      </c>
      <c r="B24" s="25" t="s">
        <v>15</v>
      </c>
      <c r="C24" s="26">
        <f>IF(ISBLANK(B24),0,IF(ISERROR(VALUE(B24)),VLOOKUP(B24,dagsoorttabel1,2,FALSE)*dagenperjaar1,VALUE(B24)))</f>
        <v>13</v>
      </c>
      <c r="D24" s="25" t="s">
        <v>75</v>
      </c>
      <c r="E24" s="25" t="s">
        <v>29</v>
      </c>
      <c r="F24" s="27">
        <v>123</v>
      </c>
      <c r="G24" s="28"/>
      <c r="H24" s="29">
        <f>IF(ISBLANK(F24),0,F24)*G24</f>
        <v>0</v>
      </c>
      <c r="I24" s="29">
        <f>C24*H24</f>
        <v>0</v>
      </c>
    </row>
    <row r="25" spans="1:9" x14ac:dyDescent="0.2">
      <c r="A25" s="17" t="s">
        <v>76</v>
      </c>
      <c r="B25" s="17" t="s">
        <v>15</v>
      </c>
      <c r="C25" s="30">
        <f>IF(ISBLANK(B25),0,IF(ISERROR(VALUE(B25)),VLOOKUP(B25,dagsoorttabel1,2,FALSE)*dagenperjaar1,VALUE(B25)))</f>
        <v>13</v>
      </c>
      <c r="D25" s="17" t="s">
        <v>77</v>
      </c>
      <c r="E25" s="17" t="s">
        <v>29</v>
      </c>
      <c r="F25" s="31">
        <v>2</v>
      </c>
      <c r="G25" s="18"/>
      <c r="H25" s="32">
        <f>IF(ISBLANK(F25),0,F25)*G25</f>
        <v>0</v>
      </c>
      <c r="I25" s="32">
        <f>C25*H25</f>
        <v>0</v>
      </c>
    </row>
    <row r="26" spans="1:9" x14ac:dyDescent="0.2">
      <c r="A26" s="19" t="s">
        <v>32</v>
      </c>
      <c r="B26" s="20"/>
      <c r="C26" s="20"/>
      <c r="D26" s="20"/>
      <c r="E26" s="20"/>
      <c r="F26" s="20"/>
      <c r="G26" s="20"/>
      <c r="H26" s="20"/>
      <c r="I26" s="33">
        <f>SUM(I6:I25)</f>
        <v>0</v>
      </c>
    </row>
    <row r="28" spans="1:9" x14ac:dyDescent="0.2">
      <c r="A28" s="19" t="s">
        <v>78</v>
      </c>
      <c r="B28" s="20"/>
      <c r="C28" s="20"/>
      <c r="D28" s="20"/>
      <c r="E28" s="20"/>
      <c r="F28" s="20"/>
      <c r="G28" s="20"/>
      <c r="H28" s="20"/>
      <c r="I28" s="33">
        <f>prijsjaarleveringen1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24-10-2022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42BF-C9B5-4BF4-B416-A17C98788076}">
  <dimension ref="A1:J37"/>
  <sheetViews>
    <sheetView tabSelected="1" workbookViewId="0"/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11.625" customWidth="1"/>
    <col min="5" max="5" width="50.625" customWidth="1"/>
    <col min="6" max="7" width="14.625" customWidth="1"/>
    <col min="8" max="8" width="11.625" customWidth="1"/>
    <col min="9" max="9" width="12.625" customWidth="1"/>
    <col min="10" max="10" width="14.625" customWidth="1"/>
  </cols>
  <sheetData>
    <row r="1" spans="1:10" x14ac:dyDescent="0.2">
      <c r="A1" s="1" t="str">
        <f>CONCATENATE("Bijlage C1.3: ",tabeltype," leveringen per locatie")</f>
        <v>Bijlage C1.3: Invultabel leveringen per locatie</v>
      </c>
    </row>
    <row r="3" spans="1:10" ht="38.25" x14ac:dyDescent="0.2">
      <c r="A3" s="8" t="s">
        <v>22</v>
      </c>
      <c r="B3" s="8" t="s">
        <v>7</v>
      </c>
      <c r="C3" s="8" t="s">
        <v>34</v>
      </c>
      <c r="D3" s="8" t="s">
        <v>79</v>
      </c>
      <c r="E3" s="8" t="s">
        <v>23</v>
      </c>
      <c r="F3" s="8" t="s">
        <v>24</v>
      </c>
      <c r="G3" s="8" t="s">
        <v>35</v>
      </c>
      <c r="H3" s="8" t="s">
        <v>25</v>
      </c>
      <c r="I3" s="8" t="s">
        <v>36</v>
      </c>
      <c r="J3" s="8" t="s">
        <v>37</v>
      </c>
    </row>
    <row r="5" spans="1:10" x14ac:dyDescent="0.2">
      <c r="A5" s="34" t="s">
        <v>80</v>
      </c>
      <c r="B5" s="20"/>
      <c r="C5" s="20"/>
      <c r="D5" s="20"/>
      <c r="E5" s="20"/>
      <c r="F5" s="20"/>
      <c r="G5" s="20"/>
      <c r="H5" s="20"/>
      <c r="I5" s="20"/>
      <c r="J5" s="21"/>
    </row>
    <row r="6" spans="1:10" x14ac:dyDescent="0.2">
      <c r="A6" s="15" t="s">
        <v>38</v>
      </c>
      <c r="B6" s="15" t="s">
        <v>15</v>
      </c>
      <c r="C6" s="22">
        <f>IF(ISBLANK(B6),0,IF(ISERROR(VALUE(B6)),VLOOKUP(B6,dagsoorttabel1,2,FALSE)*dagenperjaar1,VALUE(B6)))</f>
        <v>13</v>
      </c>
      <c r="D6" s="15" t="s">
        <v>81</v>
      </c>
      <c r="E6" s="15" t="s">
        <v>39</v>
      </c>
      <c r="F6" s="15" t="s">
        <v>29</v>
      </c>
      <c r="G6" s="23">
        <v>4</v>
      </c>
      <c r="H6" s="35">
        <f>Leveringen!G6</f>
        <v>0</v>
      </c>
      <c r="I6" s="24">
        <f>IF(ISBLANK(G6),0,G6)*H6</f>
        <v>0</v>
      </c>
      <c r="J6" s="24">
        <f>C6*I6</f>
        <v>0</v>
      </c>
    </row>
    <row r="7" spans="1:10" x14ac:dyDescent="0.2">
      <c r="A7" s="25" t="s">
        <v>40</v>
      </c>
      <c r="B7" s="25" t="s">
        <v>15</v>
      </c>
      <c r="C7" s="26">
        <f>IF(ISBLANK(B7),0,IF(ISERROR(VALUE(B7)),VLOOKUP(B7,dagsoorttabel1,2,FALSE)*dagenperjaar1,VALUE(B7)))</f>
        <v>13</v>
      </c>
      <c r="D7" s="25" t="s">
        <v>81</v>
      </c>
      <c r="E7" s="25" t="s">
        <v>41</v>
      </c>
      <c r="F7" s="25" t="s">
        <v>29</v>
      </c>
      <c r="G7" s="27">
        <v>7</v>
      </c>
      <c r="H7" s="36">
        <f>Leveringen!G7</f>
        <v>0</v>
      </c>
      <c r="I7" s="29">
        <f>IF(ISBLANK(G7),0,G7)*H7</f>
        <v>0</v>
      </c>
      <c r="J7" s="29">
        <f>C7*I7</f>
        <v>0</v>
      </c>
    </row>
    <row r="8" spans="1:10" x14ac:dyDescent="0.2">
      <c r="A8" s="25" t="s">
        <v>42</v>
      </c>
      <c r="B8" s="25" t="s">
        <v>15</v>
      </c>
      <c r="C8" s="26">
        <f>IF(ISBLANK(B8),0,IF(ISERROR(VALUE(B8)),VLOOKUP(B8,dagsoorttabel1,2,FALSE)*dagenperjaar1,VALUE(B8)))</f>
        <v>13</v>
      </c>
      <c r="D8" s="25" t="s">
        <v>81</v>
      </c>
      <c r="E8" s="25" t="s">
        <v>43</v>
      </c>
      <c r="F8" s="25" t="s">
        <v>29</v>
      </c>
      <c r="G8" s="27">
        <v>157</v>
      </c>
      <c r="H8" s="36">
        <f>Leveringen!G8</f>
        <v>0</v>
      </c>
      <c r="I8" s="29">
        <f>IF(ISBLANK(G8),0,G8)*H8</f>
        <v>0</v>
      </c>
      <c r="J8" s="29">
        <f>C8*I8</f>
        <v>0</v>
      </c>
    </row>
    <row r="9" spans="1:10" x14ac:dyDescent="0.2">
      <c r="A9" s="25" t="s">
        <v>44</v>
      </c>
      <c r="B9" s="25" t="s">
        <v>15</v>
      </c>
      <c r="C9" s="26">
        <f>IF(ISBLANK(B9),0,IF(ISERROR(VALUE(B9)),VLOOKUP(B9,dagsoorttabel1,2,FALSE)*dagenperjaar1,VALUE(B9)))</f>
        <v>13</v>
      </c>
      <c r="D9" s="25" t="s">
        <v>81</v>
      </c>
      <c r="E9" s="25" t="s">
        <v>45</v>
      </c>
      <c r="F9" s="25" t="s">
        <v>29</v>
      </c>
      <c r="G9" s="27">
        <v>33</v>
      </c>
      <c r="H9" s="36">
        <f>Leveringen!G9</f>
        <v>0</v>
      </c>
      <c r="I9" s="29">
        <f>IF(ISBLANK(G9),0,G9)*H9</f>
        <v>0</v>
      </c>
      <c r="J9" s="29">
        <f>C9*I9</f>
        <v>0</v>
      </c>
    </row>
    <row r="10" spans="1:10" x14ac:dyDescent="0.2">
      <c r="A10" s="25" t="s">
        <v>46</v>
      </c>
      <c r="B10" s="25" t="s">
        <v>15</v>
      </c>
      <c r="C10" s="26">
        <f>IF(ISBLANK(B10),0,IF(ISERROR(VALUE(B10)),VLOOKUP(B10,dagsoorttabel1,2,FALSE)*dagenperjaar1,VALUE(B10)))</f>
        <v>13</v>
      </c>
      <c r="D10" s="25" t="s">
        <v>81</v>
      </c>
      <c r="E10" s="25" t="s">
        <v>47</v>
      </c>
      <c r="F10" s="25" t="s">
        <v>29</v>
      </c>
      <c r="G10" s="27">
        <v>15</v>
      </c>
      <c r="H10" s="36">
        <f>Leveringen!G10</f>
        <v>0</v>
      </c>
      <c r="I10" s="29">
        <f>IF(ISBLANK(G10),0,G10)*H10</f>
        <v>0</v>
      </c>
      <c r="J10" s="29">
        <f>C10*I10</f>
        <v>0</v>
      </c>
    </row>
    <row r="11" spans="1:10" x14ac:dyDescent="0.2">
      <c r="A11" s="25" t="s">
        <v>48</v>
      </c>
      <c r="B11" s="25" t="s">
        <v>15</v>
      </c>
      <c r="C11" s="26">
        <f>IF(ISBLANK(B11),0,IF(ISERROR(VALUE(B11)),VLOOKUP(B11,dagsoorttabel1,2,FALSE)*dagenperjaar1,VALUE(B11)))</f>
        <v>13</v>
      </c>
      <c r="D11" s="25" t="s">
        <v>81</v>
      </c>
      <c r="E11" s="25" t="s">
        <v>49</v>
      </c>
      <c r="F11" s="25" t="s">
        <v>29</v>
      </c>
      <c r="G11" s="27">
        <v>119</v>
      </c>
      <c r="H11" s="36">
        <f>Leveringen!G11</f>
        <v>0</v>
      </c>
      <c r="I11" s="29">
        <f>IF(ISBLANK(G11),0,G11)*H11</f>
        <v>0</v>
      </c>
      <c r="J11" s="29">
        <f>C11*I11</f>
        <v>0</v>
      </c>
    </row>
    <row r="12" spans="1:10" x14ac:dyDescent="0.2">
      <c r="A12" s="25" t="s">
        <v>50</v>
      </c>
      <c r="B12" s="25" t="s">
        <v>15</v>
      </c>
      <c r="C12" s="26">
        <f>IF(ISBLANK(B12),0,IF(ISERROR(VALUE(B12)),VLOOKUP(B12,dagsoorttabel1,2,FALSE)*dagenperjaar1,VALUE(B12)))</f>
        <v>13</v>
      </c>
      <c r="D12" s="25" t="s">
        <v>81</v>
      </c>
      <c r="E12" s="25" t="s">
        <v>51</v>
      </c>
      <c r="F12" s="25" t="s">
        <v>29</v>
      </c>
      <c r="G12" s="27">
        <v>40</v>
      </c>
      <c r="H12" s="36">
        <f>Leveringen!G12</f>
        <v>0</v>
      </c>
      <c r="I12" s="29">
        <f>IF(ISBLANK(G12),0,G12)*H12</f>
        <v>0</v>
      </c>
      <c r="J12" s="29">
        <f>C12*I12</f>
        <v>0</v>
      </c>
    </row>
    <row r="13" spans="1:10" x14ac:dyDescent="0.2">
      <c r="A13" s="25" t="s">
        <v>52</v>
      </c>
      <c r="B13" s="25" t="s">
        <v>15</v>
      </c>
      <c r="C13" s="26">
        <f>IF(ISBLANK(B13),0,IF(ISERROR(VALUE(B13)),VLOOKUP(B13,dagsoorttabel1,2,FALSE)*dagenperjaar1,VALUE(B13)))</f>
        <v>13</v>
      </c>
      <c r="D13" s="25" t="s">
        <v>81</v>
      </c>
      <c r="E13" s="25" t="s">
        <v>53</v>
      </c>
      <c r="F13" s="25" t="s">
        <v>29</v>
      </c>
      <c r="G13" s="27">
        <v>103</v>
      </c>
      <c r="H13" s="36">
        <f>Leveringen!G13</f>
        <v>0</v>
      </c>
      <c r="I13" s="29">
        <f>IF(ISBLANK(G13),0,G13)*H13</f>
        <v>0</v>
      </c>
      <c r="J13" s="29">
        <f>C13*I13</f>
        <v>0</v>
      </c>
    </row>
    <row r="14" spans="1:10" x14ac:dyDescent="0.2">
      <c r="A14" s="25" t="s">
        <v>54</v>
      </c>
      <c r="B14" s="25" t="s">
        <v>15</v>
      </c>
      <c r="C14" s="26">
        <f>IF(ISBLANK(B14),0,IF(ISERROR(VALUE(B14)),VLOOKUP(B14,dagsoorttabel1,2,FALSE)*dagenperjaar1,VALUE(B14)))</f>
        <v>13</v>
      </c>
      <c r="D14" s="25" t="s">
        <v>81</v>
      </c>
      <c r="E14" s="25" t="s">
        <v>55</v>
      </c>
      <c r="F14" s="25" t="s">
        <v>29</v>
      </c>
      <c r="G14" s="27">
        <v>66</v>
      </c>
      <c r="H14" s="36">
        <f>Leveringen!G14</f>
        <v>0</v>
      </c>
      <c r="I14" s="29">
        <f>IF(ISBLANK(G14),0,G14)*H14</f>
        <v>0</v>
      </c>
      <c r="J14" s="29">
        <f>C14*I14</f>
        <v>0</v>
      </c>
    </row>
    <row r="15" spans="1:10" x14ac:dyDescent="0.2">
      <c r="A15" s="25" t="s">
        <v>56</v>
      </c>
      <c r="B15" s="25" t="s">
        <v>15</v>
      </c>
      <c r="C15" s="26">
        <f>IF(ISBLANK(B15),0,IF(ISERROR(VALUE(B15)),VLOOKUP(B15,dagsoorttabel1,2,FALSE)*dagenperjaar1,VALUE(B15)))</f>
        <v>13</v>
      </c>
      <c r="D15" s="25" t="s">
        <v>81</v>
      </c>
      <c r="E15" s="25" t="s">
        <v>57</v>
      </c>
      <c r="F15" s="25" t="s">
        <v>29</v>
      </c>
      <c r="G15" s="27">
        <v>103</v>
      </c>
      <c r="H15" s="36">
        <f>Leveringen!G15</f>
        <v>0</v>
      </c>
      <c r="I15" s="29">
        <f>IF(ISBLANK(G15),0,G15)*H15</f>
        <v>0</v>
      </c>
      <c r="J15" s="29">
        <f>C15*I15</f>
        <v>0</v>
      </c>
    </row>
    <row r="16" spans="1:10" x14ac:dyDescent="0.2">
      <c r="A16" s="25" t="s">
        <v>58</v>
      </c>
      <c r="B16" s="25" t="s">
        <v>15</v>
      </c>
      <c r="C16" s="26">
        <f>IF(ISBLANK(B16),0,IF(ISERROR(VALUE(B16)),VLOOKUP(B16,dagsoorttabel1,2,FALSE)*dagenperjaar1,VALUE(B16)))</f>
        <v>13</v>
      </c>
      <c r="D16" s="25" t="s">
        <v>81</v>
      </c>
      <c r="E16" s="25" t="s">
        <v>59</v>
      </c>
      <c r="F16" s="25" t="s">
        <v>29</v>
      </c>
      <c r="G16" s="27">
        <v>66</v>
      </c>
      <c r="H16" s="36">
        <f>Leveringen!G16</f>
        <v>0</v>
      </c>
      <c r="I16" s="29">
        <f>IF(ISBLANK(G16),0,G16)*H16</f>
        <v>0</v>
      </c>
      <c r="J16" s="29">
        <f>C16*I16</f>
        <v>0</v>
      </c>
    </row>
    <row r="17" spans="1:10" x14ac:dyDescent="0.2">
      <c r="A17" s="25" t="s">
        <v>60</v>
      </c>
      <c r="B17" s="25" t="s">
        <v>21</v>
      </c>
      <c r="C17" s="26">
        <f>IF(ISBLANK(B17),0,IF(ISERROR(VALUE(B17)),VLOOKUP(B17,dagsoorttabel1,2,FALSE)*dagenperjaar1,VALUE(B17)))</f>
        <v>1</v>
      </c>
      <c r="D17" s="25" t="s">
        <v>81</v>
      </c>
      <c r="E17" s="25" t="s">
        <v>61</v>
      </c>
      <c r="F17" s="25" t="s">
        <v>29</v>
      </c>
      <c r="G17" s="27">
        <v>103</v>
      </c>
      <c r="H17" s="36">
        <f>Leveringen!G17</f>
        <v>0</v>
      </c>
      <c r="I17" s="29">
        <f>IF(ISBLANK(G17),0,G17)*H17</f>
        <v>0</v>
      </c>
      <c r="J17" s="29">
        <f>C17*I17</f>
        <v>0</v>
      </c>
    </row>
    <row r="18" spans="1:10" x14ac:dyDescent="0.2">
      <c r="A18" s="25" t="s">
        <v>62</v>
      </c>
      <c r="B18" s="25" t="s">
        <v>21</v>
      </c>
      <c r="C18" s="26">
        <f>IF(ISBLANK(B18),0,IF(ISERROR(VALUE(B18)),VLOOKUP(B18,dagsoorttabel1,2,FALSE)*dagenperjaar1,VALUE(B18)))</f>
        <v>1</v>
      </c>
      <c r="D18" s="25" t="s">
        <v>81</v>
      </c>
      <c r="E18" s="25" t="s">
        <v>63</v>
      </c>
      <c r="F18" s="25" t="s">
        <v>29</v>
      </c>
      <c r="G18" s="27">
        <v>66</v>
      </c>
      <c r="H18" s="36">
        <f>Leveringen!G18</f>
        <v>0</v>
      </c>
      <c r="I18" s="29">
        <f>IF(ISBLANK(G18),0,G18)*H18</f>
        <v>0</v>
      </c>
      <c r="J18" s="29">
        <f>C18*I18</f>
        <v>0</v>
      </c>
    </row>
    <row r="19" spans="1:10" x14ac:dyDescent="0.2">
      <c r="A19" s="25" t="s">
        <v>64</v>
      </c>
      <c r="B19" s="25" t="s">
        <v>15</v>
      </c>
      <c r="C19" s="26">
        <f>IF(ISBLANK(B19),0,IF(ISERROR(VALUE(B19)),VLOOKUP(B19,dagsoorttabel1,2,FALSE)*dagenperjaar1,VALUE(B19)))</f>
        <v>13</v>
      </c>
      <c r="D19" s="25" t="s">
        <v>81</v>
      </c>
      <c r="E19" s="25" t="s">
        <v>65</v>
      </c>
      <c r="F19" s="25" t="s">
        <v>29</v>
      </c>
      <c r="G19" s="27">
        <v>75</v>
      </c>
      <c r="H19" s="36">
        <f>Leveringen!G19</f>
        <v>0</v>
      </c>
      <c r="I19" s="29">
        <f>IF(ISBLANK(G19),0,G19)*H19</f>
        <v>0</v>
      </c>
      <c r="J19" s="29">
        <f>C19*I19</f>
        <v>0</v>
      </c>
    </row>
    <row r="20" spans="1:10" x14ac:dyDescent="0.2">
      <c r="A20" s="25" t="s">
        <v>66</v>
      </c>
      <c r="B20" s="25" t="s">
        <v>15</v>
      </c>
      <c r="C20" s="26">
        <f>IF(ISBLANK(B20),0,IF(ISERROR(VALUE(B20)),VLOOKUP(B20,dagsoorttabel1,2,FALSE)*dagenperjaar1,VALUE(B20)))</f>
        <v>13</v>
      </c>
      <c r="D20" s="25" t="s">
        <v>81</v>
      </c>
      <c r="E20" s="25" t="s">
        <v>67</v>
      </c>
      <c r="F20" s="25" t="s">
        <v>29</v>
      </c>
      <c r="G20" s="27">
        <v>133</v>
      </c>
      <c r="H20" s="36">
        <f>Leveringen!G20</f>
        <v>0</v>
      </c>
      <c r="I20" s="29">
        <f>IF(ISBLANK(G20),0,G20)*H20</f>
        <v>0</v>
      </c>
      <c r="J20" s="29">
        <f>C20*I20</f>
        <v>0</v>
      </c>
    </row>
    <row r="21" spans="1:10" x14ac:dyDescent="0.2">
      <c r="A21" s="25" t="s">
        <v>68</v>
      </c>
      <c r="B21" s="25" t="s">
        <v>15</v>
      </c>
      <c r="C21" s="26">
        <f>IF(ISBLANK(B21),0,IF(ISERROR(VALUE(B21)),VLOOKUP(B21,dagsoorttabel1,2,FALSE)*dagenperjaar1,VALUE(B21)))</f>
        <v>13</v>
      </c>
      <c r="D21" s="25" t="s">
        <v>81</v>
      </c>
      <c r="E21" s="25" t="s">
        <v>69</v>
      </c>
      <c r="F21" s="25" t="s">
        <v>29</v>
      </c>
      <c r="G21" s="27">
        <v>2146</v>
      </c>
      <c r="H21" s="36">
        <f>Leveringen!G21</f>
        <v>0</v>
      </c>
      <c r="I21" s="29">
        <f>IF(ISBLANK(G21),0,G21)*H21</f>
        <v>0</v>
      </c>
      <c r="J21" s="29">
        <f>C21*I21</f>
        <v>0</v>
      </c>
    </row>
    <row r="22" spans="1:10" x14ac:dyDescent="0.2">
      <c r="A22" s="25" t="s">
        <v>70</v>
      </c>
      <c r="B22" s="25" t="s">
        <v>15</v>
      </c>
      <c r="C22" s="26">
        <f>IF(ISBLANK(B22),0,IF(ISERROR(VALUE(B22)),VLOOKUP(B22,dagsoorttabel1,2,FALSE)*dagenperjaar1,VALUE(B22)))</f>
        <v>13</v>
      </c>
      <c r="D22" s="25" t="s">
        <v>81</v>
      </c>
      <c r="E22" s="25" t="s">
        <v>71</v>
      </c>
      <c r="F22" s="25" t="s">
        <v>29</v>
      </c>
      <c r="G22" s="27">
        <v>402</v>
      </c>
      <c r="H22" s="36">
        <f>Leveringen!G22</f>
        <v>0</v>
      </c>
      <c r="I22" s="29">
        <f>IF(ISBLANK(G22),0,G22)*H22</f>
        <v>0</v>
      </c>
      <c r="J22" s="29">
        <f>C22*I22</f>
        <v>0</v>
      </c>
    </row>
    <row r="23" spans="1:10" x14ac:dyDescent="0.2">
      <c r="A23" s="25" t="s">
        <v>72</v>
      </c>
      <c r="B23" s="25" t="s">
        <v>15</v>
      </c>
      <c r="C23" s="26">
        <f>IF(ISBLANK(B23),0,IF(ISERROR(VALUE(B23)),VLOOKUP(B23,dagsoorttabel1,2,FALSE)*dagenperjaar1,VALUE(B23)))</f>
        <v>13</v>
      </c>
      <c r="D23" s="25" t="s">
        <v>81</v>
      </c>
      <c r="E23" s="25" t="s">
        <v>73</v>
      </c>
      <c r="F23" s="25" t="s">
        <v>29</v>
      </c>
      <c r="G23" s="27">
        <v>20</v>
      </c>
      <c r="H23" s="36">
        <f>Leveringen!G23</f>
        <v>0</v>
      </c>
      <c r="I23" s="29">
        <f>IF(ISBLANK(G23),0,G23)*H23</f>
        <v>0</v>
      </c>
      <c r="J23" s="29">
        <f>C23*I23</f>
        <v>0</v>
      </c>
    </row>
    <row r="24" spans="1:10" x14ac:dyDescent="0.2">
      <c r="A24" s="17" t="s">
        <v>74</v>
      </c>
      <c r="B24" s="17" t="s">
        <v>15</v>
      </c>
      <c r="C24" s="30">
        <f>IF(ISBLANK(B24),0,IF(ISERROR(VALUE(B24)),VLOOKUP(B24,dagsoorttabel1,2,FALSE)*dagenperjaar1,VALUE(B24)))</f>
        <v>13</v>
      </c>
      <c r="D24" s="17" t="s">
        <v>81</v>
      </c>
      <c r="E24" s="17" t="s">
        <v>75</v>
      </c>
      <c r="F24" s="17" t="s">
        <v>29</v>
      </c>
      <c r="G24" s="31">
        <v>116</v>
      </c>
      <c r="H24" s="37">
        <f>Leveringen!G24</f>
        <v>0</v>
      </c>
      <c r="I24" s="32">
        <f>IF(ISBLANK(G24),0,G24)*H24</f>
        <v>0</v>
      </c>
      <c r="J24" s="32">
        <f>C24*I24</f>
        <v>0</v>
      </c>
    </row>
    <row r="25" spans="1:10" x14ac:dyDescent="0.2">
      <c r="A25" s="38" t="s">
        <v>82</v>
      </c>
      <c r="B25" s="20"/>
      <c r="C25" s="20"/>
      <c r="D25" s="20"/>
      <c r="E25" s="20"/>
      <c r="F25" s="20"/>
      <c r="G25" s="20"/>
      <c r="H25" s="20"/>
      <c r="I25" s="33">
        <f>SUM(I6:I24)</f>
        <v>0</v>
      </c>
      <c r="J25" s="33">
        <f>SUM(J6:J24)</f>
        <v>0</v>
      </c>
    </row>
    <row r="27" spans="1:10" x14ac:dyDescent="0.2">
      <c r="A27" s="34" t="s">
        <v>83</v>
      </c>
      <c r="B27" s="20"/>
      <c r="C27" s="20"/>
      <c r="D27" s="20"/>
      <c r="E27" s="20"/>
      <c r="F27" s="20"/>
      <c r="G27" s="20"/>
      <c r="H27" s="20"/>
      <c r="I27" s="20"/>
      <c r="J27" s="21"/>
    </row>
    <row r="28" spans="1:10" x14ac:dyDescent="0.2">
      <c r="A28" s="15" t="s">
        <v>42</v>
      </c>
      <c r="B28" s="15" t="s">
        <v>15</v>
      </c>
      <c r="C28" s="22">
        <f>IF(ISBLANK(B28),0,IF(ISERROR(VALUE(B28)),VLOOKUP(B28,dagsoorttabel1,2,FALSE)*dagenperjaar1,VALUE(B28)))</f>
        <v>13</v>
      </c>
      <c r="D28" s="15" t="s">
        <v>81</v>
      </c>
      <c r="E28" s="15" t="s">
        <v>43</v>
      </c>
      <c r="F28" s="15" t="s">
        <v>29</v>
      </c>
      <c r="G28" s="23">
        <v>13</v>
      </c>
      <c r="H28" s="35">
        <f>Leveringen!G8</f>
        <v>0</v>
      </c>
      <c r="I28" s="24">
        <f>IF(ISBLANK(G28),0,G28)*H28</f>
        <v>0</v>
      </c>
      <c r="J28" s="24">
        <f>C28*I28</f>
        <v>0</v>
      </c>
    </row>
    <row r="29" spans="1:10" x14ac:dyDescent="0.2">
      <c r="A29" s="25" t="s">
        <v>48</v>
      </c>
      <c r="B29" s="25" t="s">
        <v>15</v>
      </c>
      <c r="C29" s="26">
        <f>IF(ISBLANK(B29),0,IF(ISERROR(VALUE(B29)),VLOOKUP(B29,dagsoorttabel1,2,FALSE)*dagenperjaar1,VALUE(B29)))</f>
        <v>13</v>
      </c>
      <c r="D29" s="25" t="s">
        <v>81</v>
      </c>
      <c r="E29" s="25" t="s">
        <v>49</v>
      </c>
      <c r="F29" s="25" t="s">
        <v>29</v>
      </c>
      <c r="G29" s="27">
        <v>13</v>
      </c>
      <c r="H29" s="36">
        <f>Leveringen!G11</f>
        <v>0</v>
      </c>
      <c r="I29" s="29">
        <f>IF(ISBLANK(G29),0,G29)*H29</f>
        <v>0</v>
      </c>
      <c r="J29" s="29">
        <f>C29*I29</f>
        <v>0</v>
      </c>
    </row>
    <row r="30" spans="1:10" x14ac:dyDescent="0.2">
      <c r="A30" s="25" t="s">
        <v>52</v>
      </c>
      <c r="B30" s="25" t="s">
        <v>15</v>
      </c>
      <c r="C30" s="26">
        <f>IF(ISBLANK(B30),0,IF(ISERROR(VALUE(B30)),VLOOKUP(B30,dagsoorttabel1,2,FALSE)*dagenperjaar1,VALUE(B30)))</f>
        <v>13</v>
      </c>
      <c r="D30" s="25" t="s">
        <v>81</v>
      </c>
      <c r="E30" s="25" t="s">
        <v>53</v>
      </c>
      <c r="F30" s="25" t="s">
        <v>29</v>
      </c>
      <c r="G30" s="27">
        <v>8</v>
      </c>
      <c r="H30" s="36">
        <f>Leveringen!G13</f>
        <v>0</v>
      </c>
      <c r="I30" s="29">
        <f>IF(ISBLANK(G30),0,G30)*H30</f>
        <v>0</v>
      </c>
      <c r="J30" s="29">
        <f>C30*I30</f>
        <v>0</v>
      </c>
    </row>
    <row r="31" spans="1:10" x14ac:dyDescent="0.2">
      <c r="A31" s="25" t="s">
        <v>56</v>
      </c>
      <c r="B31" s="25" t="s">
        <v>15</v>
      </c>
      <c r="C31" s="26">
        <f>IF(ISBLANK(B31),0,IF(ISERROR(VALUE(B31)),VLOOKUP(B31,dagsoorttabel1,2,FALSE)*dagenperjaar1,VALUE(B31)))</f>
        <v>13</v>
      </c>
      <c r="D31" s="25" t="s">
        <v>81</v>
      </c>
      <c r="E31" s="25" t="s">
        <v>57</v>
      </c>
      <c r="F31" s="25" t="s">
        <v>29</v>
      </c>
      <c r="G31" s="27">
        <v>8</v>
      </c>
      <c r="H31" s="36">
        <f>Leveringen!G15</f>
        <v>0</v>
      </c>
      <c r="I31" s="29">
        <f>IF(ISBLANK(G31),0,G31)*H31</f>
        <v>0</v>
      </c>
      <c r="J31" s="29">
        <f>C31*I31</f>
        <v>0</v>
      </c>
    </row>
    <row r="32" spans="1:10" x14ac:dyDescent="0.2">
      <c r="A32" s="25" t="s">
        <v>64</v>
      </c>
      <c r="B32" s="25" t="s">
        <v>15</v>
      </c>
      <c r="C32" s="26">
        <f>IF(ISBLANK(B32),0,IF(ISERROR(VALUE(B32)),VLOOKUP(B32,dagsoorttabel1,2,FALSE)*dagenperjaar1,VALUE(B32)))</f>
        <v>13</v>
      </c>
      <c r="D32" s="25" t="s">
        <v>81</v>
      </c>
      <c r="E32" s="25" t="s">
        <v>65</v>
      </c>
      <c r="F32" s="25" t="s">
        <v>29</v>
      </c>
      <c r="G32" s="27">
        <v>6</v>
      </c>
      <c r="H32" s="36">
        <f>Leveringen!G19</f>
        <v>0</v>
      </c>
      <c r="I32" s="29">
        <f>IF(ISBLANK(G32),0,G32)*H32</f>
        <v>0</v>
      </c>
      <c r="J32" s="29">
        <f>C32*I32</f>
        <v>0</v>
      </c>
    </row>
    <row r="33" spans="1:10" x14ac:dyDescent="0.2">
      <c r="A33" s="25" t="s">
        <v>68</v>
      </c>
      <c r="B33" s="25" t="s">
        <v>15</v>
      </c>
      <c r="C33" s="26">
        <f>IF(ISBLANK(B33),0,IF(ISERROR(VALUE(B33)),VLOOKUP(B33,dagsoorttabel1,2,FALSE)*dagenperjaar1,VALUE(B33)))</f>
        <v>13</v>
      </c>
      <c r="D33" s="25" t="s">
        <v>81</v>
      </c>
      <c r="E33" s="25" t="s">
        <v>69</v>
      </c>
      <c r="F33" s="25" t="s">
        <v>29</v>
      </c>
      <c r="G33" s="27">
        <v>62</v>
      </c>
      <c r="H33" s="36">
        <f>Leveringen!G21</f>
        <v>0</v>
      </c>
      <c r="I33" s="29">
        <f>IF(ISBLANK(G33),0,G33)*H33</f>
        <v>0</v>
      </c>
      <c r="J33" s="29">
        <f>C33*I33</f>
        <v>0</v>
      </c>
    </row>
    <row r="34" spans="1:10" x14ac:dyDescent="0.2">
      <c r="A34" s="25" t="s">
        <v>70</v>
      </c>
      <c r="B34" s="25" t="s">
        <v>15</v>
      </c>
      <c r="C34" s="26">
        <f>IF(ISBLANK(B34),0,IF(ISERROR(VALUE(B34)),VLOOKUP(B34,dagsoorttabel1,2,FALSE)*dagenperjaar1,VALUE(B34)))</f>
        <v>13</v>
      </c>
      <c r="D34" s="25" t="s">
        <v>81</v>
      </c>
      <c r="E34" s="25" t="s">
        <v>71</v>
      </c>
      <c r="F34" s="25" t="s">
        <v>29</v>
      </c>
      <c r="G34" s="27">
        <v>18</v>
      </c>
      <c r="H34" s="36">
        <f>Leveringen!G22</f>
        <v>0</v>
      </c>
      <c r="I34" s="29">
        <f>IF(ISBLANK(G34),0,G34)*H34</f>
        <v>0</v>
      </c>
      <c r="J34" s="29">
        <f>C34*I34</f>
        <v>0</v>
      </c>
    </row>
    <row r="35" spans="1:10" x14ac:dyDescent="0.2">
      <c r="A35" s="25" t="s">
        <v>74</v>
      </c>
      <c r="B35" s="25" t="s">
        <v>15</v>
      </c>
      <c r="C35" s="26">
        <f>IF(ISBLANK(B35),0,IF(ISERROR(VALUE(B35)),VLOOKUP(B35,dagsoorttabel1,2,FALSE)*dagenperjaar1,VALUE(B35)))</f>
        <v>13</v>
      </c>
      <c r="D35" s="25" t="s">
        <v>81</v>
      </c>
      <c r="E35" s="25" t="s">
        <v>75</v>
      </c>
      <c r="F35" s="25" t="s">
        <v>29</v>
      </c>
      <c r="G35" s="27">
        <v>7</v>
      </c>
      <c r="H35" s="36">
        <f>Leveringen!G24</f>
        <v>0</v>
      </c>
      <c r="I35" s="29">
        <f>IF(ISBLANK(G35),0,G35)*H35</f>
        <v>0</v>
      </c>
      <c r="J35" s="29">
        <f>C35*I35</f>
        <v>0</v>
      </c>
    </row>
    <row r="36" spans="1:10" x14ac:dyDescent="0.2">
      <c r="A36" s="17" t="s">
        <v>76</v>
      </c>
      <c r="B36" s="17" t="s">
        <v>15</v>
      </c>
      <c r="C36" s="30">
        <f>IF(ISBLANK(B36),0,IF(ISERROR(VALUE(B36)),VLOOKUP(B36,dagsoorttabel1,2,FALSE)*dagenperjaar1,VALUE(B36)))</f>
        <v>13</v>
      </c>
      <c r="D36" s="17" t="s">
        <v>81</v>
      </c>
      <c r="E36" s="17" t="s">
        <v>77</v>
      </c>
      <c r="F36" s="17" t="s">
        <v>29</v>
      </c>
      <c r="G36" s="31">
        <v>2</v>
      </c>
      <c r="H36" s="37">
        <f>Leveringen!G25</f>
        <v>0</v>
      </c>
      <c r="I36" s="32">
        <f>IF(ISBLANK(G36),0,G36)*H36</f>
        <v>0</v>
      </c>
      <c r="J36" s="32">
        <f>C36*I36</f>
        <v>0</v>
      </c>
    </row>
    <row r="37" spans="1:10" x14ac:dyDescent="0.2">
      <c r="A37" s="38" t="s">
        <v>84</v>
      </c>
      <c r="B37" s="20"/>
      <c r="C37" s="20"/>
      <c r="D37" s="20"/>
      <c r="E37" s="20"/>
      <c r="F37" s="20"/>
      <c r="G37" s="20"/>
      <c r="H37" s="20"/>
      <c r="I37" s="33">
        <f>SUM(I28:I36)</f>
        <v>0</v>
      </c>
      <c r="J37" s="33">
        <f>SUM(J28:J36)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24-10-2022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72E8-8D86-477B-91FE-9A05487D8714}">
  <dimension ref="A1:C6"/>
  <sheetViews>
    <sheetView workbookViewId="0"/>
  </sheetViews>
  <sheetFormatPr defaultRowHeight="12.75" x14ac:dyDescent="0.2"/>
  <cols>
    <col min="1" max="1" width="30.625" customWidth="1"/>
    <col min="2" max="3" width="20.625" customWidth="1"/>
  </cols>
  <sheetData>
    <row r="1" spans="1:3" x14ac:dyDescent="0.2">
      <c r="A1" s="1" t="str">
        <f>CONCATENATE("Bijlage C1.4: ",tabeltype," totaalblad schoonmaakwerk")</f>
        <v>Bijlage C1.4: Invultabel totaalblad schoonmaakwerk</v>
      </c>
    </row>
    <row r="3" spans="1:3" ht="63.75" x14ac:dyDescent="0.2">
      <c r="A3" s="8" t="s">
        <v>85</v>
      </c>
      <c r="B3" s="8" t="s">
        <v>86</v>
      </c>
      <c r="C3" s="8" t="s">
        <v>87</v>
      </c>
    </row>
    <row r="4" spans="1:3" x14ac:dyDescent="0.2">
      <c r="A4" s="8" t="s">
        <v>88</v>
      </c>
      <c r="B4" s="39"/>
      <c r="C4" s="40">
        <f>prijsjaarleveringen</f>
        <v>0</v>
      </c>
    </row>
    <row r="6" spans="1:3" x14ac:dyDescent="0.2">
      <c r="A6" s="8" t="s">
        <v>89</v>
      </c>
      <c r="B6" s="39">
        <f>SUM(B4:B4)</f>
        <v>0</v>
      </c>
      <c r="C6" s="33">
        <f>SUM(C4:C4)</f>
        <v>0</v>
      </c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24-10-2022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10</vt:i4>
      </vt:variant>
    </vt:vector>
  </HeadingPairs>
  <TitlesOfParts>
    <vt:vector size="15" baseType="lpstr">
      <vt:lpstr>Omreken</vt:lpstr>
      <vt:lpstr>Afroep incidenteel</vt:lpstr>
      <vt:lpstr>Leveringen</vt:lpstr>
      <vt:lpstr>Leveringen per locatie</vt:lpstr>
      <vt:lpstr>Totaal</vt:lpstr>
      <vt:lpstr>'Afroep incidenteel'!Afdruktitels</vt:lpstr>
      <vt:lpstr>Leveringen!Afdruktitels</vt:lpstr>
      <vt:lpstr>'Leveringen per locatie'!Afdruktitels</vt:lpstr>
      <vt:lpstr>Totaal!Afdruktitels</vt:lpstr>
      <vt:lpstr>dagenperjaar1</vt:lpstr>
      <vt:lpstr>dagenperweek1</vt:lpstr>
      <vt:lpstr>dagsoorttabel1</vt:lpstr>
      <vt:lpstr>prijsjaarleveringen</vt:lpstr>
      <vt:lpstr>prijsjaarleveringen1</vt:lpstr>
      <vt:lpstr>tabeltype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2022-10-24T06:21:09Z</dcterms:created>
  <dcterms:modified xsi:type="dcterms:W3CDTF">2022-10-24T06:22:51Z</dcterms:modified>
</cp:coreProperties>
</file>