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R:\Public polis en sluiting\Sluiting\PVE\2022\"/>
    </mc:Choice>
  </mc:AlternateContent>
  <xr:revisionPtr revIDLastSave="0" documentId="13_ncr:1_{DF1D74F9-72B8-46FF-918F-69581738AF9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ecificatie" sheetId="1" r:id="rId1"/>
    <sheet name="Spec.Lease print.ICT" sheetId="2" r:id="rId2"/>
    <sheet name="Verz.bedr.inv.Vaartv-elders" sheetId="4" r:id="rId3"/>
  </sheets>
  <definedNames>
    <definedName name="_xlnm._FilterDatabase" localSheetId="0" hidden="1">specificatie!$A$1:$AC$52</definedName>
    <definedName name="_xlnm.Print_Area" localSheetId="0">specificatie!$A$1:$M$55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1" l="1"/>
  <c r="I30" i="1"/>
  <c r="I54" i="1"/>
  <c r="I62" i="1"/>
  <c r="I14" i="1"/>
  <c r="I12" i="1"/>
  <c r="I63" i="1"/>
  <c r="H62" i="1"/>
  <c r="H13" i="1"/>
  <c r="I13" i="1" s="1"/>
  <c r="H9" i="1"/>
  <c r="I9" i="1" s="1"/>
  <c r="H4" i="1"/>
  <c r="I4" i="1" s="1"/>
  <c r="H54" i="1"/>
  <c r="H63" i="1" s="1"/>
  <c r="H22" i="1"/>
  <c r="H45" i="1"/>
  <c r="I45" i="1" s="1"/>
  <c r="H44" i="1"/>
  <c r="I44" i="1" s="1"/>
  <c r="H36" i="1"/>
  <c r="I36" i="1" s="1"/>
  <c r="H34" i="1"/>
  <c r="I34" i="1" s="1"/>
  <c r="H26" i="1"/>
  <c r="I26" i="1" s="1"/>
  <c r="H24" i="1"/>
  <c r="I24" i="1" s="1"/>
  <c r="H21" i="1"/>
  <c r="I21" i="1" s="1"/>
  <c r="H19" i="1"/>
  <c r="I19" i="1" s="1"/>
  <c r="H16" i="1"/>
  <c r="I16" i="1" s="1"/>
  <c r="H15" i="1"/>
  <c r="I15" i="1" s="1"/>
  <c r="H14" i="1"/>
  <c r="H12" i="1"/>
  <c r="H11" i="1"/>
  <c r="I11" i="1" s="1"/>
  <c r="H10" i="1"/>
  <c r="I10" i="1" s="1"/>
  <c r="H6" i="1"/>
  <c r="I6" i="1" s="1"/>
  <c r="H7" i="1"/>
  <c r="I7" i="1" s="1"/>
  <c r="H5" i="1"/>
  <c r="I5" i="1" s="1"/>
  <c r="G37" i="1"/>
  <c r="H37" i="1" s="1"/>
  <c r="I37" i="1" s="1"/>
  <c r="E83" i="2"/>
  <c r="D74" i="2"/>
  <c r="E69" i="2"/>
  <c r="E74" i="2" s="1"/>
  <c r="E24" i="2"/>
  <c r="E13" i="2"/>
  <c r="G35" i="1"/>
  <c r="H35" i="1" s="1"/>
  <c r="I35" i="1" s="1"/>
  <c r="I51" i="1" l="1"/>
  <c r="I55" i="1"/>
  <c r="G30" i="1"/>
  <c r="H30" i="1" s="1"/>
  <c r="G18" i="1"/>
  <c r="H18" i="1" s="1"/>
  <c r="I18" i="1" s="1"/>
  <c r="G3" i="1"/>
  <c r="H3" i="1" s="1"/>
  <c r="I3" i="1" s="1"/>
  <c r="H61" i="1" l="1"/>
  <c r="I61" i="1"/>
  <c r="G23" i="1"/>
  <c r="H23" i="1" s="1"/>
  <c r="F51" i="1"/>
  <c r="G40" i="1"/>
  <c r="H40" i="1" s="1"/>
  <c r="I40" i="1" s="1"/>
  <c r="G41" i="1"/>
  <c r="H41" i="1" s="1"/>
  <c r="I41" i="1" s="1"/>
  <c r="G42" i="1"/>
  <c r="H42" i="1" s="1"/>
  <c r="I42" i="1" s="1"/>
  <c r="G43" i="1"/>
  <c r="H43" i="1" s="1"/>
  <c r="I43" i="1" s="1"/>
  <c r="G46" i="1"/>
  <c r="H46" i="1" s="1"/>
  <c r="I46" i="1" s="1"/>
  <c r="G47" i="1"/>
  <c r="H47" i="1" s="1"/>
  <c r="I47" i="1" s="1"/>
  <c r="G39" i="1"/>
  <c r="H39" i="1" s="1"/>
  <c r="I39" i="1" s="1"/>
  <c r="H58" i="1" l="1"/>
  <c r="I23" i="1"/>
  <c r="I58" i="1" s="1"/>
  <c r="G38" i="1"/>
  <c r="H38" i="1" s="1"/>
  <c r="I38" i="1" s="1"/>
  <c r="G33" i="1"/>
  <c r="H33" i="1" s="1"/>
  <c r="I33" i="1" s="1"/>
  <c r="G32" i="1"/>
  <c r="H32" i="1" s="1"/>
  <c r="I32" i="1" s="1"/>
  <c r="G31" i="1"/>
  <c r="H31" i="1" s="1"/>
  <c r="I31" i="1" s="1"/>
  <c r="G27" i="1"/>
  <c r="H27" i="1" s="1"/>
  <c r="I27" i="1" s="1"/>
  <c r="G25" i="1"/>
  <c r="H25" i="1" s="1"/>
  <c r="I25" i="1" s="1"/>
  <c r="G20" i="1"/>
  <c r="H20" i="1" s="1"/>
  <c r="I20" i="1" s="1"/>
  <c r="G17" i="1"/>
  <c r="H17" i="1" s="1"/>
  <c r="I17" i="1" s="1"/>
  <c r="G29" i="1"/>
  <c r="H29" i="1" s="1"/>
  <c r="I29" i="1" s="1"/>
  <c r="G28" i="1"/>
  <c r="H28" i="1" s="1"/>
  <c r="I28" i="1" s="1"/>
  <c r="G8" i="1"/>
  <c r="H8" i="1" s="1"/>
  <c r="I8" i="1" s="1"/>
  <c r="I60" i="1" s="1"/>
  <c r="I64" i="1" l="1"/>
  <c r="H51" i="1"/>
  <c r="H55" i="1" s="1"/>
  <c r="H60" i="1"/>
  <c r="G51" i="1"/>
  <c r="G55" i="1" s="1"/>
  <c r="H64" i="1" l="1"/>
</calcChain>
</file>

<file path=xl/sharedStrings.xml><?xml version="1.0" encoding="utf-8"?>
<sst xmlns="http://schemas.openxmlformats.org/spreadsheetml/2006/main" count="732" uniqueCount="270">
  <si>
    <t>Risico-adressen</t>
  </si>
  <si>
    <t>Verzekerde som</t>
  </si>
  <si>
    <t>Soort verzekering</t>
  </si>
  <si>
    <t>Getaxeerd</t>
  </si>
  <si>
    <t>Bijzonderheden</t>
  </si>
  <si>
    <t>Totaal verzekerde sommen</t>
  </si>
  <si>
    <t>Geldigheid taxatie</t>
  </si>
  <si>
    <t>Taxateur</t>
  </si>
  <si>
    <t>Diverse locaties in Nederland</t>
  </si>
  <si>
    <t>20 steunpunten, € 7.500,00 per locatie t.b.v. kleine gereedschappen</t>
  </si>
  <si>
    <t>Taxatierapport Sennema, rapportnummer 2884-03A, d.d. 26-7-2017</t>
  </si>
  <si>
    <t>Taxatierapport Sennema, rapportnummer 2884-12A, d.d. 2-5-2016</t>
  </si>
  <si>
    <t>44 plantenbakken</t>
  </si>
  <si>
    <t>Gebouwen</t>
  </si>
  <si>
    <t>Huurdersbelang</t>
  </si>
  <si>
    <t>Bedrijfsuitrusting</t>
  </si>
  <si>
    <t>Goederen</t>
  </si>
  <si>
    <t>Ja</t>
  </si>
  <si>
    <t>6 Jaar</t>
  </si>
  <si>
    <t>3 Jaar</t>
  </si>
  <si>
    <t>Nee</t>
  </si>
  <si>
    <t>€ 45.000,00 Bedrijfsuitrusting t.b.v. "Sfeer voor jou B.V."</t>
  </si>
  <si>
    <t>Goederen van derden (Stadsraad Zevenbergen)</t>
  </si>
  <si>
    <t>Computerapparatuur verzekerd op separate electronicaverzekering</t>
  </si>
  <si>
    <t>Voorraad grondstoffen, halffabricaten, eindproducten eigendom Altrex BV</t>
  </si>
  <si>
    <t>Eigendommen WVS Schoonmaak aanwezig op locaties van de opdrachtgevers</t>
  </si>
  <si>
    <t>Printers - Lease</t>
  </si>
  <si>
    <t>Taxatierapport Sennema, rapportnummer 2884-12C, d.d. 10-04-2019</t>
  </si>
  <si>
    <t>t Appeltje - Oud Gastel Forever Direct</t>
  </si>
  <si>
    <t>Bleckman NL BV Leeghwaterweg BOZ</t>
  </si>
  <si>
    <t>Bravis ziekenhuis Bergen op Zoom</t>
  </si>
  <si>
    <t>Bravis ziekenhuis Roosendaal</t>
  </si>
  <si>
    <t>Flying team DIV Loc OBN</t>
  </si>
  <si>
    <t>Diverse locaties in Nederland OBN</t>
  </si>
  <si>
    <t>Schaftwagens, ketenen stalen zeecontainers inclusief Bedrijfsuitrusting</t>
  </si>
  <si>
    <t>DHL Ricoh WOL BOZ</t>
  </si>
  <si>
    <t>Zie omschrijving Vaartveld</t>
  </si>
  <si>
    <t>Taxatierapport Sennema, rapportnummer 2884-22A, d.d. 30-09-2020</t>
  </si>
  <si>
    <t>Vos Logistics Roosendaal BV</t>
  </si>
  <si>
    <t>Hunter Douglas Europe BV</t>
  </si>
  <si>
    <t>Postcode</t>
  </si>
  <si>
    <t>Plaats</t>
  </si>
  <si>
    <t xml:space="preserve">Hoogerheide </t>
  </si>
  <si>
    <t>Roosendaal</t>
  </si>
  <si>
    <t>Zevenbergen</t>
  </si>
  <si>
    <t>Allenweg 20</t>
  </si>
  <si>
    <t>Vaartveld 12</t>
  </si>
  <si>
    <t>Bergen op Zoom</t>
  </si>
  <si>
    <t>Etten-Leur</t>
  </si>
  <si>
    <t>Munnikenheiweg 46</t>
  </si>
  <si>
    <t>Ravelstraat 145</t>
  </si>
  <si>
    <t>Bosstraat 81</t>
  </si>
  <si>
    <t>Bosstraat 48</t>
  </si>
  <si>
    <t>Antwerpsestraatweg 183 "Mattenburg"</t>
  </si>
  <si>
    <t>4631 PN</t>
  </si>
  <si>
    <t>4704 RL</t>
  </si>
  <si>
    <t>4704 SE</t>
  </si>
  <si>
    <t>4761 PW</t>
  </si>
  <si>
    <t>4879 NG</t>
  </si>
  <si>
    <t>4614 XG</t>
  </si>
  <si>
    <t>Oudenbosch</t>
  </si>
  <si>
    <t>4612 RD</t>
  </si>
  <si>
    <t>4708 AE</t>
  </si>
  <si>
    <t>4624 VT</t>
  </si>
  <si>
    <t>4706 NT</t>
  </si>
  <si>
    <t>4731 TB</t>
  </si>
  <si>
    <t>4879 ND</t>
  </si>
  <si>
    <t>4612 RC</t>
  </si>
  <si>
    <t>Leeghwaterweg 4,6,8</t>
  </si>
  <si>
    <t>Boerhaavelaan 25</t>
  </si>
  <si>
    <t>Boerhaaveplein 1</t>
  </si>
  <si>
    <t>Heliumweg 2</t>
  </si>
  <si>
    <t>Oudlandsedijk 14</t>
  </si>
  <si>
    <t>Lokkersdreef 20</t>
  </si>
  <si>
    <t>Service pack</t>
  </si>
  <si>
    <t>Blankenweg 24</t>
  </si>
  <si>
    <t>Diverse locaties</t>
  </si>
  <si>
    <t>4607 NS</t>
  </si>
  <si>
    <t>EDCR</t>
  </si>
  <si>
    <t>Ionweg 3</t>
  </si>
  <si>
    <t>Steunpunt groen</t>
  </si>
  <si>
    <t>Gen. Allenweg 20, Zevenbergen - Gehuurde locatie</t>
  </si>
  <si>
    <t xml:space="preserve">Bedrijfsuitrusting - kleingereedschap en elec.handgereedschap voor de tuin  </t>
  </si>
  <si>
    <t>Ja/Nee</t>
  </si>
  <si>
    <t>Zonnepanelen</t>
  </si>
  <si>
    <t>Leegstand</t>
  </si>
  <si>
    <t>IMI</t>
  </si>
  <si>
    <t>BMI</t>
  </si>
  <si>
    <t>Asbest</t>
  </si>
  <si>
    <t>Serienummer:</t>
  </si>
  <si>
    <t>Model</t>
  </si>
  <si>
    <t>Nieuw Model</t>
  </si>
  <si>
    <t>Adviesprijs</t>
  </si>
  <si>
    <t>Asset Nieuw</t>
  </si>
  <si>
    <t>Visio locatie</t>
  </si>
  <si>
    <t>\soort</t>
  </si>
  <si>
    <t>E154M832752</t>
  </si>
  <si>
    <t>MP C3003SP</t>
  </si>
  <si>
    <t>HP Pagewide E77650dns</t>
  </si>
  <si>
    <t>2 015 012 002</t>
  </si>
  <si>
    <t>MFP A3 full color</t>
  </si>
  <si>
    <t>T1149162198</t>
  </si>
  <si>
    <t>SP 4310N</t>
  </si>
  <si>
    <t>HP Laserjet E60055dn</t>
  </si>
  <si>
    <t>2 005 080 001</t>
  </si>
  <si>
    <t>Printers A4 zwart</t>
  </si>
  <si>
    <t>E154M832834</t>
  </si>
  <si>
    <t>HP Pagewide E77650z+</t>
  </si>
  <si>
    <t>2 015 012 006</t>
  </si>
  <si>
    <t>T1149260762</t>
  </si>
  <si>
    <t>2 005 080 002</t>
  </si>
  <si>
    <t>E154M832896</t>
  </si>
  <si>
    <t>2 015 012 015</t>
  </si>
  <si>
    <t>E154M832893</t>
  </si>
  <si>
    <t>2 015 012 013</t>
  </si>
  <si>
    <t>NLBVMBP1HH</t>
  </si>
  <si>
    <t>2 015 012 020</t>
  </si>
  <si>
    <t>E154M832812</t>
  </si>
  <si>
    <t>2 015 012 004</t>
  </si>
  <si>
    <t>Bosstraat 81 Gebouw B</t>
  </si>
  <si>
    <t>W904P900494</t>
  </si>
  <si>
    <t>MP301SP</t>
  </si>
  <si>
    <t>HP Laserjet E52545dn</t>
  </si>
  <si>
    <t>2 015 013 005</t>
  </si>
  <si>
    <t>MFP A4 zwart</t>
  </si>
  <si>
    <t>E154M832848</t>
  </si>
  <si>
    <t>2 015 012 007</t>
  </si>
  <si>
    <t>W804P800543</t>
  </si>
  <si>
    <t>MP C305SP</t>
  </si>
  <si>
    <t>HP Pagewide P58650dn</t>
  </si>
  <si>
    <t>2 015 014 004</t>
  </si>
  <si>
    <t>MFP A4 full color</t>
  </si>
  <si>
    <t>Printer B Post R</t>
  </si>
  <si>
    <t>CNC1M9S056</t>
  </si>
  <si>
    <t xml:space="preserve">HP color laserjet E87640 </t>
  </si>
  <si>
    <t>2015 015 001</t>
  </si>
  <si>
    <t>Color Laserjet</t>
  </si>
  <si>
    <t>T1149260771</t>
  </si>
  <si>
    <t>2 005 080 004</t>
  </si>
  <si>
    <t>E154M832809</t>
  </si>
  <si>
    <t>HP Pagewide E77650dn</t>
  </si>
  <si>
    <t>2 015 012 003</t>
  </si>
  <si>
    <t>W804P800529</t>
  </si>
  <si>
    <t>2 015 014 003</t>
  </si>
  <si>
    <t>T1149260785</t>
  </si>
  <si>
    <t>2 005 080 003</t>
  </si>
  <si>
    <t>W904P900443</t>
  </si>
  <si>
    <t>2 015 013 003</t>
  </si>
  <si>
    <t>T1149260797</t>
  </si>
  <si>
    <t>2 005 080 024</t>
  </si>
  <si>
    <t>E154M832864</t>
  </si>
  <si>
    <t>2 015 012 001</t>
  </si>
  <si>
    <t>E174M731124</t>
  </si>
  <si>
    <t>MP C4503SP</t>
  </si>
  <si>
    <t>2 015 012 018</t>
  </si>
  <si>
    <t>E154M832865</t>
  </si>
  <si>
    <t>2 015 012 009</t>
  </si>
  <si>
    <t>E154M832912</t>
  </si>
  <si>
    <t>2 015 012 017</t>
  </si>
  <si>
    <t>Vaartveld</t>
  </si>
  <si>
    <t>T1149260790</t>
  </si>
  <si>
    <t>2 005 080 014</t>
  </si>
  <si>
    <t>T1149260801</t>
  </si>
  <si>
    <t>2 005 080 018</t>
  </si>
  <si>
    <t>T1149260763</t>
  </si>
  <si>
    <t>2 005 080 021</t>
  </si>
  <si>
    <t>T1149260794</t>
  </si>
  <si>
    <t>2 005 080 020</t>
  </si>
  <si>
    <t>T1149260735</t>
  </si>
  <si>
    <t>2 005 080 023</t>
  </si>
  <si>
    <t>T575HB02358</t>
  </si>
  <si>
    <t>SP4510DN</t>
  </si>
  <si>
    <t>2 005 080 027</t>
  </si>
  <si>
    <t>T1149260796</t>
  </si>
  <si>
    <t>2 005 080 017</t>
  </si>
  <si>
    <t>E154M832863</t>
  </si>
  <si>
    <t>2 015 012 008</t>
  </si>
  <si>
    <t>E154M832880</t>
  </si>
  <si>
    <t>2 015 012 010</t>
  </si>
  <si>
    <t>T1149260795</t>
  </si>
  <si>
    <t>2 005 080 019</t>
  </si>
  <si>
    <t>T1149260793</t>
  </si>
  <si>
    <t>2 005 080 016</t>
  </si>
  <si>
    <t>T1149260745</t>
  </si>
  <si>
    <t>2 005 080 012</t>
  </si>
  <si>
    <t>Ravelstraat</t>
  </si>
  <si>
    <t>E154M832882</t>
  </si>
  <si>
    <t>2 015 012 011</t>
  </si>
  <si>
    <t>W804P800545</t>
  </si>
  <si>
    <t>2 015 014 005</t>
  </si>
  <si>
    <t>W904P800165</t>
  </si>
  <si>
    <t>2 015 013 001</t>
  </si>
  <si>
    <t>T1149260756</t>
  </si>
  <si>
    <t>2 005 080 007</t>
  </si>
  <si>
    <t>T1149260740</t>
  </si>
  <si>
    <t>2 005 080 006</t>
  </si>
  <si>
    <t>T1149260768</t>
  </si>
  <si>
    <t>2 005 080 009</t>
  </si>
  <si>
    <t>W804PC00693</t>
  </si>
  <si>
    <t>2 015 014 007</t>
  </si>
  <si>
    <t>T1149260764</t>
  </si>
  <si>
    <t>2 005 080 005</t>
  </si>
  <si>
    <t>T1149260792</t>
  </si>
  <si>
    <t>2 005 080 010</t>
  </si>
  <si>
    <t>T1149260798</t>
  </si>
  <si>
    <t>2 005 080 011</t>
  </si>
  <si>
    <t>E154M832911</t>
  </si>
  <si>
    <t>2 015 012 016</t>
  </si>
  <si>
    <t>T1149260761</t>
  </si>
  <si>
    <t>2 005 080 008</t>
  </si>
  <si>
    <t>E154M832830</t>
  </si>
  <si>
    <t>2 015 012 005</t>
  </si>
  <si>
    <t>W904P900476</t>
  </si>
  <si>
    <t>2 015 013 004</t>
  </si>
  <si>
    <t>T575H900977</t>
  </si>
  <si>
    <t>2 005 080 026</t>
  </si>
  <si>
    <t>T1149260791</t>
  </si>
  <si>
    <t>2 005 080 015</t>
  </si>
  <si>
    <t>W904P800166</t>
  </si>
  <si>
    <t>2 015 013 002</t>
  </si>
  <si>
    <t>E154M832883</t>
  </si>
  <si>
    <t>2 015 012 012</t>
  </si>
  <si>
    <t>W904P900495</t>
  </si>
  <si>
    <t>2 015 013 006</t>
  </si>
  <si>
    <t>T1149260803</t>
  </si>
  <si>
    <t>2 005 080 013</t>
  </si>
  <si>
    <t>T1149260800</t>
  </si>
  <si>
    <t>2 005 080 022</t>
  </si>
  <si>
    <t>E154M832894</t>
  </si>
  <si>
    <t>2 015 012 014</t>
  </si>
  <si>
    <t>W804P800412</t>
  </si>
  <si>
    <t>2 015 014 001</t>
  </si>
  <si>
    <t>CN81CBK09Q</t>
  </si>
  <si>
    <t>HP PW E58650DN MFP</t>
  </si>
  <si>
    <t>2 015 014 009</t>
  </si>
  <si>
    <t>EDCR RSD</t>
  </si>
  <si>
    <t>C516PA00131</t>
  </si>
  <si>
    <t>MPC307SP</t>
  </si>
  <si>
    <t>2 015 014 008</t>
  </si>
  <si>
    <t>Service Pack</t>
  </si>
  <si>
    <t>2 015 014 002</t>
  </si>
  <si>
    <t>Appeltje</t>
  </si>
  <si>
    <t>T1149260769</t>
  </si>
  <si>
    <t>2 005 080 025</t>
  </si>
  <si>
    <t>Vliegbasis Woensdrecht</t>
  </si>
  <si>
    <t>W804P800575</t>
  </si>
  <si>
    <t>2 015 014 006</t>
  </si>
  <si>
    <t>Verzoek Hoofd ICT</t>
  </si>
  <si>
    <t>Om bovenstaande DPM voor een totaalbedrag van € 375.521,= mee te verzekeren vanaf 1 maart 2019 op de (UGV) Uitgebreide Gevaren Verzekering van WVS.</t>
  </si>
  <si>
    <t>172 m2 verhuurd aan: "Sfeer voor jou B.V." Internetwinkel opslag en kantoorruimte</t>
  </si>
  <si>
    <t>Taxatierapport Sennema, rapportnummer 2884-09A, d.d. 24-8-2021</t>
  </si>
  <si>
    <t>Taxatierapport Sennema, rapportnummer 2884-09B  d.d. 24-08-2021</t>
  </si>
  <si>
    <t>Taxatierapport Sennema, rapportnummer 2884-21A, d.d. 25-8-2021</t>
  </si>
  <si>
    <t>Taxatierapport Sennema, rapportnummer 2884-21B, d.d. 25-8-2021</t>
  </si>
  <si>
    <t>Taxatierapport Sennema, rapportnummer 2884-03B, d.d. 20-07-2020</t>
  </si>
  <si>
    <t>Taxatierapport Sennema, rapportnummer 2884-22B, d.d. 30-09-2020</t>
  </si>
  <si>
    <t>447 m2 verhuurd aan St. Dag- en woonvoorziening verstandelijk gehandicapten</t>
  </si>
  <si>
    <t>6 jaar</t>
  </si>
  <si>
    <t>gebouw A</t>
  </si>
  <si>
    <t>gebouw B</t>
  </si>
  <si>
    <t>C</t>
  </si>
  <si>
    <t>A</t>
  </si>
  <si>
    <t>B</t>
  </si>
  <si>
    <t>gebouwen</t>
  </si>
  <si>
    <t>A1</t>
  </si>
  <si>
    <t>A2</t>
  </si>
  <si>
    <t>A3</t>
  </si>
  <si>
    <t>A4</t>
  </si>
  <si>
    <t xml:space="preserve">Bedrijfsschade </t>
  </si>
  <si>
    <t>Bijzondere extra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</si>
</sst>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€&quot;\ #,##0.00;[Red]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_ [$€-413]\ * #,##0.00_ ;_ [$€-413]\ * \-#,##0.00_ ;_ [$€-413]\ * &quot;-&quot;??_ ;_ @_ "/>
    <numFmt numFmtId="166" formatCode="_-&quot;€&quot;\ * #,##0_-;_-&quot;€&quot;\ * #,##0\-;_-&quot;€&quot;\ 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8000"/>
      <name val="Arial"/>
      <family val="2"/>
    </font>
    <font>
      <b/>
      <sz val="1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DCDB"/>
        <bgColor rgb="FF000000"/>
      </patternFill>
    </fill>
  </fills>
  <borders count="25">
    <border>
      <left/>
      <right/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theme="3" tint="0.79995117038483843"/>
      </bottom>
      <diagonal/>
    </border>
    <border>
      <left/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3" tint="0.79995117038483843"/>
      </bottom>
      <diagonal/>
    </border>
    <border>
      <left style="medium">
        <color indexed="64"/>
      </left>
      <right style="medium">
        <color indexed="64"/>
      </right>
      <top style="thin">
        <color theme="3" tint="0.79995117038483843"/>
      </top>
      <bottom style="medium">
        <color indexed="64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indexed="64"/>
      </top>
      <bottom style="double">
        <color indexed="64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3" tint="0.7999816888943144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2" fillId="4" borderId="1" xfId="0" applyFont="1" applyFill="1" applyBorder="1" applyAlignment="1">
      <alignment vertical="top"/>
    </xf>
    <xf numFmtId="0" fontId="2" fillId="4" borderId="2" xfId="0" applyFont="1" applyFill="1" applyBorder="1"/>
    <xf numFmtId="164" fontId="3" fillId="4" borderId="6" xfId="0" applyNumberFormat="1" applyFont="1" applyFill="1" applyBorder="1" applyAlignment="1">
      <alignment horizontal="center"/>
    </xf>
    <xf numFmtId="165" fontId="2" fillId="4" borderId="9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3" fillId="4" borderId="6" xfId="0" applyNumberFormat="1" applyFont="1" applyFill="1" applyBorder="1" applyAlignment="1">
      <alignment horizontal="center"/>
    </xf>
    <xf numFmtId="1" fontId="2" fillId="4" borderId="10" xfId="0" applyNumberFormat="1" applyFont="1" applyFill="1" applyBorder="1" applyAlignment="1">
      <alignment horizontal="center"/>
    </xf>
    <xf numFmtId="0" fontId="3" fillId="0" borderId="2" xfId="0" applyFont="1" applyBorder="1"/>
    <xf numFmtId="165" fontId="3" fillId="0" borderId="8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3" fillId="0" borderId="2" xfId="0" applyFont="1" applyFill="1" applyBorder="1"/>
    <xf numFmtId="44" fontId="3" fillId="2" borderId="2" xfId="2" applyFont="1" applyFill="1" applyBorder="1"/>
    <xf numFmtId="44" fontId="3" fillId="0" borderId="2" xfId="2" applyFont="1" applyBorder="1"/>
    <xf numFmtId="165" fontId="4" fillId="0" borderId="2" xfId="2" applyNumberFormat="1" applyFont="1" applyFill="1" applyBorder="1"/>
    <xf numFmtId="0" fontId="5" fillId="0" borderId="2" xfId="0" applyFont="1" applyFill="1" applyBorder="1"/>
    <xf numFmtId="44" fontId="4" fillId="0" borderId="2" xfId="4" applyFont="1" applyBorder="1"/>
    <xf numFmtId="0" fontId="5" fillId="0" borderId="2" xfId="0" applyFont="1" applyBorder="1"/>
    <xf numFmtId="165" fontId="3" fillId="0" borderId="1" xfId="0" applyNumberFormat="1" applyFont="1" applyBorder="1"/>
    <xf numFmtId="44" fontId="3" fillId="0" borderId="11" xfId="2" applyFont="1" applyBorder="1"/>
    <xf numFmtId="0" fontId="3" fillId="0" borderId="8" xfId="0" applyFont="1" applyBorder="1"/>
    <xf numFmtId="44" fontId="3" fillId="0" borderId="4" xfId="2" applyFont="1" applyBorder="1"/>
    <xf numFmtId="165" fontId="3" fillId="0" borderId="4" xfId="2" applyNumberFormat="1" applyFont="1" applyBorder="1"/>
    <xf numFmtId="165" fontId="3" fillId="0" borderId="4" xfId="0" applyNumberFormat="1" applyFont="1" applyBorder="1"/>
    <xf numFmtId="0" fontId="2" fillId="0" borderId="2" xfId="0" applyFont="1" applyBorder="1"/>
    <xf numFmtId="44" fontId="3" fillId="0" borderId="5" xfId="2" applyFont="1" applyBorder="1"/>
    <xf numFmtId="165" fontId="2" fillId="3" borderId="5" xfId="2" applyNumberFormat="1" applyFont="1" applyFill="1" applyBorder="1"/>
    <xf numFmtId="0" fontId="2" fillId="0" borderId="2" xfId="0" applyFont="1" applyBorder="1" applyAlignment="1">
      <alignment horizontal="center"/>
    </xf>
    <xf numFmtId="164" fontId="3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44" fontId="4" fillId="0" borderId="2" xfId="2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1" xfId="0" applyFont="1" applyBorder="1"/>
    <xf numFmtId="164" fontId="4" fillId="0" borderId="1" xfId="0" applyNumberFormat="1" applyFont="1" applyBorder="1"/>
    <xf numFmtId="49" fontId="4" fillId="0" borderId="4" xfId="2" applyNumberFormat="1" applyFont="1" applyBorder="1"/>
    <xf numFmtId="49" fontId="3" fillId="0" borderId="4" xfId="2" applyNumberFormat="1" applyFont="1" applyBorder="1"/>
    <xf numFmtId="49" fontId="3" fillId="0" borderId="11" xfId="2" applyNumberFormat="1" applyFont="1" applyBorder="1"/>
    <xf numFmtId="0" fontId="3" fillId="0" borderId="7" xfId="0" applyFont="1" applyBorder="1"/>
    <xf numFmtId="0" fontId="3" fillId="0" borderId="4" xfId="0" applyFont="1" applyBorder="1"/>
    <xf numFmtId="0" fontId="3" fillId="0" borderId="8" xfId="0" applyFont="1" applyFill="1" applyBorder="1"/>
    <xf numFmtId="49" fontId="4" fillId="0" borderId="0" xfId="2" applyNumberFormat="1" applyFont="1" applyBorder="1"/>
    <xf numFmtId="44" fontId="4" fillId="0" borderId="0" xfId="2" applyFont="1" applyBorder="1"/>
    <xf numFmtId="0" fontId="4" fillId="0" borderId="0" xfId="0" quotePrefix="1" applyFont="1" applyBorder="1"/>
    <xf numFmtId="0" fontId="4" fillId="0" borderId="4" xfId="0" applyFont="1" applyBorder="1"/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165" fontId="4" fillId="0" borderId="1" xfId="0" applyNumberFormat="1" applyFont="1" applyFill="1" applyBorder="1"/>
    <xf numFmtId="165" fontId="3" fillId="0" borderId="1" xfId="0" applyNumberFormat="1" applyFont="1" applyFill="1" applyBorder="1"/>
    <xf numFmtId="0" fontId="7" fillId="6" borderId="14" xfId="0" applyFont="1" applyFill="1" applyBorder="1" applyAlignment="1">
      <alignment horizontal="left"/>
    </xf>
    <xf numFmtId="0" fontId="7" fillId="7" borderId="15" xfId="0" applyFont="1" applyFill="1" applyBorder="1" applyAlignment="1">
      <alignment horizontal="left"/>
    </xf>
    <xf numFmtId="0" fontId="7" fillId="7" borderId="14" xfId="0" applyFont="1" applyFill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8" borderId="0" xfId="0" applyFont="1" applyFill="1" applyAlignment="1">
      <alignment horizontal="left"/>
    </xf>
    <xf numFmtId="8" fontId="8" fillId="8" borderId="14" xfId="0" applyNumberFormat="1" applyFont="1" applyFill="1" applyBorder="1" applyAlignment="1">
      <alignment horizontal="left"/>
    </xf>
    <xf numFmtId="0" fontId="8" fillId="8" borderId="14" xfId="0" applyFont="1" applyFill="1" applyBorder="1" applyAlignment="1">
      <alignment horizontal="left"/>
    </xf>
    <xf numFmtId="0" fontId="8" fillId="0" borderId="12" xfId="0" applyFont="1" applyBorder="1" applyAlignment="1">
      <alignment horizontal="left"/>
    </xf>
    <xf numFmtId="8" fontId="8" fillId="8" borderId="16" xfId="0" applyNumberFormat="1" applyFont="1" applyFill="1" applyBorder="1" applyAlignment="1">
      <alignment horizontal="left"/>
    </xf>
    <xf numFmtId="0" fontId="8" fillId="8" borderId="16" xfId="0" applyFont="1" applyFill="1" applyBorder="1" applyAlignment="1">
      <alignment horizontal="left"/>
    </xf>
    <xf numFmtId="8" fontId="8" fillId="8" borderId="17" xfId="0" applyNumberFormat="1" applyFont="1" applyFill="1" applyBorder="1" applyAlignment="1">
      <alignment horizontal="left"/>
    </xf>
    <xf numFmtId="8" fontId="9" fillId="8" borderId="16" xfId="0" applyNumberFormat="1" applyFont="1" applyFill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8" borderId="18" xfId="0" applyFont="1" applyFill="1" applyBorder="1" applyAlignment="1">
      <alignment horizontal="left"/>
    </xf>
    <xf numFmtId="0" fontId="8" fillId="8" borderId="17" xfId="0" applyFont="1" applyFill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8" borderId="19" xfId="0" applyFont="1" applyFill="1" applyBorder="1" applyAlignment="1">
      <alignment horizontal="left"/>
    </xf>
    <xf numFmtId="8" fontId="9" fillId="8" borderId="17" xfId="0" applyNumberFormat="1" applyFont="1" applyFill="1" applyBorder="1" applyAlignment="1">
      <alignment horizontal="left"/>
    </xf>
    <xf numFmtId="0" fontId="8" fillId="0" borderId="20" xfId="0" applyFont="1" applyBorder="1" applyAlignment="1">
      <alignment horizontal="left"/>
    </xf>
    <xf numFmtId="8" fontId="8" fillId="0" borderId="0" xfId="0" applyNumberFormat="1" applyFont="1" applyAlignment="1">
      <alignment horizontal="left"/>
    </xf>
    <xf numFmtId="8" fontId="9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4" fontId="0" fillId="0" borderId="0" xfId="0" applyNumberFormat="1"/>
    <xf numFmtId="4" fontId="0" fillId="0" borderId="21" xfId="0" applyNumberFormat="1" applyBorder="1"/>
    <xf numFmtId="44" fontId="0" fillId="0" borderId="0" xfId="2" applyFont="1"/>
    <xf numFmtId="165" fontId="3" fillId="0" borderId="2" xfId="0" applyNumberFormat="1" applyFont="1" applyFill="1" applyBorder="1"/>
    <xf numFmtId="166" fontId="4" fillId="0" borderId="0" xfId="0" applyNumberFormat="1" applyFont="1" applyAlignment="1">
      <alignment horizontal="center"/>
    </xf>
    <xf numFmtId="0" fontId="4" fillId="0" borderId="0" xfId="0" applyFont="1"/>
    <xf numFmtId="0" fontId="6" fillId="4" borderId="13" xfId="0" applyFont="1" applyFill="1" applyBorder="1" applyProtection="1">
      <protection hidden="1"/>
    </xf>
    <xf numFmtId="0" fontId="6" fillId="4" borderId="12" xfId="0" applyFont="1" applyFill="1" applyBorder="1" applyProtection="1">
      <protection hidden="1"/>
    </xf>
    <xf numFmtId="0" fontId="4" fillId="0" borderId="5" xfId="0" applyFont="1" applyBorder="1" applyProtection="1">
      <protection hidden="1"/>
    </xf>
    <xf numFmtId="0" fontId="4" fillId="5" borderId="5" xfId="0" applyFont="1" applyFill="1" applyBorder="1" applyProtection="1">
      <protection hidden="1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4" xfId="0" applyFont="1" applyFill="1" applyBorder="1"/>
    <xf numFmtId="0" fontId="4" fillId="0" borderId="0" xfId="0" applyFont="1" applyFill="1" applyBorder="1" applyProtection="1">
      <protection hidden="1"/>
    </xf>
    <xf numFmtId="0" fontId="3" fillId="0" borderId="0" xfId="0" applyFont="1" applyFill="1" applyBorder="1"/>
    <xf numFmtId="0" fontId="4" fillId="0" borderId="0" xfId="0" applyFont="1" applyFill="1" applyBorder="1"/>
    <xf numFmtId="165" fontId="3" fillId="0" borderId="23" xfId="0" applyNumberFormat="1" applyFont="1" applyBorder="1"/>
    <xf numFmtId="165" fontId="3" fillId="0" borderId="24" xfId="0" applyNumberFormat="1" applyFont="1" applyBorder="1"/>
    <xf numFmtId="165" fontId="3" fillId="0" borderId="22" xfId="0" applyNumberFormat="1" applyFont="1" applyBorder="1"/>
    <xf numFmtId="14" fontId="2" fillId="4" borderId="10" xfId="0" applyNumberFormat="1" applyFont="1" applyFill="1" applyBorder="1" applyAlignment="1">
      <alignment horizontal="center"/>
    </xf>
    <xf numFmtId="3" fontId="3" fillId="0" borderId="1" xfId="0" applyNumberFormat="1" applyFont="1" applyBorder="1"/>
    <xf numFmtId="165" fontId="2" fillId="5" borderId="5" xfId="2" applyNumberFormat="1" applyFont="1" applyFill="1" applyBorder="1"/>
    <xf numFmtId="165" fontId="3" fillId="5" borderId="8" xfId="0" applyNumberFormat="1" applyFont="1" applyFill="1" applyBorder="1"/>
    <xf numFmtId="165" fontId="4" fillId="5" borderId="2" xfId="2" applyNumberFormat="1" applyFont="1" applyFill="1" applyBorder="1"/>
  </cellXfs>
  <cellStyles count="5">
    <cellStyle name="Komma 2" xfId="1" xr:uid="{00000000-0005-0000-0000-000000000000}"/>
    <cellStyle name="Komma 2 2" xfId="3" xr:uid="{7BCE6BF2-28B4-4ACC-B1E3-F0D4CE053C23}"/>
    <cellStyle name="Standaard" xfId="0" builtinId="0"/>
    <cellStyle name="Valuta" xfId="2" builtinId="4"/>
    <cellStyle name="Valuta 2" xfId="4" xr:uid="{0A88B8FD-CBB2-46FF-8B8A-58F672720652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95250</xdr:colOff>
      <xdr:row>28</xdr:row>
      <xdr:rowOff>189809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CEE5D50-9DBE-4DCA-A8E5-38058C934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848725" cy="5523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9525</xdr:rowOff>
    </xdr:from>
    <xdr:to>
      <xdr:col>9</xdr:col>
      <xdr:colOff>304076</xdr:colOff>
      <xdr:row>69</xdr:row>
      <xdr:rowOff>27692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1A10F68-07FD-4CC6-B2B0-9BEB9F4AF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105525"/>
          <a:ext cx="5790476" cy="7066667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18</xdr:col>
      <xdr:colOff>589839</xdr:colOff>
      <xdr:row>68</xdr:row>
      <xdr:rowOff>94381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C6D6BA2D-1E56-4726-8D1B-24C18C3FD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0" y="6096000"/>
          <a:ext cx="5685714" cy="69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3"/>
  <sheetViews>
    <sheetView tabSelected="1" topLeftCell="A31" zoomScaleNormal="100" workbookViewId="0">
      <selection activeCell="I23" sqref="I23"/>
    </sheetView>
  </sheetViews>
  <sheetFormatPr defaultColWidth="9.140625" defaultRowHeight="12.75" x14ac:dyDescent="0.2"/>
  <cols>
    <col min="1" max="1" width="44.28515625" style="15" bestFit="1" customWidth="1"/>
    <col min="2" max="2" width="9.140625" style="15" bestFit="1" customWidth="1"/>
    <col min="3" max="3" width="15.5703125" style="15" bestFit="1" customWidth="1"/>
    <col min="4" max="4" width="36" style="15" bestFit="1" customWidth="1"/>
    <col min="5" max="5" width="22.85546875" style="15" customWidth="1"/>
    <col min="6" max="6" width="21.85546875" style="16" hidden="1" customWidth="1"/>
    <col min="7" max="8" width="22.5703125" style="24" hidden="1" customWidth="1"/>
    <col min="9" max="9" width="22.5703125" style="24" customWidth="1"/>
    <col min="10" max="10" width="10.5703125" style="15" bestFit="1" customWidth="1"/>
    <col min="11" max="11" width="3.7109375" style="15" customWidth="1"/>
    <col min="12" max="12" width="57.28515625" style="15" customWidth="1"/>
    <col min="13" max="13" width="58.85546875" style="15" bestFit="1" customWidth="1"/>
    <col min="14" max="14" width="24" style="35" bestFit="1" customWidth="1"/>
    <col min="15" max="15" width="9.5703125" style="15" bestFit="1" customWidth="1"/>
    <col min="16" max="19" width="9.140625" style="84"/>
    <col min="20" max="20" width="12.42578125" style="84" bestFit="1" customWidth="1"/>
    <col min="21" max="22" width="9.5703125" style="15" bestFit="1" customWidth="1"/>
    <col min="23" max="24" width="9.140625" style="15"/>
    <col min="25" max="25" width="10.140625" style="15" bestFit="1" customWidth="1"/>
    <col min="26" max="28" width="9.140625" style="15"/>
    <col min="29" max="29" width="11.5703125" style="16" bestFit="1" customWidth="1"/>
    <col min="30" max="16384" width="9.140625" style="15"/>
  </cols>
  <sheetData>
    <row r="1" spans="1:29" s="7" customFormat="1" x14ac:dyDescent="0.2">
      <c r="A1" s="1" t="s">
        <v>0</v>
      </c>
      <c r="B1" s="1" t="s">
        <v>40</v>
      </c>
      <c r="C1" s="1" t="s">
        <v>41</v>
      </c>
      <c r="D1" s="2"/>
      <c r="E1" s="2" t="s">
        <v>2</v>
      </c>
      <c r="F1" s="3" t="s">
        <v>1</v>
      </c>
      <c r="G1" s="4" t="s">
        <v>1</v>
      </c>
      <c r="H1" s="4" t="s">
        <v>1</v>
      </c>
      <c r="I1" s="4" t="s">
        <v>1</v>
      </c>
      <c r="J1" s="2" t="s">
        <v>3</v>
      </c>
      <c r="K1" s="2"/>
      <c r="L1" s="2" t="s">
        <v>4</v>
      </c>
      <c r="M1" s="2" t="s">
        <v>7</v>
      </c>
      <c r="N1" s="5" t="s">
        <v>6</v>
      </c>
      <c r="O1" s="6"/>
      <c r="P1" s="85" t="s">
        <v>88</v>
      </c>
      <c r="Q1" s="85" t="s">
        <v>87</v>
      </c>
      <c r="R1" s="85" t="s">
        <v>86</v>
      </c>
      <c r="S1" s="85" t="s">
        <v>85</v>
      </c>
      <c r="T1" s="85" t="s">
        <v>84</v>
      </c>
      <c r="AC1" s="8"/>
    </row>
    <row r="2" spans="1:29" s="7" customFormat="1" ht="13.5" thickBot="1" x14ac:dyDescent="0.25">
      <c r="A2" s="1"/>
      <c r="B2" s="1"/>
      <c r="C2" s="1"/>
      <c r="D2" s="2"/>
      <c r="E2" s="2"/>
      <c r="F2" s="9">
        <v>2019</v>
      </c>
      <c r="G2" s="10">
        <v>2021</v>
      </c>
      <c r="H2" s="98">
        <v>44562</v>
      </c>
      <c r="I2" s="98">
        <v>44926</v>
      </c>
      <c r="J2" s="2"/>
      <c r="K2" s="2"/>
      <c r="L2" s="2"/>
      <c r="M2" s="2"/>
      <c r="N2" s="5"/>
      <c r="O2" s="6"/>
      <c r="P2" s="86" t="s">
        <v>83</v>
      </c>
      <c r="Q2" s="86" t="s">
        <v>83</v>
      </c>
      <c r="R2" s="86" t="s">
        <v>83</v>
      </c>
      <c r="S2" s="86" t="s">
        <v>83</v>
      </c>
      <c r="T2" s="86" t="s">
        <v>83</v>
      </c>
      <c r="AC2" s="8"/>
    </row>
    <row r="3" spans="1:29" ht="13.5" thickBot="1" x14ac:dyDescent="0.25">
      <c r="A3" s="17" t="s">
        <v>51</v>
      </c>
      <c r="B3" s="17" t="s">
        <v>55</v>
      </c>
      <c r="C3" s="17" t="s">
        <v>43</v>
      </c>
      <c r="D3" s="17" t="s">
        <v>258</v>
      </c>
      <c r="E3" s="17" t="s">
        <v>13</v>
      </c>
      <c r="F3" s="19">
        <v>7026100</v>
      </c>
      <c r="G3" s="20">
        <f>ROUNDUP(F3*108/100,-3)</f>
        <v>7589000</v>
      </c>
      <c r="H3" s="20">
        <f>ROUND(G3*1.05,-1)</f>
        <v>7968450</v>
      </c>
      <c r="I3" s="20">
        <f>ROUND(H3/157.2*164.5,0)</f>
        <v>8338486</v>
      </c>
      <c r="J3" s="17" t="s">
        <v>17</v>
      </c>
      <c r="K3" s="17"/>
      <c r="L3" s="17"/>
      <c r="M3" s="36" t="s">
        <v>11</v>
      </c>
      <c r="N3" s="83" t="s">
        <v>257</v>
      </c>
      <c r="O3" s="14"/>
      <c r="P3" s="87" t="s">
        <v>20</v>
      </c>
      <c r="Q3" s="87" t="s">
        <v>17</v>
      </c>
      <c r="R3" s="87" t="s">
        <v>17</v>
      </c>
      <c r="S3" s="87" t="s">
        <v>20</v>
      </c>
      <c r="T3" s="87" t="s">
        <v>20</v>
      </c>
    </row>
    <row r="4" spans="1:29" ht="13.5" thickBot="1" x14ac:dyDescent="0.25">
      <c r="A4" s="17" t="s">
        <v>51</v>
      </c>
      <c r="B4" s="17" t="s">
        <v>55</v>
      </c>
      <c r="C4" s="17" t="s">
        <v>43</v>
      </c>
      <c r="D4" s="17" t="s">
        <v>259</v>
      </c>
      <c r="E4" s="17" t="s">
        <v>13</v>
      </c>
      <c r="F4" s="19"/>
      <c r="G4" s="20">
        <v>0</v>
      </c>
      <c r="H4" s="20">
        <f>ROUND(G4*1.05,-1)</f>
        <v>0</v>
      </c>
      <c r="I4" s="20">
        <f>ROUND(H4/157.2*164.5,0)</f>
        <v>0</v>
      </c>
      <c r="J4" s="17"/>
      <c r="K4" s="17"/>
      <c r="L4" s="17"/>
      <c r="M4" s="83"/>
      <c r="N4" s="83"/>
      <c r="O4" s="14"/>
      <c r="P4" s="87" t="s">
        <v>20</v>
      </c>
      <c r="Q4" s="87" t="s">
        <v>17</v>
      </c>
      <c r="R4" s="87" t="s">
        <v>17</v>
      </c>
      <c r="S4" s="87" t="s">
        <v>20</v>
      </c>
      <c r="T4" s="87" t="s">
        <v>20</v>
      </c>
    </row>
    <row r="5" spans="1:29" ht="13.5" thickBot="1" x14ac:dyDescent="0.25">
      <c r="A5" s="17" t="s">
        <v>51</v>
      </c>
      <c r="B5" s="17" t="s">
        <v>55</v>
      </c>
      <c r="C5" s="17" t="s">
        <v>43</v>
      </c>
      <c r="D5" s="17"/>
      <c r="E5" s="17" t="s">
        <v>15</v>
      </c>
      <c r="F5" s="19">
        <v>2003650</v>
      </c>
      <c r="G5" s="20">
        <v>2003650</v>
      </c>
      <c r="H5" s="20">
        <f>G5</f>
        <v>2003650</v>
      </c>
      <c r="I5" s="20">
        <f>H5</f>
        <v>2003650</v>
      </c>
      <c r="J5" s="17" t="s">
        <v>17</v>
      </c>
      <c r="K5" s="17"/>
      <c r="L5" s="17" t="s">
        <v>23</v>
      </c>
      <c r="M5" s="36" t="s">
        <v>27</v>
      </c>
      <c r="N5" s="13" t="s">
        <v>19</v>
      </c>
      <c r="O5" s="14"/>
      <c r="P5" s="87"/>
      <c r="Q5" s="87"/>
      <c r="R5" s="87"/>
      <c r="S5" s="87"/>
      <c r="T5" s="87"/>
    </row>
    <row r="6" spans="1:29" ht="13.5" thickBot="1" x14ac:dyDescent="0.25">
      <c r="A6" s="17" t="s">
        <v>51</v>
      </c>
      <c r="B6" s="17" t="s">
        <v>55</v>
      </c>
      <c r="C6" s="17" t="s">
        <v>43</v>
      </c>
      <c r="D6" s="17"/>
      <c r="E6" s="17" t="s">
        <v>15</v>
      </c>
      <c r="F6" s="19">
        <v>643350</v>
      </c>
      <c r="G6" s="20">
        <v>643350</v>
      </c>
      <c r="H6" s="20">
        <f t="shared" ref="H6:H7" si="0">G6</f>
        <v>643350</v>
      </c>
      <c r="I6" s="20">
        <f t="shared" ref="I6:I7" si="1">H6</f>
        <v>643350</v>
      </c>
      <c r="J6" s="17" t="s">
        <v>20</v>
      </c>
      <c r="K6" s="17"/>
      <c r="L6" s="17"/>
      <c r="M6" s="36" t="s">
        <v>27</v>
      </c>
      <c r="N6" s="13" t="s">
        <v>19</v>
      </c>
      <c r="O6" s="14"/>
      <c r="P6" s="87"/>
      <c r="Q6" s="87"/>
      <c r="R6" s="87"/>
      <c r="S6" s="87"/>
      <c r="T6" s="87"/>
    </row>
    <row r="7" spans="1:29" ht="13.5" thickBot="1" x14ac:dyDescent="0.25">
      <c r="A7" s="17" t="s">
        <v>51</v>
      </c>
      <c r="B7" s="17" t="s">
        <v>55</v>
      </c>
      <c r="C7" s="17" t="s">
        <v>43</v>
      </c>
      <c r="D7" s="17"/>
      <c r="E7" s="17" t="s">
        <v>15</v>
      </c>
      <c r="F7" s="19"/>
      <c r="G7" s="20">
        <v>119284</v>
      </c>
      <c r="H7" s="20">
        <f t="shared" si="0"/>
        <v>119284</v>
      </c>
      <c r="I7" s="20">
        <f t="shared" si="1"/>
        <v>119284</v>
      </c>
      <c r="J7" s="17" t="s">
        <v>17</v>
      </c>
      <c r="K7" s="17"/>
      <c r="L7" s="17" t="s">
        <v>26</v>
      </c>
      <c r="M7" s="36" t="s">
        <v>27</v>
      </c>
      <c r="N7" s="13" t="s">
        <v>19</v>
      </c>
      <c r="O7" s="14"/>
      <c r="P7" s="87"/>
      <c r="Q7" s="87"/>
      <c r="R7" s="87"/>
      <c r="S7" s="87"/>
      <c r="T7" s="87"/>
    </row>
    <row r="8" spans="1:29" ht="13.5" thickBot="1" x14ac:dyDescent="0.25">
      <c r="A8" s="17" t="s">
        <v>51</v>
      </c>
      <c r="B8" s="17" t="s">
        <v>55</v>
      </c>
      <c r="C8" s="17" t="s">
        <v>43</v>
      </c>
      <c r="D8" s="17"/>
      <c r="E8" s="17" t="s">
        <v>16</v>
      </c>
      <c r="F8" s="19">
        <v>16000</v>
      </c>
      <c r="G8" s="20">
        <f>F8</f>
        <v>16000</v>
      </c>
      <c r="H8" s="20">
        <f>G8</f>
        <v>16000</v>
      </c>
      <c r="I8" s="20">
        <f>H8</f>
        <v>16000</v>
      </c>
      <c r="J8" s="17" t="s">
        <v>20</v>
      </c>
      <c r="K8" s="17"/>
      <c r="L8" s="17"/>
      <c r="M8" s="83"/>
      <c r="N8" s="83"/>
      <c r="O8" s="14"/>
      <c r="P8" s="87"/>
      <c r="Q8" s="87"/>
      <c r="R8" s="87"/>
      <c r="S8" s="87"/>
      <c r="T8" s="87"/>
    </row>
    <row r="9" spans="1:29" ht="13.5" thickBot="1" x14ac:dyDescent="0.25">
      <c r="A9" s="17" t="s">
        <v>52</v>
      </c>
      <c r="B9" s="17" t="s">
        <v>55</v>
      </c>
      <c r="C9" s="17" t="s">
        <v>43</v>
      </c>
      <c r="D9" s="17"/>
      <c r="E9" s="17" t="s">
        <v>13</v>
      </c>
      <c r="F9" s="19">
        <v>4346200</v>
      </c>
      <c r="G9" s="20">
        <v>4513000</v>
      </c>
      <c r="H9" s="20">
        <f>ROUND(G9*1.05,-1)</f>
        <v>4738650</v>
      </c>
      <c r="I9" s="20">
        <f>ROUND(H9/157.2*164.5,0)</f>
        <v>4958702</v>
      </c>
      <c r="J9" s="17" t="s">
        <v>17</v>
      </c>
      <c r="K9" s="17"/>
      <c r="L9" s="36" t="s">
        <v>249</v>
      </c>
      <c r="M9" s="36" t="s">
        <v>250</v>
      </c>
      <c r="N9" s="13" t="s">
        <v>18</v>
      </c>
      <c r="O9" s="14"/>
      <c r="P9" s="87" t="s">
        <v>20</v>
      </c>
      <c r="Q9" s="87" t="s">
        <v>17</v>
      </c>
      <c r="R9" s="87" t="s">
        <v>17</v>
      </c>
      <c r="S9" s="87" t="s">
        <v>20</v>
      </c>
      <c r="T9" s="87" t="s">
        <v>20</v>
      </c>
    </row>
    <row r="10" spans="1:29" ht="13.5" thickBot="1" x14ac:dyDescent="0.25">
      <c r="A10" s="17" t="s">
        <v>52</v>
      </c>
      <c r="B10" s="17" t="s">
        <v>55</v>
      </c>
      <c r="C10" s="17" t="s">
        <v>43</v>
      </c>
      <c r="D10" s="17"/>
      <c r="E10" s="17" t="s">
        <v>15</v>
      </c>
      <c r="F10" s="19">
        <v>946410</v>
      </c>
      <c r="G10" s="20">
        <v>1111270</v>
      </c>
      <c r="H10" s="20">
        <f t="shared" ref="H10:I12" si="2">G10</f>
        <v>1111270</v>
      </c>
      <c r="I10" s="20">
        <f t="shared" si="2"/>
        <v>1111270</v>
      </c>
      <c r="J10" s="17" t="s">
        <v>17</v>
      </c>
      <c r="K10" s="17"/>
      <c r="L10" s="17" t="s">
        <v>23</v>
      </c>
      <c r="M10" s="36" t="s">
        <v>251</v>
      </c>
      <c r="N10" s="13" t="s">
        <v>19</v>
      </c>
      <c r="O10" s="14"/>
      <c r="P10" s="87"/>
      <c r="Q10" s="87"/>
      <c r="R10" s="87"/>
      <c r="S10" s="87"/>
      <c r="T10" s="87"/>
    </row>
    <row r="11" spans="1:29" ht="13.5" thickBot="1" x14ac:dyDescent="0.25">
      <c r="A11" s="17" t="s">
        <v>52</v>
      </c>
      <c r="B11" s="17" t="s">
        <v>55</v>
      </c>
      <c r="C11" s="17" t="s">
        <v>43</v>
      </c>
      <c r="D11" s="17"/>
      <c r="E11" s="17" t="s">
        <v>15</v>
      </c>
      <c r="F11" s="19">
        <v>285590</v>
      </c>
      <c r="G11" s="20">
        <v>240730</v>
      </c>
      <c r="H11" s="20">
        <f t="shared" si="2"/>
        <v>240730</v>
      </c>
      <c r="I11" s="20">
        <f t="shared" si="2"/>
        <v>240730</v>
      </c>
      <c r="J11" s="17" t="s">
        <v>20</v>
      </c>
      <c r="K11" s="17"/>
      <c r="L11" s="17" t="s">
        <v>21</v>
      </c>
      <c r="M11" s="36" t="s">
        <v>251</v>
      </c>
      <c r="N11" s="13" t="s">
        <v>19</v>
      </c>
      <c r="O11" s="14"/>
      <c r="P11" s="87"/>
      <c r="Q11" s="87"/>
      <c r="R11" s="87"/>
      <c r="S11" s="87"/>
      <c r="T11" s="87"/>
    </row>
    <row r="12" spans="1:29" ht="13.5" thickBot="1" x14ac:dyDescent="0.25">
      <c r="A12" s="17" t="s">
        <v>52</v>
      </c>
      <c r="B12" s="17" t="s">
        <v>55</v>
      </c>
      <c r="C12" s="17" t="s">
        <v>43</v>
      </c>
      <c r="D12" s="17"/>
      <c r="E12" s="17" t="s">
        <v>15</v>
      </c>
      <c r="F12" s="19">
        <v>75100</v>
      </c>
      <c r="G12" s="20">
        <v>76000</v>
      </c>
      <c r="H12" s="20">
        <f t="shared" si="2"/>
        <v>76000</v>
      </c>
      <c r="I12" s="20">
        <f t="shared" si="2"/>
        <v>76000</v>
      </c>
      <c r="J12" s="17" t="s">
        <v>17</v>
      </c>
      <c r="K12" s="17"/>
      <c r="L12" s="17" t="s">
        <v>26</v>
      </c>
      <c r="M12" s="36" t="s">
        <v>251</v>
      </c>
      <c r="N12" s="13" t="s">
        <v>19</v>
      </c>
      <c r="O12" s="14"/>
      <c r="P12" s="87"/>
      <c r="Q12" s="87"/>
      <c r="R12" s="87"/>
      <c r="S12" s="87"/>
      <c r="T12" s="87"/>
    </row>
    <row r="13" spans="1:29" ht="13.5" thickBot="1" x14ac:dyDescent="0.25">
      <c r="A13" s="17" t="s">
        <v>49</v>
      </c>
      <c r="B13" s="17" t="s">
        <v>58</v>
      </c>
      <c r="C13" s="17" t="s">
        <v>48</v>
      </c>
      <c r="D13" s="17"/>
      <c r="E13" s="17" t="s">
        <v>13</v>
      </c>
      <c r="F13" s="19">
        <v>7366000</v>
      </c>
      <c r="G13" s="20">
        <v>8170000</v>
      </c>
      <c r="H13" s="20">
        <f>ROUND(G13*1.05,-1)</f>
        <v>8578500</v>
      </c>
      <c r="I13" s="20">
        <f>ROUND(H13/157.2*164.5,0)</f>
        <v>8976865</v>
      </c>
      <c r="J13" s="17" t="s">
        <v>17</v>
      </c>
      <c r="K13" s="17"/>
      <c r="L13" s="17"/>
      <c r="M13" s="36" t="s">
        <v>252</v>
      </c>
      <c r="N13" s="13" t="s">
        <v>18</v>
      </c>
      <c r="O13" s="14"/>
      <c r="P13" s="87" t="s">
        <v>20</v>
      </c>
      <c r="Q13" s="87" t="s">
        <v>17</v>
      </c>
      <c r="R13" s="87" t="s">
        <v>17</v>
      </c>
      <c r="S13" s="87" t="s">
        <v>20</v>
      </c>
      <c r="T13" s="87" t="s">
        <v>20</v>
      </c>
    </row>
    <row r="14" spans="1:29" ht="13.5" thickBot="1" x14ac:dyDescent="0.25">
      <c r="A14" s="17" t="s">
        <v>49</v>
      </c>
      <c r="B14" s="17" t="s">
        <v>58</v>
      </c>
      <c r="C14" s="17" t="s">
        <v>48</v>
      </c>
      <c r="D14" s="17"/>
      <c r="E14" s="17" t="s">
        <v>15</v>
      </c>
      <c r="F14" s="19">
        <v>1840610</v>
      </c>
      <c r="G14" s="20">
        <v>2213530</v>
      </c>
      <c r="H14" s="20">
        <f t="shared" ref="H14:I16" si="3">G14</f>
        <v>2213530</v>
      </c>
      <c r="I14" s="20">
        <f t="shared" si="3"/>
        <v>2213530</v>
      </c>
      <c r="J14" s="17" t="s">
        <v>17</v>
      </c>
      <c r="K14" s="17"/>
      <c r="L14" s="11" t="s">
        <v>23</v>
      </c>
      <c r="M14" s="36" t="s">
        <v>253</v>
      </c>
      <c r="N14" s="13" t="s">
        <v>19</v>
      </c>
      <c r="O14" s="14"/>
      <c r="P14" s="87"/>
      <c r="Q14" s="87"/>
      <c r="R14" s="87"/>
      <c r="S14" s="87"/>
      <c r="T14" s="87"/>
    </row>
    <row r="15" spans="1:29" ht="13.5" thickBot="1" x14ac:dyDescent="0.25">
      <c r="A15" s="17" t="s">
        <v>49</v>
      </c>
      <c r="B15" s="17" t="s">
        <v>58</v>
      </c>
      <c r="C15" s="17" t="s">
        <v>48</v>
      </c>
      <c r="D15" s="17"/>
      <c r="E15" s="17" t="s">
        <v>15</v>
      </c>
      <c r="F15" s="19">
        <v>536390</v>
      </c>
      <c r="G15" s="20">
        <v>526970</v>
      </c>
      <c r="H15" s="20">
        <f t="shared" si="3"/>
        <v>526970</v>
      </c>
      <c r="I15" s="20">
        <f t="shared" si="3"/>
        <v>526970</v>
      </c>
      <c r="J15" s="17" t="s">
        <v>20</v>
      </c>
      <c r="K15" s="17"/>
      <c r="L15" s="17"/>
      <c r="M15" s="83"/>
      <c r="N15" s="83"/>
      <c r="O15" s="14"/>
      <c r="P15" s="87"/>
      <c r="Q15" s="87"/>
      <c r="R15" s="87"/>
      <c r="S15" s="87"/>
      <c r="T15" s="87"/>
    </row>
    <row r="16" spans="1:29" ht="13.5" thickBot="1" x14ac:dyDescent="0.25">
      <c r="A16" s="17" t="s">
        <v>49</v>
      </c>
      <c r="B16" s="17" t="s">
        <v>58</v>
      </c>
      <c r="C16" s="17" t="s">
        <v>48</v>
      </c>
      <c r="D16" s="17"/>
      <c r="E16" s="17" t="s">
        <v>15</v>
      </c>
      <c r="F16" s="19">
        <v>58000</v>
      </c>
      <c r="G16" s="20">
        <v>57161</v>
      </c>
      <c r="H16" s="20">
        <f t="shared" si="3"/>
        <v>57161</v>
      </c>
      <c r="I16" s="20">
        <f t="shared" si="3"/>
        <v>57161</v>
      </c>
      <c r="J16" s="17" t="s">
        <v>17</v>
      </c>
      <c r="K16" s="17"/>
      <c r="L16" s="17" t="s">
        <v>26</v>
      </c>
      <c r="M16" s="36" t="s">
        <v>253</v>
      </c>
      <c r="N16" s="13" t="s">
        <v>19</v>
      </c>
      <c r="O16" s="14"/>
      <c r="P16" s="87"/>
      <c r="Q16" s="87"/>
      <c r="R16" s="87"/>
      <c r="S16" s="87"/>
      <c r="T16" s="87"/>
    </row>
    <row r="17" spans="1:20" ht="13.5" thickBot="1" x14ac:dyDescent="0.25">
      <c r="A17" s="17" t="s">
        <v>49</v>
      </c>
      <c r="B17" s="17" t="s">
        <v>58</v>
      </c>
      <c r="C17" s="17" t="s">
        <v>48</v>
      </c>
      <c r="D17" s="17"/>
      <c r="E17" s="17" t="s">
        <v>16</v>
      </c>
      <c r="F17" s="19">
        <v>130000</v>
      </c>
      <c r="G17" s="20">
        <f t="shared" ref="G17" si="4">F17</f>
        <v>130000</v>
      </c>
      <c r="H17" s="20">
        <f>G17</f>
        <v>130000</v>
      </c>
      <c r="I17" s="20">
        <f>H17</f>
        <v>130000</v>
      </c>
      <c r="J17" s="17" t="s">
        <v>20</v>
      </c>
      <c r="K17" s="17"/>
      <c r="L17" s="17"/>
      <c r="M17" s="83"/>
      <c r="N17" s="83"/>
      <c r="O17" s="14"/>
      <c r="P17" s="87"/>
      <c r="Q17" s="87"/>
      <c r="R17" s="87"/>
      <c r="S17" s="87"/>
      <c r="T17" s="87"/>
    </row>
    <row r="18" spans="1:20" ht="13.5" thickBot="1" x14ac:dyDescent="0.25">
      <c r="A18" s="17" t="s">
        <v>50</v>
      </c>
      <c r="B18" s="17" t="s">
        <v>59</v>
      </c>
      <c r="C18" s="17" t="s">
        <v>47</v>
      </c>
      <c r="D18" s="17"/>
      <c r="E18" s="17" t="s">
        <v>13</v>
      </c>
      <c r="F18" s="19">
        <v>8012800</v>
      </c>
      <c r="G18" s="20">
        <f>ROUNDUP(F18*108/100,-3)</f>
        <v>8654000</v>
      </c>
      <c r="H18" s="20">
        <f>ROUND(G18*1.05,-1)</f>
        <v>9086700</v>
      </c>
      <c r="I18" s="20">
        <f>ROUND(H18/157.2*164.5,0)</f>
        <v>9508665</v>
      </c>
      <c r="J18" s="17" t="s">
        <v>17</v>
      </c>
      <c r="K18" s="17"/>
      <c r="L18" s="17"/>
      <c r="M18" s="11" t="s">
        <v>10</v>
      </c>
      <c r="N18" s="13" t="s">
        <v>18</v>
      </c>
      <c r="O18" s="14"/>
      <c r="P18" s="87" t="s">
        <v>20</v>
      </c>
      <c r="Q18" s="87" t="s">
        <v>17</v>
      </c>
      <c r="R18" s="87" t="s">
        <v>17</v>
      </c>
      <c r="S18" s="87" t="s">
        <v>20</v>
      </c>
      <c r="T18" s="87" t="s">
        <v>20</v>
      </c>
    </row>
    <row r="19" spans="1:20" ht="13.5" thickBot="1" x14ac:dyDescent="0.25">
      <c r="A19" s="17" t="s">
        <v>50</v>
      </c>
      <c r="B19" s="17" t="s">
        <v>59</v>
      </c>
      <c r="C19" s="17" t="s">
        <v>47</v>
      </c>
      <c r="D19" s="17"/>
      <c r="E19" s="17" t="s">
        <v>15</v>
      </c>
      <c r="F19" s="19">
        <v>4462670</v>
      </c>
      <c r="G19" s="20">
        <v>4462670</v>
      </c>
      <c r="H19" s="20">
        <f t="shared" ref="H19:I21" si="5">G19</f>
        <v>4462670</v>
      </c>
      <c r="I19" s="20">
        <f t="shared" si="5"/>
        <v>4462670</v>
      </c>
      <c r="J19" s="17" t="s">
        <v>17</v>
      </c>
      <c r="K19" s="17"/>
      <c r="L19" s="17" t="s">
        <v>23</v>
      </c>
      <c r="M19" s="36" t="s">
        <v>254</v>
      </c>
      <c r="N19" s="13" t="s">
        <v>19</v>
      </c>
      <c r="O19" s="14"/>
      <c r="P19" s="87"/>
      <c r="Q19" s="87"/>
      <c r="R19" s="87"/>
      <c r="S19" s="87"/>
      <c r="T19" s="87"/>
    </row>
    <row r="20" spans="1:20" ht="13.5" thickBot="1" x14ac:dyDescent="0.25">
      <c r="A20" s="17" t="s">
        <v>50</v>
      </c>
      <c r="B20" s="17" t="s">
        <v>59</v>
      </c>
      <c r="C20" s="17" t="s">
        <v>47</v>
      </c>
      <c r="D20" s="17"/>
      <c r="E20" s="17" t="s">
        <v>15</v>
      </c>
      <c r="F20" s="19">
        <v>630330</v>
      </c>
      <c r="G20" s="20">
        <f t="shared" ref="G20" si="6">F20</f>
        <v>630330</v>
      </c>
      <c r="H20" s="20">
        <f t="shared" si="5"/>
        <v>630330</v>
      </c>
      <c r="I20" s="20">
        <f t="shared" si="5"/>
        <v>630330</v>
      </c>
      <c r="J20" s="17" t="s">
        <v>20</v>
      </c>
      <c r="K20" s="17"/>
      <c r="L20" s="82"/>
      <c r="M20" s="83"/>
      <c r="N20" s="83"/>
      <c r="O20" s="14"/>
      <c r="P20" s="87"/>
      <c r="Q20" s="87"/>
      <c r="R20" s="87"/>
      <c r="S20" s="87"/>
      <c r="T20" s="87"/>
    </row>
    <row r="21" spans="1:20" ht="13.5" thickBot="1" x14ac:dyDescent="0.25">
      <c r="A21" s="17" t="s">
        <v>50</v>
      </c>
      <c r="B21" s="17" t="s">
        <v>59</v>
      </c>
      <c r="C21" s="17" t="s">
        <v>47</v>
      </c>
      <c r="D21" s="17"/>
      <c r="E21" s="17" t="s">
        <v>15</v>
      </c>
      <c r="F21" s="19">
        <v>48000</v>
      </c>
      <c r="G21" s="20">
        <v>47874</v>
      </c>
      <c r="H21" s="20">
        <f t="shared" si="5"/>
        <v>47874</v>
      </c>
      <c r="I21" s="20">
        <f t="shared" si="5"/>
        <v>47874</v>
      </c>
      <c r="J21" s="17" t="s">
        <v>17</v>
      </c>
      <c r="K21" s="17"/>
      <c r="L21" s="17" t="s">
        <v>26</v>
      </c>
      <c r="M21" s="36" t="s">
        <v>254</v>
      </c>
      <c r="N21" s="13" t="s">
        <v>19</v>
      </c>
      <c r="O21" s="14"/>
      <c r="P21" s="87"/>
      <c r="Q21" s="87"/>
      <c r="R21" s="87"/>
      <c r="S21" s="87"/>
      <c r="T21" s="87"/>
    </row>
    <row r="22" spans="1:20" ht="13.5" thickBot="1" x14ac:dyDescent="0.25">
      <c r="A22" s="17" t="s">
        <v>50</v>
      </c>
      <c r="B22" s="17" t="s">
        <v>59</v>
      </c>
      <c r="C22" s="17" t="s">
        <v>47</v>
      </c>
      <c r="D22" s="21"/>
      <c r="E22" s="17" t="s">
        <v>16</v>
      </c>
      <c r="F22" s="19">
        <v>1500000</v>
      </c>
      <c r="G22" s="20">
        <v>1800000</v>
      </c>
      <c r="H22" s="20">
        <f>G22</f>
        <v>1800000</v>
      </c>
      <c r="I22" s="20">
        <f>H22-400000</f>
        <v>1400000</v>
      </c>
      <c r="J22" s="17" t="s">
        <v>20</v>
      </c>
      <c r="K22" s="17"/>
      <c r="L22" s="17" t="s">
        <v>24</v>
      </c>
      <c r="M22" s="83"/>
      <c r="N22" s="83"/>
      <c r="O22" s="14"/>
      <c r="P22" s="87"/>
      <c r="Q22" s="87"/>
      <c r="R22" s="87"/>
      <c r="S22" s="87"/>
      <c r="T22" s="87"/>
    </row>
    <row r="23" spans="1:20" ht="13.5" thickBot="1" x14ac:dyDescent="0.25">
      <c r="A23" s="17" t="s">
        <v>46</v>
      </c>
      <c r="B23" s="17" t="s">
        <v>56</v>
      </c>
      <c r="C23" s="17" t="s">
        <v>43</v>
      </c>
      <c r="D23" s="17"/>
      <c r="E23" s="17" t="s">
        <v>13</v>
      </c>
      <c r="F23" s="22">
        <v>7480400</v>
      </c>
      <c r="G23" s="20">
        <f>ROUNDUP(F23*108/105,-3)</f>
        <v>7695000</v>
      </c>
      <c r="H23" s="20">
        <f>ROUND(G23*1.05,-1)</f>
        <v>8079750</v>
      </c>
      <c r="I23" s="20">
        <f>ROUND(H23/157.2*164.5,0)</f>
        <v>8454955</v>
      </c>
      <c r="J23" s="17" t="s">
        <v>17</v>
      </c>
      <c r="K23" s="17"/>
      <c r="L23" s="36" t="s">
        <v>256</v>
      </c>
      <c r="M23" s="11" t="s">
        <v>37</v>
      </c>
      <c r="N23" s="13" t="s">
        <v>18</v>
      </c>
      <c r="O23" s="14"/>
      <c r="P23" s="87" t="s">
        <v>20</v>
      </c>
      <c r="Q23" s="87" t="s">
        <v>17</v>
      </c>
      <c r="R23" s="87" t="s">
        <v>17</v>
      </c>
      <c r="S23" s="87" t="s">
        <v>20</v>
      </c>
      <c r="T23" s="87" t="s">
        <v>20</v>
      </c>
    </row>
    <row r="24" spans="1:20" ht="13.5" thickBot="1" x14ac:dyDescent="0.25">
      <c r="A24" s="17" t="s">
        <v>46</v>
      </c>
      <c r="B24" s="17" t="s">
        <v>56</v>
      </c>
      <c r="C24" s="17" t="s">
        <v>43</v>
      </c>
      <c r="D24" s="17"/>
      <c r="E24" s="17" t="s">
        <v>15</v>
      </c>
      <c r="F24" s="19">
        <v>2113830</v>
      </c>
      <c r="G24" s="20">
        <v>2143000</v>
      </c>
      <c r="H24" s="20">
        <f t="shared" ref="H24:I26" si="7">G24</f>
        <v>2143000</v>
      </c>
      <c r="I24" s="20">
        <f t="shared" si="7"/>
        <v>2143000</v>
      </c>
      <c r="J24" s="17" t="s">
        <v>17</v>
      </c>
      <c r="K24" s="17"/>
      <c r="L24" s="11" t="s">
        <v>23</v>
      </c>
      <c r="M24" s="36" t="s">
        <v>255</v>
      </c>
      <c r="N24" s="13" t="s">
        <v>19</v>
      </c>
      <c r="O24" s="14"/>
      <c r="P24" s="87"/>
      <c r="Q24" s="87"/>
      <c r="R24" s="87"/>
      <c r="S24" s="87"/>
      <c r="T24" s="87"/>
    </row>
    <row r="25" spans="1:20" ht="13.5" thickBot="1" x14ac:dyDescent="0.25">
      <c r="A25" s="17" t="s">
        <v>46</v>
      </c>
      <c r="B25" s="17" t="s">
        <v>56</v>
      </c>
      <c r="C25" s="17" t="s">
        <v>43</v>
      </c>
      <c r="D25" s="17"/>
      <c r="E25" s="17" t="s">
        <v>15</v>
      </c>
      <c r="F25" s="19">
        <v>340170</v>
      </c>
      <c r="G25" s="20">
        <f t="shared" ref="G25:G27" si="8">F25</f>
        <v>340170</v>
      </c>
      <c r="H25" s="20">
        <f t="shared" si="7"/>
        <v>340170</v>
      </c>
      <c r="I25" s="20">
        <f t="shared" si="7"/>
        <v>340170</v>
      </c>
      <c r="J25" s="17" t="s">
        <v>20</v>
      </c>
      <c r="K25" s="17"/>
      <c r="L25" s="17"/>
      <c r="M25" s="84"/>
      <c r="N25" s="83"/>
      <c r="O25" s="14"/>
      <c r="P25" s="88"/>
      <c r="Q25" s="88"/>
      <c r="R25" s="88"/>
      <c r="S25" s="87"/>
      <c r="T25" s="87"/>
    </row>
    <row r="26" spans="1:20" ht="13.5" thickBot="1" x14ac:dyDescent="0.25">
      <c r="A26" s="17" t="s">
        <v>46</v>
      </c>
      <c r="B26" s="17" t="s">
        <v>56</v>
      </c>
      <c r="C26" s="17" t="s">
        <v>43</v>
      </c>
      <c r="D26" s="17"/>
      <c r="E26" s="17" t="s">
        <v>15</v>
      </c>
      <c r="F26" s="19">
        <v>52000</v>
      </c>
      <c r="G26" s="20">
        <v>51196</v>
      </c>
      <c r="H26" s="20">
        <f t="shared" si="7"/>
        <v>51196</v>
      </c>
      <c r="I26" s="20">
        <f t="shared" si="7"/>
        <v>51196</v>
      </c>
      <c r="J26" s="17" t="s">
        <v>17</v>
      </c>
      <c r="K26" s="17"/>
      <c r="L26" s="17" t="s">
        <v>26</v>
      </c>
      <c r="M26" s="36" t="s">
        <v>255</v>
      </c>
      <c r="N26" s="13" t="s">
        <v>19</v>
      </c>
      <c r="O26" s="14"/>
      <c r="P26" s="88"/>
      <c r="Q26" s="88"/>
      <c r="R26" s="88"/>
      <c r="S26" s="87"/>
      <c r="T26" s="87"/>
    </row>
    <row r="27" spans="1:20" ht="13.5" thickBot="1" x14ac:dyDescent="0.25">
      <c r="A27" s="17" t="s">
        <v>46</v>
      </c>
      <c r="B27" s="17" t="s">
        <v>56</v>
      </c>
      <c r="C27" s="17" t="s">
        <v>43</v>
      </c>
      <c r="D27" s="17"/>
      <c r="E27" s="17" t="s">
        <v>16</v>
      </c>
      <c r="F27" s="19">
        <v>110000</v>
      </c>
      <c r="G27" s="20">
        <f t="shared" si="8"/>
        <v>110000</v>
      </c>
      <c r="H27" s="20">
        <f>G27</f>
        <v>110000</v>
      </c>
      <c r="I27" s="20">
        <f>H27</f>
        <v>110000</v>
      </c>
      <c r="J27" s="17" t="s">
        <v>20</v>
      </c>
      <c r="K27" s="17"/>
      <c r="L27" s="17"/>
      <c r="M27" s="11"/>
      <c r="N27" s="13"/>
      <c r="O27" s="14"/>
      <c r="P27" s="88"/>
      <c r="Q27" s="88"/>
      <c r="R27" s="88"/>
      <c r="S27" s="87"/>
      <c r="T27" s="87"/>
    </row>
    <row r="28" spans="1:20" ht="13.5" thickBot="1" x14ac:dyDescent="0.25">
      <c r="A28" s="17" t="s">
        <v>33</v>
      </c>
      <c r="B28" s="17"/>
      <c r="C28" s="17"/>
      <c r="D28" s="21"/>
      <c r="E28" s="17" t="s">
        <v>15</v>
      </c>
      <c r="F28" s="19">
        <v>390000</v>
      </c>
      <c r="G28" s="20">
        <f t="shared" ref="G28:I29" si="9">F28</f>
        <v>390000</v>
      </c>
      <c r="H28" s="20">
        <f t="shared" si="9"/>
        <v>390000</v>
      </c>
      <c r="I28" s="20">
        <f t="shared" si="9"/>
        <v>390000</v>
      </c>
      <c r="J28" s="17" t="s">
        <v>20</v>
      </c>
      <c r="K28" s="17"/>
      <c r="L28" s="17" t="s">
        <v>34</v>
      </c>
      <c r="M28" s="52"/>
      <c r="N28" s="53"/>
      <c r="O28" s="14"/>
      <c r="P28" s="87"/>
      <c r="Q28" s="87"/>
      <c r="R28" s="87"/>
      <c r="S28" s="87"/>
      <c r="T28" s="87"/>
    </row>
    <row r="29" spans="1:20" ht="13.5" thickBot="1" x14ac:dyDescent="0.25">
      <c r="A29" s="17" t="s">
        <v>33</v>
      </c>
      <c r="B29" s="17"/>
      <c r="C29" s="17"/>
      <c r="D29" s="91"/>
      <c r="E29" s="17" t="s">
        <v>15</v>
      </c>
      <c r="F29" s="19">
        <v>150000</v>
      </c>
      <c r="G29" s="20">
        <f t="shared" si="9"/>
        <v>150000</v>
      </c>
      <c r="H29" s="20">
        <f t="shared" si="9"/>
        <v>150000</v>
      </c>
      <c r="I29" s="20">
        <f t="shared" si="9"/>
        <v>150000</v>
      </c>
      <c r="J29" s="17" t="s">
        <v>20</v>
      </c>
      <c r="K29" s="17"/>
      <c r="L29" s="91" t="s">
        <v>9</v>
      </c>
      <c r="M29" s="52"/>
      <c r="N29" s="53"/>
      <c r="O29" s="14"/>
      <c r="P29" s="87"/>
      <c r="Q29" s="87"/>
      <c r="R29" s="87"/>
      <c r="S29" s="87"/>
      <c r="T29" s="87"/>
    </row>
    <row r="30" spans="1:20" ht="13.5" thickBot="1" x14ac:dyDescent="0.25">
      <c r="A30" s="17" t="s">
        <v>45</v>
      </c>
      <c r="B30" s="17" t="s">
        <v>57</v>
      </c>
      <c r="C30" s="89" t="s">
        <v>44</v>
      </c>
      <c r="D30" s="92" t="s">
        <v>80</v>
      </c>
      <c r="E30" s="90" t="s">
        <v>14</v>
      </c>
      <c r="F30" s="19">
        <v>8800</v>
      </c>
      <c r="G30" s="20">
        <f>ROUNDUP(F30*108/100,-3)</f>
        <v>10000</v>
      </c>
      <c r="H30" s="20">
        <f>G30</f>
        <v>10000</v>
      </c>
      <c r="I30" s="20">
        <f>ROUND(H30/157.2*164.5,0)</f>
        <v>10464</v>
      </c>
      <c r="J30" s="17" t="s">
        <v>20</v>
      </c>
      <c r="K30" s="89"/>
      <c r="L30" s="94" t="s">
        <v>81</v>
      </c>
      <c r="M30" s="45"/>
      <c r="N30" s="13"/>
      <c r="O30" s="14"/>
      <c r="P30" s="87"/>
      <c r="Q30" s="87"/>
      <c r="R30" s="87"/>
      <c r="S30" s="87"/>
      <c r="T30" s="87"/>
    </row>
    <row r="31" spans="1:20" ht="13.5" thickBot="1" x14ac:dyDescent="0.25">
      <c r="A31" s="17" t="s">
        <v>45</v>
      </c>
      <c r="B31" s="17" t="s">
        <v>57</v>
      </c>
      <c r="C31" s="89" t="s">
        <v>44</v>
      </c>
      <c r="D31" s="93"/>
      <c r="E31" s="90" t="s">
        <v>15</v>
      </c>
      <c r="F31" s="19">
        <v>53488</v>
      </c>
      <c r="G31" s="20">
        <f>F31</f>
        <v>53488</v>
      </c>
      <c r="H31" s="20">
        <f t="shared" ref="H31:I47" si="10">G31</f>
        <v>53488</v>
      </c>
      <c r="I31" s="20">
        <f t="shared" si="10"/>
        <v>53488</v>
      </c>
      <c r="J31" s="17" t="s">
        <v>20</v>
      </c>
      <c r="K31" s="89"/>
      <c r="L31" s="93" t="s">
        <v>23</v>
      </c>
      <c r="M31" s="45"/>
      <c r="N31" s="13"/>
      <c r="O31" s="14"/>
      <c r="P31" s="87"/>
      <c r="Q31" s="87"/>
      <c r="R31" s="87"/>
      <c r="S31" s="87"/>
      <c r="T31" s="87"/>
    </row>
    <row r="32" spans="1:20" ht="13.5" thickBot="1" x14ac:dyDescent="0.25">
      <c r="A32" s="17" t="s">
        <v>45</v>
      </c>
      <c r="B32" s="17" t="s">
        <v>57</v>
      </c>
      <c r="C32" s="89" t="s">
        <v>44</v>
      </c>
      <c r="D32" s="93"/>
      <c r="E32" s="90" t="s">
        <v>15</v>
      </c>
      <c r="F32" s="19">
        <v>2503</v>
      </c>
      <c r="G32" s="20">
        <f>F32</f>
        <v>2503</v>
      </c>
      <c r="H32" s="20">
        <f t="shared" si="10"/>
        <v>2503</v>
      </c>
      <c r="I32" s="20">
        <f t="shared" si="10"/>
        <v>2503</v>
      </c>
      <c r="J32" s="17" t="s">
        <v>20</v>
      </c>
      <c r="K32" s="89"/>
      <c r="L32" s="93" t="s">
        <v>22</v>
      </c>
      <c r="M32" s="45"/>
      <c r="N32" s="13"/>
      <c r="O32" s="14"/>
      <c r="P32" s="87"/>
      <c r="Q32" s="87"/>
      <c r="R32" s="87"/>
      <c r="S32" s="87"/>
      <c r="T32" s="87"/>
    </row>
    <row r="33" spans="1:29" ht="13.5" thickBot="1" x14ac:dyDescent="0.25">
      <c r="A33" s="17" t="s">
        <v>45</v>
      </c>
      <c r="B33" s="17" t="s">
        <v>57</v>
      </c>
      <c r="C33" s="89" t="s">
        <v>44</v>
      </c>
      <c r="D33" s="93"/>
      <c r="E33" s="90" t="s">
        <v>15</v>
      </c>
      <c r="F33" s="19">
        <v>8360</v>
      </c>
      <c r="G33" s="20">
        <f>F33</f>
        <v>8360</v>
      </c>
      <c r="H33" s="20">
        <f t="shared" si="10"/>
        <v>8360</v>
      </c>
      <c r="I33" s="20">
        <f t="shared" si="10"/>
        <v>8360</v>
      </c>
      <c r="J33" s="17" t="s">
        <v>20</v>
      </c>
      <c r="K33" s="89"/>
      <c r="L33" s="93" t="s">
        <v>12</v>
      </c>
      <c r="M33" s="45"/>
      <c r="N33" s="13"/>
      <c r="O33" s="14"/>
      <c r="P33" s="87"/>
      <c r="Q33" s="87"/>
      <c r="R33" s="87"/>
      <c r="S33" s="87"/>
      <c r="T33" s="87"/>
    </row>
    <row r="34" spans="1:29" ht="13.5" thickBot="1" x14ac:dyDescent="0.25">
      <c r="A34" s="17" t="s">
        <v>45</v>
      </c>
      <c r="B34" s="17" t="s">
        <v>57</v>
      </c>
      <c r="C34" s="89" t="s">
        <v>44</v>
      </c>
      <c r="D34" s="93"/>
      <c r="E34" s="90" t="s">
        <v>15</v>
      </c>
      <c r="F34" s="19">
        <v>4650</v>
      </c>
      <c r="G34" s="20">
        <v>4650</v>
      </c>
      <c r="H34" s="20">
        <f t="shared" si="10"/>
        <v>4650</v>
      </c>
      <c r="I34" s="20">
        <f t="shared" si="10"/>
        <v>4650</v>
      </c>
      <c r="J34" s="17" t="s">
        <v>20</v>
      </c>
      <c r="K34" s="89"/>
      <c r="L34" s="93" t="s">
        <v>26</v>
      </c>
      <c r="M34" s="45"/>
      <c r="N34" s="13"/>
      <c r="O34" s="14"/>
      <c r="P34" s="87"/>
      <c r="Q34" s="87"/>
      <c r="R34" s="87"/>
      <c r="S34" s="87"/>
      <c r="T34" s="87"/>
    </row>
    <row r="35" spans="1:29" ht="13.5" thickBot="1" x14ac:dyDescent="0.25">
      <c r="A35" s="17" t="s">
        <v>53</v>
      </c>
      <c r="B35" s="17" t="s">
        <v>54</v>
      </c>
      <c r="C35" s="89" t="s">
        <v>42</v>
      </c>
      <c r="D35" s="93"/>
      <c r="E35" s="90" t="s">
        <v>15</v>
      </c>
      <c r="F35" s="18">
        <v>24904</v>
      </c>
      <c r="G35" s="20">
        <f>F35</f>
        <v>24904</v>
      </c>
      <c r="H35" s="20">
        <f t="shared" si="10"/>
        <v>24904</v>
      </c>
      <c r="I35" s="20">
        <f t="shared" si="10"/>
        <v>24904</v>
      </c>
      <c r="J35" s="17" t="s">
        <v>20</v>
      </c>
      <c r="K35" s="89"/>
      <c r="L35" s="92" t="s">
        <v>82</v>
      </c>
      <c r="M35" s="45"/>
      <c r="N35" s="13"/>
      <c r="O35" s="14"/>
      <c r="P35" s="87"/>
      <c r="Q35" s="87"/>
      <c r="R35" s="87"/>
      <c r="S35" s="87"/>
      <c r="T35" s="87"/>
    </row>
    <row r="36" spans="1:29" ht="13.5" thickBot="1" x14ac:dyDescent="0.25">
      <c r="A36" s="11" t="s">
        <v>8</v>
      </c>
      <c r="B36" s="11"/>
      <c r="C36" s="11"/>
      <c r="D36" s="23"/>
      <c r="E36" s="11" t="s">
        <v>15</v>
      </c>
      <c r="F36" s="19">
        <v>350000</v>
      </c>
      <c r="G36" s="20">
        <v>364000</v>
      </c>
      <c r="H36" s="20">
        <f t="shared" si="10"/>
        <v>364000</v>
      </c>
      <c r="I36" s="20">
        <f t="shared" si="10"/>
        <v>364000</v>
      </c>
      <c r="J36" s="11" t="s">
        <v>20</v>
      </c>
      <c r="K36" s="11"/>
      <c r="L36" s="11" t="s">
        <v>25</v>
      </c>
      <c r="M36" s="11"/>
      <c r="N36" s="13"/>
      <c r="O36" s="14"/>
      <c r="P36" s="87"/>
      <c r="Q36" s="87"/>
      <c r="R36" s="87"/>
      <c r="S36" s="87"/>
      <c r="T36" s="87"/>
    </row>
    <row r="37" spans="1:29" ht="13.5" thickBot="1" x14ac:dyDescent="0.25">
      <c r="A37" s="11" t="s">
        <v>8</v>
      </c>
      <c r="B37" s="11"/>
      <c r="C37" s="11"/>
      <c r="D37" s="11"/>
      <c r="E37" s="11" t="s">
        <v>15</v>
      </c>
      <c r="F37" s="19">
        <v>14956</v>
      </c>
      <c r="G37" s="20">
        <f>13700+5656</f>
        <v>19356</v>
      </c>
      <c r="H37" s="20">
        <f t="shared" si="10"/>
        <v>19356</v>
      </c>
      <c r="I37" s="20">
        <f t="shared" si="10"/>
        <v>19356</v>
      </c>
      <c r="J37" s="11" t="s">
        <v>20</v>
      </c>
      <c r="K37" s="11"/>
      <c r="L37" s="17" t="s">
        <v>26</v>
      </c>
      <c r="M37" s="11"/>
      <c r="N37" s="13"/>
      <c r="O37" s="14"/>
      <c r="P37" s="87"/>
      <c r="Q37" s="87"/>
      <c r="R37" s="87"/>
      <c r="S37" s="87"/>
      <c r="T37" s="87"/>
    </row>
    <row r="38" spans="1:29" ht="13.5" thickBot="1" x14ac:dyDescent="0.25">
      <c r="A38" s="46" t="s">
        <v>79</v>
      </c>
      <c r="B38" s="46" t="s">
        <v>77</v>
      </c>
      <c r="C38" s="17" t="s">
        <v>43</v>
      </c>
      <c r="D38" s="51" t="s">
        <v>78</v>
      </c>
      <c r="E38" s="11" t="s">
        <v>15</v>
      </c>
      <c r="F38" s="19">
        <v>100000</v>
      </c>
      <c r="G38" s="20">
        <f t="shared" ref="G38" si="11">F38</f>
        <v>100000</v>
      </c>
      <c r="H38" s="20">
        <f t="shared" si="10"/>
        <v>100000</v>
      </c>
      <c r="I38" s="20">
        <f t="shared" si="10"/>
        <v>100000</v>
      </c>
      <c r="J38" s="11" t="s">
        <v>20</v>
      </c>
      <c r="K38" s="11"/>
      <c r="L38" s="11"/>
      <c r="M38" s="11"/>
      <c r="N38" s="13"/>
      <c r="O38" s="14"/>
      <c r="P38" s="87"/>
      <c r="Q38" s="87"/>
      <c r="R38" s="87"/>
      <c r="S38" s="87"/>
      <c r="T38" s="87"/>
    </row>
    <row r="39" spans="1:29" ht="13.5" thickBot="1" x14ac:dyDescent="0.25">
      <c r="A39" s="48" t="s">
        <v>36</v>
      </c>
      <c r="B39" s="49"/>
      <c r="C39" s="49"/>
      <c r="D39" s="50" t="s">
        <v>28</v>
      </c>
      <c r="E39" s="45" t="s">
        <v>15</v>
      </c>
      <c r="F39" s="19">
        <v>100000</v>
      </c>
      <c r="G39" s="54">
        <f>F39</f>
        <v>100000</v>
      </c>
      <c r="H39" s="20">
        <f t="shared" si="10"/>
        <v>100000</v>
      </c>
      <c r="I39" s="20">
        <f t="shared" si="10"/>
        <v>100000</v>
      </c>
      <c r="J39" s="11" t="s">
        <v>20</v>
      </c>
      <c r="K39" s="11"/>
      <c r="L39" s="11"/>
      <c r="M39" s="11"/>
      <c r="N39" s="13"/>
      <c r="O39" s="14"/>
      <c r="P39" s="87"/>
      <c r="Q39" s="87"/>
      <c r="R39" s="87"/>
      <c r="S39" s="87"/>
      <c r="T39" s="87"/>
    </row>
    <row r="40" spans="1:29" ht="13.5" thickBot="1" x14ac:dyDescent="0.25">
      <c r="A40" s="44" t="s">
        <v>68</v>
      </c>
      <c r="B40" s="25" t="s">
        <v>61</v>
      </c>
      <c r="C40" s="47" t="s">
        <v>47</v>
      </c>
      <c r="D40" s="26" t="s">
        <v>29</v>
      </c>
      <c r="E40" s="11" t="s">
        <v>15</v>
      </c>
      <c r="F40" s="19">
        <v>15000</v>
      </c>
      <c r="G40" s="54">
        <f t="shared" ref="G40:G47" si="12">F40</f>
        <v>15000</v>
      </c>
      <c r="H40" s="20">
        <f t="shared" si="10"/>
        <v>15000</v>
      </c>
      <c r="I40" s="20">
        <f t="shared" si="10"/>
        <v>15000</v>
      </c>
      <c r="J40" s="11" t="s">
        <v>20</v>
      </c>
      <c r="K40" s="11"/>
      <c r="L40" s="11"/>
      <c r="M40" s="11"/>
      <c r="N40" s="13"/>
      <c r="O40" s="14"/>
      <c r="P40" s="87"/>
      <c r="Q40" s="87"/>
      <c r="R40" s="87"/>
      <c r="S40" s="87"/>
      <c r="T40" s="87"/>
    </row>
    <row r="41" spans="1:29" ht="13.5" thickBot="1" x14ac:dyDescent="0.25">
      <c r="A41" s="43" t="s">
        <v>69</v>
      </c>
      <c r="B41" s="27" t="s">
        <v>62</v>
      </c>
      <c r="C41" s="17" t="s">
        <v>43</v>
      </c>
      <c r="D41" s="11" t="s">
        <v>31</v>
      </c>
      <c r="E41" s="11" t="s">
        <v>15</v>
      </c>
      <c r="F41" s="19">
        <v>15000</v>
      </c>
      <c r="G41" s="54">
        <f t="shared" si="12"/>
        <v>15000</v>
      </c>
      <c r="H41" s="20">
        <f t="shared" si="10"/>
        <v>15000</v>
      </c>
      <c r="I41" s="20">
        <f t="shared" si="10"/>
        <v>15000</v>
      </c>
      <c r="J41" s="11" t="s">
        <v>20</v>
      </c>
      <c r="K41" s="11"/>
      <c r="L41" s="11"/>
      <c r="M41" s="11"/>
      <c r="N41" s="13"/>
      <c r="O41" s="14"/>
      <c r="P41" s="87"/>
      <c r="Q41" s="87"/>
      <c r="R41" s="87"/>
      <c r="S41" s="87"/>
      <c r="T41" s="87"/>
    </row>
    <row r="42" spans="1:29" ht="13.5" thickBot="1" x14ac:dyDescent="0.25">
      <c r="A42" s="43" t="s">
        <v>70</v>
      </c>
      <c r="B42" s="27" t="s">
        <v>63</v>
      </c>
      <c r="C42" s="17" t="s">
        <v>47</v>
      </c>
      <c r="D42" s="11" t="s">
        <v>30</v>
      </c>
      <c r="E42" s="11" t="s">
        <v>15</v>
      </c>
      <c r="F42" s="19">
        <v>15000</v>
      </c>
      <c r="G42" s="54">
        <f t="shared" si="12"/>
        <v>15000</v>
      </c>
      <c r="H42" s="20">
        <f t="shared" si="10"/>
        <v>15000</v>
      </c>
      <c r="I42" s="20">
        <f t="shared" si="10"/>
        <v>15000</v>
      </c>
      <c r="J42" s="11" t="s">
        <v>20</v>
      </c>
      <c r="K42" s="11"/>
      <c r="L42" s="11"/>
      <c r="M42" s="11"/>
      <c r="N42" s="13"/>
      <c r="O42" s="14"/>
      <c r="P42" s="87"/>
      <c r="Q42" s="87"/>
      <c r="R42" s="87"/>
      <c r="S42" s="87"/>
      <c r="T42" s="87"/>
    </row>
    <row r="43" spans="1:29" ht="13.5" thickBot="1" x14ac:dyDescent="0.25">
      <c r="A43" s="43" t="s">
        <v>76</v>
      </c>
      <c r="B43" s="27"/>
      <c r="C43" s="27"/>
      <c r="D43" s="11" t="s">
        <v>32</v>
      </c>
      <c r="E43" s="11" t="s">
        <v>15</v>
      </c>
      <c r="F43" s="19">
        <v>15000</v>
      </c>
      <c r="G43" s="54">
        <f t="shared" si="12"/>
        <v>15000</v>
      </c>
      <c r="H43" s="20">
        <f t="shared" si="10"/>
        <v>15000</v>
      </c>
      <c r="I43" s="20">
        <f t="shared" si="10"/>
        <v>15000</v>
      </c>
      <c r="J43" s="11" t="s">
        <v>20</v>
      </c>
      <c r="K43" s="11"/>
      <c r="L43" s="11"/>
      <c r="M43" s="11"/>
      <c r="N43" s="13"/>
      <c r="O43" s="14"/>
      <c r="P43" s="87"/>
      <c r="Q43" s="87"/>
      <c r="R43" s="87"/>
      <c r="S43" s="87"/>
      <c r="T43" s="87"/>
    </row>
    <row r="44" spans="1:29" s="40" customFormat="1" ht="13.5" thickBot="1" x14ac:dyDescent="0.25">
      <c r="A44" s="42" t="s">
        <v>71</v>
      </c>
      <c r="B44" s="27" t="s">
        <v>64</v>
      </c>
      <c r="C44" s="17" t="s">
        <v>43</v>
      </c>
      <c r="D44" s="36" t="s">
        <v>38</v>
      </c>
      <c r="E44" s="36" t="s">
        <v>15</v>
      </c>
      <c r="F44" s="37">
        <v>0</v>
      </c>
      <c r="G44" s="54">
        <v>15000</v>
      </c>
      <c r="H44" s="20">
        <f t="shared" si="10"/>
        <v>15000</v>
      </c>
      <c r="I44" s="20">
        <f t="shared" si="10"/>
        <v>15000</v>
      </c>
      <c r="J44" s="36" t="s">
        <v>20</v>
      </c>
      <c r="K44" s="36"/>
      <c r="L44" s="36"/>
      <c r="M44" s="36"/>
      <c r="N44" s="38"/>
      <c r="O44" s="39"/>
      <c r="P44" s="87"/>
      <c r="Q44" s="87"/>
      <c r="R44" s="87"/>
      <c r="S44" s="87"/>
      <c r="T44" s="87"/>
      <c r="AC44" s="41"/>
    </row>
    <row r="45" spans="1:29" s="40" customFormat="1" ht="13.5" thickBot="1" x14ac:dyDescent="0.25">
      <c r="A45" s="42" t="s">
        <v>72</v>
      </c>
      <c r="B45" s="27" t="s">
        <v>65</v>
      </c>
      <c r="C45" s="42" t="s">
        <v>60</v>
      </c>
      <c r="D45" s="36" t="s">
        <v>39</v>
      </c>
      <c r="E45" s="36" t="s">
        <v>15</v>
      </c>
      <c r="F45" s="37">
        <v>0</v>
      </c>
      <c r="G45" s="54">
        <v>25000</v>
      </c>
      <c r="H45" s="20">
        <f t="shared" si="10"/>
        <v>25000</v>
      </c>
      <c r="I45" s="20">
        <f t="shared" si="10"/>
        <v>25000</v>
      </c>
      <c r="J45" s="36" t="s">
        <v>20</v>
      </c>
      <c r="K45" s="36"/>
      <c r="L45" s="36"/>
      <c r="M45" s="36"/>
      <c r="N45" s="38"/>
      <c r="O45" s="39"/>
      <c r="P45" s="87"/>
      <c r="Q45" s="87"/>
      <c r="R45" s="87"/>
      <c r="S45" s="87"/>
      <c r="T45" s="87"/>
      <c r="AC45" s="41"/>
    </row>
    <row r="46" spans="1:29" ht="13.5" thickBot="1" x14ac:dyDescent="0.25">
      <c r="A46" s="43" t="s">
        <v>73</v>
      </c>
      <c r="B46" s="27" t="s">
        <v>66</v>
      </c>
      <c r="C46" s="43" t="s">
        <v>48</v>
      </c>
      <c r="D46" s="11" t="s">
        <v>74</v>
      </c>
      <c r="E46" s="11" t="s">
        <v>15</v>
      </c>
      <c r="F46" s="19">
        <v>25000</v>
      </c>
      <c r="G46" s="55">
        <f t="shared" si="12"/>
        <v>25000</v>
      </c>
      <c r="H46" s="20">
        <f t="shared" si="10"/>
        <v>25000</v>
      </c>
      <c r="I46" s="20">
        <f t="shared" si="10"/>
        <v>25000</v>
      </c>
      <c r="J46" s="11" t="s">
        <v>20</v>
      </c>
      <c r="K46" s="11"/>
      <c r="L46" s="11"/>
      <c r="M46" s="11"/>
      <c r="N46" s="13"/>
      <c r="O46" s="14"/>
      <c r="P46" s="87"/>
      <c r="Q46" s="87"/>
      <c r="R46" s="87"/>
      <c r="S46" s="87"/>
      <c r="T46" s="87"/>
    </row>
    <row r="47" spans="1:29" ht="13.5" thickBot="1" x14ac:dyDescent="0.25">
      <c r="A47" s="43" t="s">
        <v>75</v>
      </c>
      <c r="B47" s="27" t="s">
        <v>67</v>
      </c>
      <c r="C47" s="17" t="s">
        <v>47</v>
      </c>
      <c r="D47" s="11" t="s">
        <v>35</v>
      </c>
      <c r="E47" s="11" t="s">
        <v>15</v>
      </c>
      <c r="F47" s="19">
        <v>25000</v>
      </c>
      <c r="G47" s="55">
        <f t="shared" si="12"/>
        <v>25000</v>
      </c>
      <c r="H47" s="20">
        <f t="shared" si="10"/>
        <v>25000</v>
      </c>
      <c r="I47" s="20">
        <f t="shared" si="10"/>
        <v>25000</v>
      </c>
      <c r="J47" s="11" t="s">
        <v>20</v>
      </c>
      <c r="K47" s="11"/>
      <c r="L47" s="11"/>
      <c r="M47" s="11"/>
      <c r="N47" s="13"/>
      <c r="O47" s="14"/>
      <c r="P47" s="87"/>
      <c r="Q47" s="87"/>
      <c r="R47" s="87"/>
      <c r="S47" s="87"/>
      <c r="T47" s="87"/>
    </row>
    <row r="48" spans="1:29" ht="13.5" thickBot="1" x14ac:dyDescent="0.25">
      <c r="A48" s="11"/>
      <c r="B48" s="11"/>
      <c r="C48" s="11"/>
      <c r="D48" s="11"/>
      <c r="E48" s="11"/>
      <c r="F48" s="27"/>
      <c r="G48" s="28"/>
      <c r="H48" s="28"/>
      <c r="I48" s="28"/>
      <c r="J48" s="11"/>
      <c r="K48" s="11"/>
      <c r="L48" s="11"/>
      <c r="M48" s="11"/>
      <c r="N48" s="13"/>
      <c r="O48" s="14"/>
      <c r="P48" s="87"/>
      <c r="Q48" s="87"/>
      <c r="R48" s="87"/>
      <c r="S48" s="87"/>
      <c r="T48" s="87"/>
    </row>
    <row r="49" spans="1:20" ht="13.5" thickBot="1" x14ac:dyDescent="0.25">
      <c r="A49" s="11"/>
      <c r="B49" s="11"/>
      <c r="C49" s="11"/>
      <c r="D49" s="11"/>
      <c r="E49" s="11"/>
      <c r="F49" s="27"/>
      <c r="G49" s="28"/>
      <c r="H49" s="28"/>
      <c r="I49" s="28"/>
      <c r="J49" s="11"/>
      <c r="K49" s="11"/>
      <c r="L49" s="11"/>
      <c r="M49" s="11"/>
      <c r="N49" s="13"/>
      <c r="O49" s="14"/>
      <c r="P49" s="87"/>
      <c r="Q49" s="87"/>
      <c r="R49" s="87"/>
      <c r="S49" s="87"/>
      <c r="T49" s="87"/>
    </row>
    <row r="50" spans="1:20" ht="13.5" thickBot="1" x14ac:dyDescent="0.25">
      <c r="A50" s="11"/>
      <c r="B50" s="11"/>
      <c r="C50" s="11"/>
      <c r="D50" s="11"/>
      <c r="E50" s="11"/>
      <c r="F50" s="27"/>
      <c r="G50" s="29"/>
      <c r="H50" s="29"/>
      <c r="I50" s="29"/>
      <c r="J50" s="11"/>
      <c r="K50" s="11"/>
      <c r="L50" s="11"/>
      <c r="M50" s="11"/>
      <c r="N50" s="13"/>
      <c r="O50" s="14"/>
      <c r="P50" s="87"/>
      <c r="Q50" s="87"/>
      <c r="R50" s="87"/>
      <c r="S50" s="87"/>
      <c r="T50" s="87"/>
    </row>
    <row r="51" spans="1:20" ht="13.5" thickBot="1" x14ac:dyDescent="0.25">
      <c r="A51" s="30" t="s">
        <v>5</v>
      </c>
      <c r="B51" s="30"/>
      <c r="C51" s="30"/>
      <c r="D51" s="30"/>
      <c r="E51" s="30"/>
      <c r="F51" s="31">
        <f>SUM(F35:F47)</f>
        <v>699860</v>
      </c>
      <c r="G51" s="32">
        <f>SUM(G3:G47)</f>
        <v>54721446</v>
      </c>
      <c r="H51" s="100">
        <f>SUM(H3:H47)</f>
        <v>56552496</v>
      </c>
      <c r="I51" s="32">
        <f>SUM(I3:I47)</f>
        <v>57938583</v>
      </c>
      <c r="J51" s="30" t="s">
        <v>261</v>
      </c>
      <c r="K51" s="30"/>
      <c r="L51" s="30"/>
      <c r="M51" s="30"/>
      <c r="N51" s="33"/>
      <c r="O51" s="14"/>
      <c r="P51" s="87"/>
      <c r="Q51" s="87"/>
      <c r="R51" s="87"/>
      <c r="S51" s="87"/>
      <c r="T51" s="87"/>
    </row>
    <row r="52" spans="1:20" ht="14.25" customHeight="1" thickBot="1" x14ac:dyDescent="0.25">
      <c r="A52" s="11"/>
      <c r="B52" s="11"/>
      <c r="C52" s="11"/>
      <c r="D52" s="11"/>
      <c r="E52" s="11"/>
      <c r="F52" s="34"/>
      <c r="G52" s="12"/>
      <c r="H52" s="101"/>
      <c r="I52" s="12"/>
      <c r="J52" s="11"/>
      <c r="K52" s="11"/>
      <c r="L52" s="11"/>
      <c r="M52" s="11"/>
      <c r="N52" s="13"/>
      <c r="O52" s="14"/>
      <c r="P52" s="87"/>
      <c r="Q52" s="87"/>
      <c r="R52" s="87"/>
      <c r="S52" s="87"/>
      <c r="T52" s="87"/>
    </row>
    <row r="53" spans="1:20" x14ac:dyDescent="0.2">
      <c r="G53" s="24">
        <v>23128236</v>
      </c>
      <c r="H53" s="102">
        <v>8502000</v>
      </c>
      <c r="I53" s="20">
        <v>10346000</v>
      </c>
      <c r="J53" s="15" t="s">
        <v>262</v>
      </c>
    </row>
    <row r="54" spans="1:20" x14ac:dyDescent="0.2">
      <c r="G54" s="95">
        <v>1500000</v>
      </c>
      <c r="H54" s="102">
        <f t="shared" ref="H54" si="13">G54</f>
        <v>1500000</v>
      </c>
      <c r="I54" s="20">
        <f t="shared" ref="I54" si="14">H54</f>
        <v>1500000</v>
      </c>
      <c r="J54" s="15" t="s">
        <v>260</v>
      </c>
    </row>
    <row r="55" spans="1:20" ht="13.5" thickBot="1" x14ac:dyDescent="0.25">
      <c r="G55" s="97">
        <f>G51+G53+G54</f>
        <v>79349682</v>
      </c>
      <c r="H55" s="97">
        <f>H51+H53+H54</f>
        <v>66554496</v>
      </c>
      <c r="I55" s="97">
        <f>I51+I53+I54</f>
        <v>69784583</v>
      </c>
    </row>
    <row r="56" spans="1:20" ht="13.5" thickTop="1" x14ac:dyDescent="0.2">
      <c r="G56" s="96"/>
      <c r="H56" s="96"/>
      <c r="I56" s="96"/>
    </row>
    <row r="58" spans="1:20" x14ac:dyDescent="0.2">
      <c r="E58" s="15" t="s">
        <v>263</v>
      </c>
      <c r="H58" s="24">
        <f>H3+H9+H13+H18+H23</f>
        <v>38452050</v>
      </c>
      <c r="I58" s="24">
        <f>I3+I9+I13+I18+I23</f>
        <v>40237673</v>
      </c>
      <c r="J58" s="15" t="s">
        <v>264</v>
      </c>
    </row>
    <row r="59" spans="1:20" x14ac:dyDescent="0.2">
      <c r="E59" s="11" t="s">
        <v>15</v>
      </c>
      <c r="H59" s="24">
        <v>16034446</v>
      </c>
      <c r="I59" s="24">
        <v>16034446</v>
      </c>
      <c r="J59" s="15" t="s">
        <v>265</v>
      </c>
    </row>
    <row r="60" spans="1:20" x14ac:dyDescent="0.2">
      <c r="E60" s="15" t="s">
        <v>16</v>
      </c>
      <c r="H60" s="24">
        <f>H8+H17+H22+H27</f>
        <v>2056000</v>
      </c>
      <c r="I60" s="24">
        <f>I8+I17+I22+I27</f>
        <v>1656000</v>
      </c>
      <c r="J60" s="15" t="s">
        <v>266</v>
      </c>
    </row>
    <row r="61" spans="1:20" x14ac:dyDescent="0.2">
      <c r="E61" s="90" t="s">
        <v>14</v>
      </c>
      <c r="H61" s="24">
        <f>H30</f>
        <v>10000</v>
      </c>
      <c r="I61" s="24">
        <f>I30</f>
        <v>10464</v>
      </c>
      <c r="J61" s="15" t="s">
        <v>267</v>
      </c>
    </row>
    <row r="62" spans="1:20" x14ac:dyDescent="0.2">
      <c r="E62" s="15" t="s">
        <v>268</v>
      </c>
      <c r="H62" s="24">
        <f>H53</f>
        <v>8502000</v>
      </c>
      <c r="I62" s="24">
        <f>I53</f>
        <v>10346000</v>
      </c>
      <c r="J62" s="15" t="s">
        <v>262</v>
      </c>
    </row>
    <row r="63" spans="1:20" x14ac:dyDescent="0.2">
      <c r="E63" s="15" t="s">
        <v>269</v>
      </c>
      <c r="H63" s="95">
        <f>H54</f>
        <v>1500000</v>
      </c>
      <c r="I63" s="95">
        <f>I54</f>
        <v>1500000</v>
      </c>
      <c r="J63" s="15" t="s">
        <v>260</v>
      </c>
    </row>
    <row r="64" spans="1:20" ht="13.5" thickBot="1" x14ac:dyDescent="0.25">
      <c r="H64" s="97">
        <f>SUBTOTAL(9,H58:H63)</f>
        <v>66554496</v>
      </c>
      <c r="I64" s="97">
        <f>SUBTOTAL(9,I58:I63)</f>
        <v>69784583</v>
      </c>
    </row>
    <row r="65" spans="4:9" ht="13.5" thickTop="1" x14ac:dyDescent="0.2">
      <c r="H65" s="96"/>
      <c r="I65" s="96"/>
    </row>
    <row r="67" spans="4:9" x14ac:dyDescent="0.2">
      <c r="D67" s="99"/>
    </row>
    <row r="68" spans="4:9" x14ac:dyDescent="0.2">
      <c r="D68" s="99"/>
    </row>
    <row r="69" spans="4:9" x14ac:dyDescent="0.2">
      <c r="D69" s="99"/>
    </row>
    <row r="70" spans="4:9" x14ac:dyDescent="0.2">
      <c r="D70" s="99"/>
    </row>
    <row r="71" spans="4:9" x14ac:dyDescent="0.2">
      <c r="D71" s="99"/>
    </row>
    <row r="72" spans="4:9" x14ac:dyDescent="0.2">
      <c r="D72" s="99"/>
    </row>
    <row r="73" spans="4:9" x14ac:dyDescent="0.2">
      <c r="D73" s="99"/>
    </row>
  </sheetData>
  <autoFilter ref="A1:AC52" xr:uid="{5E38F470-DEE6-4571-B2C4-9DFCD51550EA}"/>
  <pageMargins left="0.51181102362204722" right="0.51181102362204722" top="1.1417322834645669" bottom="0.74803149606299213" header="0.31496062992125984" footer="0.31496062992125984"/>
  <pageSetup paperSize="9" scale="48" orientation="landscape" r:id="rId1"/>
  <headerFooter>
    <oddFooter>&amp;L&amp;F&amp;C&amp;P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A3137-37DA-4210-B532-D58CC4798212}">
  <dimension ref="A1:H83"/>
  <sheetViews>
    <sheetView topLeftCell="A58" workbookViewId="0">
      <selection activeCell="G80" sqref="G80"/>
    </sheetView>
  </sheetViews>
  <sheetFormatPr defaultRowHeight="15" x14ac:dyDescent="0.25"/>
  <cols>
    <col min="1" max="1" width="15.42578125" customWidth="1"/>
    <col min="2" max="2" width="13.140625" customWidth="1"/>
    <col min="3" max="3" width="21.85546875" bestFit="1" customWidth="1"/>
    <col min="4" max="5" width="11.5703125" bestFit="1" customWidth="1"/>
    <col min="6" max="6" width="14.42578125" customWidth="1"/>
    <col min="7" max="7" width="21" bestFit="1" customWidth="1"/>
    <col min="8" max="8" width="15" bestFit="1" customWidth="1"/>
  </cols>
  <sheetData>
    <row r="1" spans="1:8" x14ac:dyDescent="0.25">
      <c r="A1" s="56" t="s">
        <v>89</v>
      </c>
      <c r="B1" s="56" t="s">
        <v>90</v>
      </c>
      <c r="C1" s="57" t="s">
        <v>91</v>
      </c>
      <c r="D1" s="57" t="s">
        <v>92</v>
      </c>
      <c r="E1" s="58"/>
      <c r="F1" s="58" t="s">
        <v>93</v>
      </c>
      <c r="G1" s="58" t="s">
        <v>94</v>
      </c>
      <c r="H1" s="58" t="s">
        <v>95</v>
      </c>
    </row>
    <row r="2" spans="1:8" x14ac:dyDescent="0.25">
      <c r="A2" s="59" t="s">
        <v>96</v>
      </c>
      <c r="B2" s="59" t="s">
        <v>97</v>
      </c>
      <c r="C2" s="60" t="s">
        <v>98</v>
      </c>
      <c r="D2" s="61">
        <v>12671</v>
      </c>
      <c r="E2" s="62"/>
      <c r="F2" s="63" t="s">
        <v>99</v>
      </c>
      <c r="G2" s="59" t="s">
        <v>51</v>
      </c>
      <c r="H2" s="59" t="s">
        <v>100</v>
      </c>
    </row>
    <row r="3" spans="1:8" x14ac:dyDescent="0.25">
      <c r="A3" s="59" t="s">
        <v>101</v>
      </c>
      <c r="B3" s="59" t="s">
        <v>102</v>
      </c>
      <c r="C3" s="60" t="s">
        <v>103</v>
      </c>
      <c r="D3" s="64">
        <v>1006</v>
      </c>
      <c r="E3" s="65"/>
      <c r="F3" s="63" t="s">
        <v>104</v>
      </c>
      <c r="G3" s="59" t="s">
        <v>51</v>
      </c>
      <c r="H3" s="59" t="s">
        <v>105</v>
      </c>
    </row>
    <row r="4" spans="1:8" x14ac:dyDescent="0.25">
      <c r="A4" s="59" t="s">
        <v>106</v>
      </c>
      <c r="B4" s="59" t="s">
        <v>97</v>
      </c>
      <c r="C4" s="60" t="s">
        <v>107</v>
      </c>
      <c r="D4" s="64">
        <v>16800</v>
      </c>
      <c r="E4" s="65"/>
      <c r="F4" s="63" t="s">
        <v>108</v>
      </c>
      <c r="G4" s="59" t="s">
        <v>51</v>
      </c>
      <c r="H4" s="59" t="s">
        <v>100</v>
      </c>
    </row>
    <row r="5" spans="1:8" x14ac:dyDescent="0.25">
      <c r="A5" s="59" t="s">
        <v>109</v>
      </c>
      <c r="B5" s="59" t="s">
        <v>102</v>
      </c>
      <c r="C5" s="60" t="s">
        <v>103</v>
      </c>
      <c r="D5" s="64">
        <v>1006</v>
      </c>
      <c r="E5" s="65"/>
      <c r="F5" s="63" t="s">
        <v>110</v>
      </c>
      <c r="G5" s="59" t="s">
        <v>52</v>
      </c>
      <c r="H5" s="59" t="s">
        <v>105</v>
      </c>
    </row>
    <row r="6" spans="1:8" x14ac:dyDescent="0.25">
      <c r="A6" s="59" t="s">
        <v>111</v>
      </c>
      <c r="B6" s="59" t="s">
        <v>97</v>
      </c>
      <c r="C6" s="60" t="s">
        <v>107</v>
      </c>
      <c r="D6" s="64">
        <v>16800</v>
      </c>
      <c r="E6" s="65"/>
      <c r="F6" s="63" t="s">
        <v>112</v>
      </c>
      <c r="G6" s="59" t="s">
        <v>51</v>
      </c>
      <c r="H6" s="59" t="s">
        <v>100</v>
      </c>
    </row>
    <row r="7" spans="1:8" x14ac:dyDescent="0.25">
      <c r="A7" s="59" t="s">
        <v>113</v>
      </c>
      <c r="B7" s="59" t="s">
        <v>97</v>
      </c>
      <c r="C7" s="60" t="s">
        <v>107</v>
      </c>
      <c r="D7" s="64">
        <v>16800</v>
      </c>
      <c r="E7" s="65"/>
      <c r="F7" s="63" t="s">
        <v>114</v>
      </c>
      <c r="G7" s="59" t="s">
        <v>51</v>
      </c>
      <c r="H7" s="59" t="s">
        <v>100</v>
      </c>
    </row>
    <row r="8" spans="1:8" x14ac:dyDescent="0.25">
      <c r="A8" s="59" t="s">
        <v>115</v>
      </c>
      <c r="B8" s="59" t="s">
        <v>97</v>
      </c>
      <c r="C8" s="60" t="s">
        <v>107</v>
      </c>
      <c r="D8" s="64">
        <v>12286</v>
      </c>
      <c r="E8" s="65"/>
      <c r="F8" s="63" t="s">
        <v>116</v>
      </c>
      <c r="G8" s="59" t="s">
        <v>51</v>
      </c>
      <c r="H8" s="59" t="s">
        <v>100</v>
      </c>
    </row>
    <row r="9" spans="1:8" x14ac:dyDescent="0.25">
      <c r="A9" s="59" t="s">
        <v>117</v>
      </c>
      <c r="B9" s="59" t="s">
        <v>97</v>
      </c>
      <c r="C9" s="60" t="s">
        <v>107</v>
      </c>
      <c r="D9" s="64">
        <v>16800</v>
      </c>
      <c r="E9" s="65"/>
      <c r="F9" s="63" t="s">
        <v>118</v>
      </c>
      <c r="G9" s="59" t="s">
        <v>119</v>
      </c>
      <c r="H9" s="59" t="s">
        <v>100</v>
      </c>
    </row>
    <row r="10" spans="1:8" x14ac:dyDescent="0.25">
      <c r="A10" s="59" t="s">
        <v>120</v>
      </c>
      <c r="B10" s="59" t="s">
        <v>121</v>
      </c>
      <c r="C10" s="60" t="s">
        <v>122</v>
      </c>
      <c r="D10" s="64">
        <v>3665</v>
      </c>
      <c r="E10" s="65"/>
      <c r="F10" s="63" t="s">
        <v>123</v>
      </c>
      <c r="G10" s="59" t="s">
        <v>51</v>
      </c>
      <c r="H10" s="59" t="s">
        <v>124</v>
      </c>
    </row>
    <row r="11" spans="1:8" x14ac:dyDescent="0.25">
      <c r="A11" s="59" t="s">
        <v>125</v>
      </c>
      <c r="B11" s="59" t="s">
        <v>97</v>
      </c>
      <c r="C11" s="60" t="s">
        <v>107</v>
      </c>
      <c r="D11" s="64">
        <v>16800</v>
      </c>
      <c r="E11" s="65"/>
      <c r="F11" s="63" t="s">
        <v>126</v>
      </c>
      <c r="G11" s="59" t="s">
        <v>52</v>
      </c>
      <c r="H11" s="59" t="s">
        <v>100</v>
      </c>
    </row>
    <row r="12" spans="1:8" x14ac:dyDescent="0.25">
      <c r="A12" s="59" t="s">
        <v>127</v>
      </c>
      <c r="B12" s="59" t="s">
        <v>128</v>
      </c>
      <c r="C12" s="60" t="s">
        <v>129</v>
      </c>
      <c r="D12" s="66">
        <v>4650</v>
      </c>
      <c r="E12" s="66"/>
      <c r="F12" s="63" t="s">
        <v>130</v>
      </c>
      <c r="G12" s="59" t="s">
        <v>119</v>
      </c>
      <c r="H12" s="59" t="s">
        <v>131</v>
      </c>
    </row>
    <row r="13" spans="1:8" x14ac:dyDescent="0.25">
      <c r="A13" s="59"/>
      <c r="B13" s="59"/>
      <c r="C13" s="60"/>
      <c r="D13" s="65"/>
      <c r="E13" s="67">
        <f>SUM(D2:D12)</f>
        <v>119284</v>
      </c>
      <c r="F13" s="63"/>
      <c r="G13" s="59"/>
      <c r="H13" s="59"/>
    </row>
    <row r="14" spans="1:8" x14ac:dyDescent="0.25">
      <c r="A14" s="59" t="s">
        <v>132</v>
      </c>
      <c r="B14" s="59" t="s">
        <v>133</v>
      </c>
      <c r="C14" s="60" t="s">
        <v>134</v>
      </c>
      <c r="D14" s="64">
        <v>17733</v>
      </c>
      <c r="E14" s="65"/>
      <c r="F14" s="63" t="s">
        <v>135</v>
      </c>
      <c r="G14" s="59" t="s">
        <v>52</v>
      </c>
      <c r="H14" s="59" t="s">
        <v>136</v>
      </c>
    </row>
    <row r="15" spans="1:8" x14ac:dyDescent="0.25">
      <c r="A15" s="59" t="s">
        <v>137</v>
      </c>
      <c r="B15" s="59" t="s">
        <v>102</v>
      </c>
      <c r="C15" s="60" t="s">
        <v>103</v>
      </c>
      <c r="D15" s="64">
        <v>1006</v>
      </c>
      <c r="E15" s="65"/>
      <c r="F15" s="63" t="s">
        <v>138</v>
      </c>
      <c r="G15" s="59" t="s">
        <v>52</v>
      </c>
      <c r="H15" s="59" t="s">
        <v>105</v>
      </c>
    </row>
    <row r="16" spans="1:8" x14ac:dyDescent="0.25">
      <c r="A16" s="59" t="s">
        <v>139</v>
      </c>
      <c r="B16" s="59" t="s">
        <v>97</v>
      </c>
      <c r="C16" s="60" t="s">
        <v>140</v>
      </c>
      <c r="D16" s="64">
        <v>10061</v>
      </c>
      <c r="E16" s="65"/>
      <c r="F16" s="63" t="s">
        <v>141</v>
      </c>
      <c r="G16" s="59" t="s">
        <v>52</v>
      </c>
      <c r="H16" s="59" t="s">
        <v>100</v>
      </c>
    </row>
    <row r="17" spans="1:8" x14ac:dyDescent="0.25">
      <c r="A17" s="59" t="s">
        <v>142</v>
      </c>
      <c r="B17" s="59" t="s">
        <v>128</v>
      </c>
      <c r="C17" s="60" t="s">
        <v>129</v>
      </c>
      <c r="D17" s="64">
        <v>4650</v>
      </c>
      <c r="E17" s="65"/>
      <c r="F17" s="63" t="s">
        <v>143</v>
      </c>
      <c r="G17" s="59" t="s">
        <v>52</v>
      </c>
      <c r="H17" s="59" t="s">
        <v>131</v>
      </c>
    </row>
    <row r="18" spans="1:8" x14ac:dyDescent="0.25">
      <c r="A18" s="59" t="s">
        <v>144</v>
      </c>
      <c r="B18" s="59" t="s">
        <v>102</v>
      </c>
      <c r="C18" s="60" t="s">
        <v>103</v>
      </c>
      <c r="D18" s="64">
        <v>1006</v>
      </c>
      <c r="E18" s="65"/>
      <c r="F18" s="63" t="s">
        <v>145</v>
      </c>
      <c r="G18" s="59" t="s">
        <v>52</v>
      </c>
      <c r="H18" s="59" t="s">
        <v>105</v>
      </c>
    </row>
    <row r="19" spans="1:8" x14ac:dyDescent="0.25">
      <c r="A19" s="59" t="s">
        <v>146</v>
      </c>
      <c r="B19" s="59" t="s">
        <v>121</v>
      </c>
      <c r="C19" s="60" t="s">
        <v>122</v>
      </c>
      <c r="D19" s="64">
        <v>1006</v>
      </c>
      <c r="E19" s="65"/>
      <c r="F19" s="63" t="s">
        <v>147</v>
      </c>
      <c r="G19" s="59" t="s">
        <v>51</v>
      </c>
      <c r="H19" s="59" t="s">
        <v>124</v>
      </c>
    </row>
    <row r="20" spans="1:8" x14ac:dyDescent="0.25">
      <c r="A20" s="59" t="s">
        <v>148</v>
      </c>
      <c r="B20" s="59" t="s">
        <v>102</v>
      </c>
      <c r="C20" s="60" t="s">
        <v>103</v>
      </c>
      <c r="D20" s="64">
        <v>1006</v>
      </c>
      <c r="E20" s="65"/>
      <c r="F20" s="63" t="s">
        <v>149</v>
      </c>
      <c r="G20" s="59" t="s">
        <v>52</v>
      </c>
      <c r="H20" s="59" t="s">
        <v>105</v>
      </c>
    </row>
    <row r="21" spans="1:8" x14ac:dyDescent="0.25">
      <c r="A21" s="59" t="s">
        <v>150</v>
      </c>
      <c r="B21" s="59" t="s">
        <v>97</v>
      </c>
      <c r="C21" s="60" t="s">
        <v>140</v>
      </c>
      <c r="D21" s="64">
        <v>10061</v>
      </c>
      <c r="E21" s="65"/>
      <c r="F21" s="63" t="s">
        <v>151</v>
      </c>
      <c r="G21" s="59" t="s">
        <v>52</v>
      </c>
      <c r="H21" s="59" t="s">
        <v>100</v>
      </c>
    </row>
    <row r="22" spans="1:8" x14ac:dyDescent="0.25">
      <c r="A22" s="59" t="s">
        <v>152</v>
      </c>
      <c r="B22" s="59" t="s">
        <v>153</v>
      </c>
      <c r="C22" s="60" t="s">
        <v>107</v>
      </c>
      <c r="D22" s="64">
        <v>16800</v>
      </c>
      <c r="E22" s="65"/>
      <c r="F22" s="63" t="s">
        <v>154</v>
      </c>
      <c r="G22" s="59" t="s">
        <v>52</v>
      </c>
      <c r="H22" s="59" t="s">
        <v>100</v>
      </c>
    </row>
    <row r="23" spans="1:8" x14ac:dyDescent="0.25">
      <c r="A23" s="59" t="s">
        <v>155</v>
      </c>
      <c r="B23" s="59" t="s">
        <v>97</v>
      </c>
      <c r="C23" s="60" t="s">
        <v>98</v>
      </c>
      <c r="D23" s="66">
        <v>12671</v>
      </c>
      <c r="E23" s="66"/>
      <c r="F23" s="63" t="s">
        <v>156</v>
      </c>
      <c r="G23" s="59" t="s">
        <v>52</v>
      </c>
      <c r="H23" s="59" t="s">
        <v>100</v>
      </c>
    </row>
    <row r="24" spans="1:8" x14ac:dyDescent="0.25">
      <c r="A24" s="59"/>
      <c r="B24" s="59"/>
      <c r="C24" s="60"/>
      <c r="D24" s="65"/>
      <c r="E24" s="67">
        <f>SUM(D14:D23)</f>
        <v>76000</v>
      </c>
      <c r="F24" s="63"/>
      <c r="G24" s="59"/>
      <c r="H24" s="59"/>
    </row>
    <row r="25" spans="1:8" x14ac:dyDescent="0.25">
      <c r="A25" s="59" t="s">
        <v>157</v>
      </c>
      <c r="B25" s="59" t="s">
        <v>97</v>
      </c>
      <c r="C25" s="60" t="s">
        <v>98</v>
      </c>
      <c r="D25" s="64">
        <v>12671</v>
      </c>
      <c r="E25" s="65"/>
      <c r="F25" s="63" t="s">
        <v>158</v>
      </c>
      <c r="G25" s="59" t="s">
        <v>159</v>
      </c>
      <c r="H25" s="59" t="s">
        <v>100</v>
      </c>
    </row>
    <row r="26" spans="1:8" x14ac:dyDescent="0.25">
      <c r="A26" s="59" t="s">
        <v>160</v>
      </c>
      <c r="B26" s="59" t="s">
        <v>102</v>
      </c>
      <c r="C26" s="60" t="s">
        <v>103</v>
      </c>
      <c r="D26" s="64">
        <v>1006</v>
      </c>
      <c r="E26" s="65"/>
      <c r="F26" s="63" t="s">
        <v>161</v>
      </c>
      <c r="G26" s="59" t="s">
        <v>159</v>
      </c>
      <c r="H26" s="59" t="s">
        <v>105</v>
      </c>
    </row>
    <row r="27" spans="1:8" x14ac:dyDescent="0.25">
      <c r="A27" s="59" t="s">
        <v>162</v>
      </c>
      <c r="B27" s="59" t="s">
        <v>102</v>
      </c>
      <c r="C27" s="60" t="s">
        <v>103</v>
      </c>
      <c r="D27" s="64">
        <v>1006</v>
      </c>
      <c r="E27" s="65"/>
      <c r="F27" s="63" t="s">
        <v>163</v>
      </c>
      <c r="G27" s="59" t="s">
        <v>159</v>
      </c>
      <c r="H27" s="59" t="s">
        <v>105</v>
      </c>
    </row>
    <row r="28" spans="1:8" x14ac:dyDescent="0.25">
      <c r="A28" s="59" t="s">
        <v>164</v>
      </c>
      <c r="B28" s="59" t="s">
        <v>102</v>
      </c>
      <c r="C28" s="60" t="s">
        <v>103</v>
      </c>
      <c r="D28" s="64">
        <v>1006</v>
      </c>
      <c r="E28" s="65"/>
      <c r="F28" s="63" t="s">
        <v>165</v>
      </c>
      <c r="G28" s="59" t="s">
        <v>159</v>
      </c>
      <c r="H28" s="59" t="s">
        <v>105</v>
      </c>
    </row>
    <row r="29" spans="1:8" x14ac:dyDescent="0.25">
      <c r="A29" s="59" t="s">
        <v>166</v>
      </c>
      <c r="B29" s="59" t="s">
        <v>102</v>
      </c>
      <c r="C29" s="60" t="s">
        <v>103</v>
      </c>
      <c r="D29" s="64">
        <v>1006</v>
      </c>
      <c r="E29" s="65"/>
      <c r="F29" s="63" t="s">
        <v>167</v>
      </c>
      <c r="G29" s="59" t="s">
        <v>159</v>
      </c>
      <c r="H29" s="59" t="s">
        <v>105</v>
      </c>
    </row>
    <row r="30" spans="1:8" x14ac:dyDescent="0.25">
      <c r="A30" s="59" t="s">
        <v>168</v>
      </c>
      <c r="B30" s="59" t="s">
        <v>102</v>
      </c>
      <c r="C30" s="60" t="s">
        <v>103</v>
      </c>
      <c r="D30" s="64">
        <v>1006</v>
      </c>
      <c r="E30" s="65"/>
      <c r="F30" s="63" t="s">
        <v>169</v>
      </c>
      <c r="G30" s="59" t="s">
        <v>159</v>
      </c>
      <c r="H30" s="59" t="s">
        <v>105</v>
      </c>
    </row>
    <row r="31" spans="1:8" x14ac:dyDescent="0.25">
      <c r="A31" s="59" t="s">
        <v>170</v>
      </c>
      <c r="B31" s="59" t="s">
        <v>171</v>
      </c>
      <c r="C31" s="60" t="s">
        <v>103</v>
      </c>
      <c r="D31" s="64">
        <v>1006</v>
      </c>
      <c r="E31" s="65"/>
      <c r="F31" s="63" t="s">
        <v>172</v>
      </c>
      <c r="G31" s="59" t="s">
        <v>159</v>
      </c>
      <c r="H31" s="59" t="s">
        <v>105</v>
      </c>
    </row>
    <row r="32" spans="1:8" x14ac:dyDescent="0.25">
      <c r="A32" s="59" t="s">
        <v>173</v>
      </c>
      <c r="B32" s="59" t="s">
        <v>102</v>
      </c>
      <c r="C32" s="60" t="s">
        <v>103</v>
      </c>
      <c r="D32" s="64">
        <v>1006</v>
      </c>
      <c r="E32" s="65"/>
      <c r="F32" s="63" t="s">
        <v>174</v>
      </c>
      <c r="G32" s="59" t="s">
        <v>159</v>
      </c>
      <c r="H32" s="59" t="s">
        <v>105</v>
      </c>
    </row>
    <row r="33" spans="1:8" x14ac:dyDescent="0.25">
      <c r="A33" s="59" t="s">
        <v>175</v>
      </c>
      <c r="B33" s="68" t="s">
        <v>97</v>
      </c>
      <c r="C33" s="60" t="s">
        <v>107</v>
      </c>
      <c r="D33" s="64">
        <v>16800</v>
      </c>
      <c r="E33" s="65"/>
      <c r="F33" s="69" t="s">
        <v>176</v>
      </c>
      <c r="G33" s="59" t="s">
        <v>159</v>
      </c>
      <c r="H33" s="59" t="s">
        <v>100</v>
      </c>
    </row>
    <row r="34" spans="1:8" x14ac:dyDescent="0.25">
      <c r="A34" s="59" t="s">
        <v>177</v>
      </c>
      <c r="B34" s="68" t="s">
        <v>97</v>
      </c>
      <c r="C34" s="70" t="s">
        <v>98</v>
      </c>
      <c r="D34" s="64">
        <v>12671</v>
      </c>
      <c r="E34" s="65"/>
      <c r="F34" s="69" t="s">
        <v>178</v>
      </c>
      <c r="G34" s="59" t="s">
        <v>159</v>
      </c>
      <c r="H34" s="59" t="s">
        <v>100</v>
      </c>
    </row>
    <row r="35" spans="1:8" x14ac:dyDescent="0.25">
      <c r="A35" s="59" t="s">
        <v>179</v>
      </c>
      <c r="B35" s="68" t="s">
        <v>102</v>
      </c>
      <c r="C35" s="70" t="s">
        <v>103</v>
      </c>
      <c r="D35" s="64">
        <v>1006</v>
      </c>
      <c r="E35" s="65"/>
      <c r="F35" s="69" t="s">
        <v>180</v>
      </c>
      <c r="G35" s="59" t="s">
        <v>159</v>
      </c>
      <c r="H35" s="59" t="s">
        <v>105</v>
      </c>
    </row>
    <row r="36" spans="1:8" x14ac:dyDescent="0.25">
      <c r="A36" s="59" t="s">
        <v>181</v>
      </c>
      <c r="B36" s="68" t="s">
        <v>102</v>
      </c>
      <c r="C36" s="70" t="s">
        <v>103</v>
      </c>
      <c r="D36" s="66">
        <v>1006</v>
      </c>
      <c r="E36" s="71"/>
      <c r="F36" s="69" t="s">
        <v>182</v>
      </c>
      <c r="G36" s="59" t="s">
        <v>159</v>
      </c>
      <c r="H36" s="59" t="s">
        <v>105</v>
      </c>
    </row>
    <row r="37" spans="1:8" x14ac:dyDescent="0.25">
      <c r="A37" s="59"/>
      <c r="B37" s="68"/>
      <c r="C37" s="70"/>
      <c r="D37" s="65"/>
      <c r="E37" s="67">
        <v>51196</v>
      </c>
      <c r="F37" s="69"/>
      <c r="G37" s="59"/>
      <c r="H37" s="59"/>
    </row>
    <row r="38" spans="1:8" x14ac:dyDescent="0.25">
      <c r="A38" s="59" t="s">
        <v>183</v>
      </c>
      <c r="B38" s="68" t="s">
        <v>102</v>
      </c>
      <c r="C38" s="70" t="s">
        <v>103</v>
      </c>
      <c r="D38" s="64">
        <v>1006</v>
      </c>
      <c r="E38" s="65"/>
      <c r="F38" s="69" t="s">
        <v>184</v>
      </c>
      <c r="G38" s="59" t="s">
        <v>185</v>
      </c>
      <c r="H38" s="59" t="s">
        <v>105</v>
      </c>
    </row>
    <row r="39" spans="1:8" x14ac:dyDescent="0.25">
      <c r="A39" s="59" t="s">
        <v>186</v>
      </c>
      <c r="B39" s="68" t="s">
        <v>97</v>
      </c>
      <c r="C39" s="70" t="s">
        <v>140</v>
      </c>
      <c r="D39" s="64">
        <v>10061</v>
      </c>
      <c r="E39" s="65"/>
      <c r="F39" s="69" t="s">
        <v>187</v>
      </c>
      <c r="G39" s="59" t="s">
        <v>185</v>
      </c>
      <c r="H39" s="59" t="s">
        <v>100</v>
      </c>
    </row>
    <row r="40" spans="1:8" x14ac:dyDescent="0.25">
      <c r="A40" s="59" t="s">
        <v>188</v>
      </c>
      <c r="B40" s="59" t="s">
        <v>128</v>
      </c>
      <c r="C40" s="70" t="s">
        <v>129</v>
      </c>
      <c r="D40" s="64">
        <v>4650</v>
      </c>
      <c r="E40" s="65"/>
      <c r="F40" s="63" t="s">
        <v>189</v>
      </c>
      <c r="G40" s="59" t="s">
        <v>185</v>
      </c>
      <c r="H40" s="59" t="s">
        <v>131</v>
      </c>
    </row>
    <row r="41" spans="1:8" x14ac:dyDescent="0.25">
      <c r="A41" s="59" t="s">
        <v>190</v>
      </c>
      <c r="B41" s="59" t="s">
        <v>121</v>
      </c>
      <c r="C41" s="70" t="s">
        <v>122</v>
      </c>
      <c r="D41" s="64">
        <v>3665</v>
      </c>
      <c r="E41" s="65"/>
      <c r="F41" s="63" t="s">
        <v>191</v>
      </c>
      <c r="G41" s="59" t="s">
        <v>185</v>
      </c>
      <c r="H41" s="59" t="s">
        <v>124</v>
      </c>
    </row>
    <row r="42" spans="1:8" x14ac:dyDescent="0.25">
      <c r="A42" s="59" t="s">
        <v>192</v>
      </c>
      <c r="B42" s="59" t="s">
        <v>102</v>
      </c>
      <c r="C42" s="70" t="s">
        <v>103</v>
      </c>
      <c r="D42" s="64">
        <v>1006</v>
      </c>
      <c r="E42" s="65"/>
      <c r="F42" s="63" t="s">
        <v>193</v>
      </c>
      <c r="G42" s="59" t="s">
        <v>185</v>
      </c>
      <c r="H42" s="59" t="s">
        <v>105</v>
      </c>
    </row>
    <row r="43" spans="1:8" x14ac:dyDescent="0.25">
      <c r="A43" s="59" t="s">
        <v>194</v>
      </c>
      <c r="B43" s="59" t="s">
        <v>102</v>
      </c>
      <c r="C43" s="70" t="s">
        <v>103</v>
      </c>
      <c r="D43" s="64">
        <v>1006</v>
      </c>
      <c r="E43" s="65"/>
      <c r="F43" s="63" t="s">
        <v>195</v>
      </c>
      <c r="G43" s="59" t="s">
        <v>185</v>
      </c>
      <c r="H43" s="59" t="s">
        <v>105</v>
      </c>
    </row>
    <row r="44" spans="1:8" x14ac:dyDescent="0.25">
      <c r="A44" s="59" t="s">
        <v>196</v>
      </c>
      <c r="B44" s="59" t="s">
        <v>102</v>
      </c>
      <c r="C44" s="70" t="s">
        <v>103</v>
      </c>
      <c r="D44" s="64">
        <v>1006</v>
      </c>
      <c r="E44" s="65"/>
      <c r="F44" s="63" t="s">
        <v>197</v>
      </c>
      <c r="G44" s="59" t="s">
        <v>185</v>
      </c>
      <c r="H44" s="59" t="s">
        <v>105</v>
      </c>
    </row>
    <row r="45" spans="1:8" x14ac:dyDescent="0.25">
      <c r="A45" s="59" t="s">
        <v>198</v>
      </c>
      <c r="B45" s="59" t="s">
        <v>128</v>
      </c>
      <c r="C45" s="70" t="s">
        <v>129</v>
      </c>
      <c r="D45" s="64">
        <v>4650</v>
      </c>
      <c r="E45" s="65"/>
      <c r="F45" s="63" t="s">
        <v>199</v>
      </c>
      <c r="G45" s="59" t="s">
        <v>185</v>
      </c>
      <c r="H45" s="59" t="s">
        <v>131</v>
      </c>
    </row>
    <row r="46" spans="1:8" x14ac:dyDescent="0.25">
      <c r="A46" s="59" t="s">
        <v>200</v>
      </c>
      <c r="B46" s="59" t="s">
        <v>102</v>
      </c>
      <c r="C46" s="70" t="s">
        <v>103</v>
      </c>
      <c r="D46" s="64">
        <v>1006</v>
      </c>
      <c r="E46" s="65"/>
      <c r="F46" s="63" t="s">
        <v>201</v>
      </c>
      <c r="G46" s="59" t="s">
        <v>185</v>
      </c>
      <c r="H46" s="59" t="s">
        <v>105</v>
      </c>
    </row>
    <row r="47" spans="1:8" x14ac:dyDescent="0.25">
      <c r="A47" s="59" t="s">
        <v>202</v>
      </c>
      <c r="B47" s="59" t="s">
        <v>102</v>
      </c>
      <c r="C47" s="70" t="s">
        <v>103</v>
      </c>
      <c r="D47" s="64">
        <v>1006</v>
      </c>
      <c r="E47" s="65"/>
      <c r="F47" s="63" t="s">
        <v>203</v>
      </c>
      <c r="G47" s="59" t="s">
        <v>185</v>
      </c>
      <c r="H47" s="59" t="s">
        <v>105</v>
      </c>
    </row>
    <row r="48" spans="1:8" x14ac:dyDescent="0.25">
      <c r="A48" s="59" t="s">
        <v>204</v>
      </c>
      <c r="B48" s="59" t="s">
        <v>102</v>
      </c>
      <c r="C48" s="70" t="s">
        <v>103</v>
      </c>
      <c r="D48" s="64">
        <v>1006</v>
      </c>
      <c r="E48" s="65"/>
      <c r="F48" s="63" t="s">
        <v>205</v>
      </c>
      <c r="G48" s="59" t="s">
        <v>185</v>
      </c>
      <c r="H48" s="63" t="s">
        <v>105</v>
      </c>
    </row>
    <row r="49" spans="1:8" x14ac:dyDescent="0.25">
      <c r="A49" s="59" t="s">
        <v>206</v>
      </c>
      <c r="B49" s="59" t="s">
        <v>97</v>
      </c>
      <c r="C49" s="60" t="s">
        <v>107</v>
      </c>
      <c r="D49" s="64">
        <v>16800</v>
      </c>
      <c r="E49" s="65"/>
      <c r="F49" s="63" t="s">
        <v>207</v>
      </c>
      <c r="G49" s="59" t="s">
        <v>185</v>
      </c>
      <c r="H49" s="63" t="s">
        <v>100</v>
      </c>
    </row>
    <row r="50" spans="1:8" x14ac:dyDescent="0.25">
      <c r="A50" s="59" t="s">
        <v>208</v>
      </c>
      <c r="B50" s="59" t="s">
        <v>102</v>
      </c>
      <c r="C50" s="70" t="s">
        <v>103</v>
      </c>
      <c r="D50" s="66">
        <v>1006</v>
      </c>
      <c r="E50" s="71"/>
      <c r="F50" s="63" t="s">
        <v>209</v>
      </c>
      <c r="G50" s="59" t="s">
        <v>185</v>
      </c>
      <c r="H50" s="63" t="s">
        <v>105</v>
      </c>
    </row>
    <row r="51" spans="1:8" x14ac:dyDescent="0.25">
      <c r="A51" s="59"/>
      <c r="B51" s="59"/>
      <c r="C51" s="70"/>
      <c r="D51" s="65"/>
      <c r="E51" s="67">
        <v>47874</v>
      </c>
      <c r="F51" s="63"/>
      <c r="G51" s="59"/>
      <c r="H51" s="63"/>
    </row>
    <row r="52" spans="1:8" x14ac:dyDescent="0.25">
      <c r="A52" s="59" t="s">
        <v>210</v>
      </c>
      <c r="B52" s="59" t="s">
        <v>97</v>
      </c>
      <c r="C52" s="70" t="s">
        <v>98</v>
      </c>
      <c r="D52" s="64">
        <v>12671</v>
      </c>
      <c r="E52" s="65"/>
      <c r="F52" s="63" t="s">
        <v>211</v>
      </c>
      <c r="G52" s="59" t="s">
        <v>48</v>
      </c>
      <c r="H52" s="63" t="s">
        <v>100</v>
      </c>
    </row>
    <row r="53" spans="1:8" x14ac:dyDescent="0.25">
      <c r="A53" s="59" t="s">
        <v>212</v>
      </c>
      <c r="B53" s="59" t="s">
        <v>121</v>
      </c>
      <c r="C53" s="70" t="s">
        <v>122</v>
      </c>
      <c r="D53" s="64">
        <v>3665</v>
      </c>
      <c r="E53" s="65"/>
      <c r="F53" s="63" t="s">
        <v>213</v>
      </c>
      <c r="G53" s="59" t="s">
        <v>48</v>
      </c>
      <c r="H53" s="63" t="s">
        <v>124</v>
      </c>
    </row>
    <row r="54" spans="1:8" x14ac:dyDescent="0.25">
      <c r="A54" s="59" t="s">
        <v>214</v>
      </c>
      <c r="B54" s="59" t="s">
        <v>171</v>
      </c>
      <c r="C54" s="70" t="s">
        <v>103</v>
      </c>
      <c r="D54" s="64">
        <v>1006</v>
      </c>
      <c r="E54" s="65"/>
      <c r="F54" s="63" t="s">
        <v>215</v>
      </c>
      <c r="G54" s="59" t="s">
        <v>48</v>
      </c>
      <c r="H54" s="63" t="s">
        <v>105</v>
      </c>
    </row>
    <row r="55" spans="1:8" x14ac:dyDescent="0.25">
      <c r="A55" s="59" t="s">
        <v>216</v>
      </c>
      <c r="B55" s="59" t="s">
        <v>102</v>
      </c>
      <c r="C55" s="70" t="s">
        <v>103</v>
      </c>
      <c r="D55" s="64">
        <v>1006</v>
      </c>
      <c r="E55" s="65"/>
      <c r="F55" s="63" t="s">
        <v>217</v>
      </c>
      <c r="G55" s="59" t="s">
        <v>48</v>
      </c>
      <c r="H55" s="63" t="s">
        <v>105</v>
      </c>
    </row>
    <row r="56" spans="1:8" x14ac:dyDescent="0.25">
      <c r="A56" s="59" t="s">
        <v>218</v>
      </c>
      <c r="B56" s="59" t="s">
        <v>121</v>
      </c>
      <c r="C56" s="70" t="s">
        <v>122</v>
      </c>
      <c r="D56" s="64">
        <v>3665</v>
      </c>
      <c r="E56" s="65"/>
      <c r="F56" s="63" t="s">
        <v>219</v>
      </c>
      <c r="G56" s="59" t="s">
        <v>48</v>
      </c>
      <c r="H56" s="63" t="s">
        <v>124</v>
      </c>
    </row>
    <row r="57" spans="1:8" x14ac:dyDescent="0.25">
      <c r="A57" s="59" t="s">
        <v>220</v>
      </c>
      <c r="B57" s="59" t="s">
        <v>97</v>
      </c>
      <c r="C57" s="70" t="s">
        <v>98</v>
      </c>
      <c r="D57" s="64">
        <v>12671</v>
      </c>
      <c r="E57" s="65"/>
      <c r="F57" s="63" t="s">
        <v>221</v>
      </c>
      <c r="G57" s="59" t="s">
        <v>48</v>
      </c>
      <c r="H57" s="63" t="s">
        <v>100</v>
      </c>
    </row>
    <row r="58" spans="1:8" x14ac:dyDescent="0.25">
      <c r="A58" s="59" t="s">
        <v>222</v>
      </c>
      <c r="B58" s="59" t="s">
        <v>121</v>
      </c>
      <c r="C58" s="70" t="s">
        <v>122</v>
      </c>
      <c r="D58" s="64">
        <v>3665</v>
      </c>
      <c r="E58" s="65"/>
      <c r="F58" s="63" t="s">
        <v>223</v>
      </c>
      <c r="G58" s="59" t="s">
        <v>48</v>
      </c>
      <c r="H58" s="63" t="s">
        <v>124</v>
      </c>
    </row>
    <row r="59" spans="1:8" x14ac:dyDescent="0.25">
      <c r="A59" s="59" t="s">
        <v>224</v>
      </c>
      <c r="B59" s="59" t="s">
        <v>102</v>
      </c>
      <c r="C59" s="70" t="s">
        <v>103</v>
      </c>
      <c r="D59" s="64">
        <v>1006</v>
      </c>
      <c r="E59" s="65"/>
      <c r="F59" s="63" t="s">
        <v>225</v>
      </c>
      <c r="G59" s="59" t="s">
        <v>48</v>
      </c>
      <c r="H59" s="63" t="s">
        <v>105</v>
      </c>
    </row>
    <row r="60" spans="1:8" x14ac:dyDescent="0.25">
      <c r="A60" s="59" t="s">
        <v>226</v>
      </c>
      <c r="B60" s="59" t="s">
        <v>102</v>
      </c>
      <c r="C60" s="70" t="s">
        <v>103</v>
      </c>
      <c r="D60" s="64">
        <v>1006</v>
      </c>
      <c r="E60" s="65"/>
      <c r="F60" s="63" t="s">
        <v>227</v>
      </c>
      <c r="G60" s="59" t="s">
        <v>48</v>
      </c>
      <c r="H60" s="63" t="s">
        <v>105</v>
      </c>
    </row>
    <row r="61" spans="1:8" x14ac:dyDescent="0.25">
      <c r="A61" s="59" t="s">
        <v>228</v>
      </c>
      <c r="B61" s="59" t="s">
        <v>97</v>
      </c>
      <c r="C61" s="60" t="s">
        <v>107</v>
      </c>
      <c r="D61" s="66">
        <v>16800</v>
      </c>
      <c r="E61" s="71"/>
      <c r="F61" s="63" t="s">
        <v>229</v>
      </c>
      <c r="G61" s="59" t="s">
        <v>48</v>
      </c>
      <c r="H61" s="63" t="s">
        <v>100</v>
      </c>
    </row>
    <row r="62" spans="1:8" x14ac:dyDescent="0.25">
      <c r="A62" s="59"/>
      <c r="B62" s="59"/>
      <c r="C62" s="60"/>
      <c r="D62" s="65"/>
      <c r="E62" s="67">
        <v>57161</v>
      </c>
      <c r="F62" s="63"/>
      <c r="G62" s="59"/>
      <c r="H62" s="63"/>
    </row>
    <row r="63" spans="1:8" x14ac:dyDescent="0.25">
      <c r="A63" s="59"/>
      <c r="B63" s="59"/>
      <c r="C63" s="60"/>
      <c r="D63" s="65"/>
      <c r="E63" s="64"/>
      <c r="F63" s="63"/>
      <c r="G63" s="59"/>
      <c r="H63" s="63"/>
    </row>
    <row r="64" spans="1:8" x14ac:dyDescent="0.25">
      <c r="A64" s="59" t="s">
        <v>230</v>
      </c>
      <c r="B64" s="59" t="s">
        <v>128</v>
      </c>
      <c r="C64" s="70" t="s">
        <v>129</v>
      </c>
      <c r="D64" s="64">
        <v>4650</v>
      </c>
      <c r="E64" s="67">
        <v>4650</v>
      </c>
      <c r="F64" s="63" t="s">
        <v>231</v>
      </c>
      <c r="G64" s="59" t="s">
        <v>44</v>
      </c>
      <c r="H64" s="63" t="s">
        <v>131</v>
      </c>
    </row>
    <row r="65" spans="1:8" x14ac:dyDescent="0.25">
      <c r="A65" s="59"/>
      <c r="B65" s="59"/>
      <c r="C65" s="70"/>
      <c r="D65" s="65"/>
      <c r="E65" s="65"/>
      <c r="F65" s="63"/>
      <c r="G65" s="59"/>
      <c r="H65" s="63"/>
    </row>
    <row r="66" spans="1:8" x14ac:dyDescent="0.25">
      <c r="A66" s="59" t="s">
        <v>232</v>
      </c>
      <c r="B66" s="59" t="s">
        <v>128</v>
      </c>
      <c r="C66" s="70" t="s">
        <v>233</v>
      </c>
      <c r="D66" s="64">
        <v>4400</v>
      </c>
      <c r="E66" s="65"/>
      <c r="F66" s="63" t="s">
        <v>234</v>
      </c>
      <c r="G66" s="59" t="s">
        <v>235</v>
      </c>
      <c r="H66" s="63" t="s">
        <v>131</v>
      </c>
    </row>
    <row r="67" spans="1:8" x14ac:dyDescent="0.25">
      <c r="A67" s="59" t="s">
        <v>236</v>
      </c>
      <c r="B67" s="59" t="s">
        <v>237</v>
      </c>
      <c r="C67" s="70" t="s">
        <v>129</v>
      </c>
      <c r="D67" s="64">
        <v>4650</v>
      </c>
      <c r="E67" s="64"/>
      <c r="F67" s="63" t="s">
        <v>238</v>
      </c>
      <c r="G67" s="59" t="s">
        <v>239</v>
      </c>
      <c r="H67" s="63" t="s">
        <v>131</v>
      </c>
    </row>
    <row r="68" spans="1:8" x14ac:dyDescent="0.25">
      <c r="A68" s="59" t="s">
        <v>236</v>
      </c>
      <c r="B68" s="59" t="s">
        <v>237</v>
      </c>
      <c r="C68" s="70" t="s">
        <v>129</v>
      </c>
      <c r="D68" s="66">
        <v>4650</v>
      </c>
      <c r="E68" s="66"/>
      <c r="F68" s="63" t="s">
        <v>240</v>
      </c>
      <c r="G68" s="59" t="s">
        <v>241</v>
      </c>
      <c r="H68" s="63" t="s">
        <v>131</v>
      </c>
    </row>
    <row r="69" spans="1:8" x14ac:dyDescent="0.25">
      <c r="A69" s="59"/>
      <c r="B69" s="59"/>
      <c r="C69" s="70"/>
      <c r="D69" s="65"/>
      <c r="E69" s="67">
        <f>SUM(D66:D68)</f>
        <v>13700</v>
      </c>
      <c r="F69" s="63"/>
      <c r="G69" s="59"/>
      <c r="H69" s="63"/>
    </row>
    <row r="70" spans="1:8" x14ac:dyDescent="0.25">
      <c r="A70" s="59" t="s">
        <v>242</v>
      </c>
      <c r="B70" s="59" t="s">
        <v>102</v>
      </c>
      <c r="C70" s="70" t="s">
        <v>103</v>
      </c>
      <c r="D70" s="64">
        <v>1006</v>
      </c>
      <c r="E70" s="65"/>
      <c r="F70" s="63" t="s">
        <v>243</v>
      </c>
      <c r="G70" s="59" t="s">
        <v>244</v>
      </c>
      <c r="H70" s="63" t="s">
        <v>105</v>
      </c>
    </row>
    <row r="71" spans="1:8" x14ac:dyDescent="0.25">
      <c r="A71" s="72" t="s">
        <v>245</v>
      </c>
      <c r="B71" s="72" t="s">
        <v>128</v>
      </c>
      <c r="C71" s="73" t="s">
        <v>129</v>
      </c>
      <c r="D71" s="66">
        <v>4650</v>
      </c>
      <c r="E71" s="74">
        <v>5656</v>
      </c>
      <c r="F71" s="75" t="s">
        <v>246</v>
      </c>
      <c r="G71" s="72" t="s">
        <v>244</v>
      </c>
      <c r="H71" s="75" t="s">
        <v>131</v>
      </c>
    </row>
    <row r="72" spans="1:8" x14ac:dyDescent="0.25">
      <c r="A72" s="69"/>
      <c r="B72" s="69"/>
      <c r="C72" s="69"/>
      <c r="F72" s="69"/>
      <c r="G72" s="69"/>
      <c r="H72" s="69"/>
    </row>
    <row r="73" spans="1:8" x14ac:dyDescent="0.25">
      <c r="A73" s="69"/>
      <c r="B73" s="69"/>
      <c r="C73" s="69"/>
      <c r="D73" s="69"/>
      <c r="E73" s="76"/>
      <c r="F73" s="69"/>
      <c r="G73" s="69"/>
      <c r="H73" s="69"/>
    </row>
    <row r="74" spans="1:8" x14ac:dyDescent="0.25">
      <c r="A74" s="69"/>
      <c r="B74" s="69"/>
      <c r="C74" s="69"/>
      <c r="D74" s="77">
        <f>SUM(D2:D73)</f>
        <v>375521</v>
      </c>
      <c r="E74" s="77">
        <f>+E71+E69+E64+E62+E51+E37+E24+E13</f>
        <v>375521</v>
      </c>
      <c r="F74" s="69"/>
      <c r="G74" s="69"/>
      <c r="H74" s="69"/>
    </row>
    <row r="75" spans="1:8" x14ac:dyDescent="0.25">
      <c r="A75" s="78" t="s">
        <v>247</v>
      </c>
      <c r="B75" s="69"/>
      <c r="C75" s="69"/>
      <c r="D75" s="76"/>
      <c r="E75" s="76"/>
      <c r="F75" s="69"/>
      <c r="G75" s="69"/>
      <c r="H75" s="69"/>
    </row>
    <row r="76" spans="1:8" x14ac:dyDescent="0.25">
      <c r="A76" s="78"/>
      <c r="B76" s="69"/>
      <c r="C76" s="69"/>
      <c r="D76" s="69"/>
      <c r="E76" s="69"/>
      <c r="F76" s="69"/>
      <c r="G76" s="69"/>
      <c r="H76" s="69"/>
    </row>
    <row r="77" spans="1:8" x14ac:dyDescent="0.25">
      <c r="A77" s="78" t="s">
        <v>248</v>
      </c>
      <c r="B77" s="69"/>
      <c r="C77" s="69"/>
      <c r="D77" s="69"/>
      <c r="E77" s="69"/>
      <c r="F77" s="69"/>
      <c r="G77" s="69"/>
      <c r="H77" s="69"/>
    </row>
    <row r="78" spans="1:8" x14ac:dyDescent="0.25">
      <c r="A78" s="69"/>
      <c r="B78" s="69"/>
      <c r="C78" s="69"/>
      <c r="D78" s="69"/>
      <c r="E78" s="69"/>
      <c r="F78" s="69"/>
      <c r="G78" s="69"/>
      <c r="H78" s="69"/>
    </row>
    <row r="79" spans="1:8" x14ac:dyDescent="0.25">
      <c r="A79" s="69"/>
      <c r="B79" s="69"/>
      <c r="C79" s="69"/>
      <c r="D79" s="69"/>
      <c r="E79" s="69"/>
      <c r="F79" s="69"/>
      <c r="G79" s="69"/>
      <c r="H79" s="69"/>
    </row>
    <row r="81" spans="5:5" x14ac:dyDescent="0.25">
      <c r="E81" s="79">
        <v>19356</v>
      </c>
    </row>
    <row r="82" spans="5:5" x14ac:dyDescent="0.25">
      <c r="E82" s="80">
        <v>356165</v>
      </c>
    </row>
    <row r="83" spans="5:5" x14ac:dyDescent="0.25">
      <c r="E83" s="79">
        <f>SUM(E81:E82)</f>
        <v>375521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7C79B-73F9-433B-97E1-C9BFA33928B5}">
  <dimension ref="N30"/>
  <sheetViews>
    <sheetView topLeftCell="A10" workbookViewId="0">
      <selection activeCell="X36" sqref="X36"/>
    </sheetView>
  </sheetViews>
  <sheetFormatPr defaultRowHeight="15" x14ac:dyDescent="0.25"/>
  <cols>
    <col min="14" max="14" width="12.42578125" bestFit="1" customWidth="1"/>
  </cols>
  <sheetData>
    <row r="30" spans="14:14" x14ac:dyDescent="0.25">
      <c r="N30" s="81">
        <v>340000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71259D24A43C4DA565A7E02685981D" ma:contentTypeVersion="8" ma:contentTypeDescription="Create a new document." ma:contentTypeScope="" ma:versionID="e5f44c41c3104184f39db5286d339f94">
  <xsd:schema xmlns:xsd="http://www.w3.org/2001/XMLSchema" xmlns:xs="http://www.w3.org/2001/XMLSchema" xmlns:p="http://schemas.microsoft.com/office/2006/metadata/properties" xmlns:ns3="fa53cab7-bd3d-4ff0-abca-bdc5743d97e2" targetNamespace="http://schemas.microsoft.com/office/2006/metadata/properties" ma:root="true" ma:fieldsID="023a86faa3b23f083fd8dbec1cc5b046" ns3:_="">
    <xsd:import namespace="fa53cab7-bd3d-4ff0-abca-bdc5743d97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3cab7-bd3d-4ff0-abca-bdc5743d97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A02AD5-3738-49D2-B655-8B1BD0BE71C2}">
  <ds:schemaRefs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fa53cab7-bd3d-4ff0-abca-bdc5743d97e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7E269E5-90F5-462E-86A3-DC9698E50A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53cab7-bd3d-4ff0-abca-bdc5743d97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C48125-F75E-4999-A471-E3D5310B9D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specificatie</vt:lpstr>
      <vt:lpstr>Spec.Lease print.ICT</vt:lpstr>
      <vt:lpstr>Verz.bedr.inv.Vaartv-elders</vt:lpstr>
      <vt:lpstr>specificatie!Afdrukbereik</vt:lpstr>
    </vt:vector>
  </TitlesOfParts>
  <Company>UMG 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Wolterbeek, J (Jeroen)</dc:creator>
  <cp:lastModifiedBy>Paul van der Linden</cp:lastModifiedBy>
  <cp:lastPrinted>2021-10-12T13:40:46Z</cp:lastPrinted>
  <dcterms:created xsi:type="dcterms:W3CDTF">2017-09-18T11:09:10Z</dcterms:created>
  <dcterms:modified xsi:type="dcterms:W3CDTF">2022-09-21T13:53:33Z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0x0101007571259D24A43C4DA565A7E02685981D</vt:lpwstr>
  </property>
</Properties>
</file>