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https://unitedqualitybv.sharepoint.com/klanten/Docs/Westland/EA Glas KCA PMD 2021 (964)/07. Nota van inlichtingen/"/>
    </mc:Choice>
  </mc:AlternateContent>
  <xr:revisionPtr revIDLastSave="53" documentId="8_{B6EEDCAB-B7C1-4A62-8D0C-C25C6B671174}" xr6:coauthVersionLast="47" xr6:coauthVersionMax="47" xr10:uidLastSave="{E3F00296-A9FB-419A-A925-8C117AD1FCDB}"/>
  <bookViews>
    <workbookView xWindow="-120" yWindow="-120" windowWidth="29040" windowHeight="15840" tabRatio="766" firstSheet="1" activeTab="1" xr2:uid="{00000000-000D-0000-FFFF-FFFF00000000}"/>
  </bookViews>
  <sheets>
    <sheet name="T0 Voorblad" sheetId="6" r:id="rId1"/>
    <sheet name="T6 Kw. gunningscriteria glas" sheetId="46" r:id="rId2"/>
    <sheet name="T7 Kw. gunningscriteria PBD" sheetId="47" r:id="rId3"/>
    <sheet name="T8 Kw. gunningscriteria KGA" sheetId="48" r:id="rId4"/>
    <sheet name="T9 Prijsinvulformulier P1 Glas" sheetId="30" r:id="rId5"/>
    <sheet name="T10 Prijsinvulformulier P2 PBD " sheetId="49" r:id="rId6"/>
    <sheet name="T11 Prijsinvulformulier P3 KGA" sheetId="50" r:id="rId7"/>
  </sheets>
  <definedNames>
    <definedName name="_xlnm.Print_Area" localSheetId="0">'T0 Voorblad'!$A$1:$E$18</definedName>
    <definedName name="_xlnm.Print_Area" localSheetId="5">'T10 Prijsinvulformulier P2 PBD '!$A$1:$G$24</definedName>
    <definedName name="_xlnm.Print_Area" localSheetId="6">'T11 Prijsinvulformulier P3 KGA'!$A$1:$G$72</definedName>
    <definedName name="_xlnm.Print_Area" localSheetId="1">'T6 Kw. gunningscriteria glas'!$A$1:$E$56</definedName>
    <definedName name="_xlnm.Print_Area" localSheetId="2">'T7 Kw. gunningscriteria PBD'!$A$65:$E$66</definedName>
    <definedName name="_xlnm.Print_Area" localSheetId="3">'T8 Kw. gunningscriteria KGA'!$A$47:$E$47</definedName>
    <definedName name="_xlnm.Print_Area" localSheetId="4">'T9 Prijsinvulformulier P1 Glas'!$A$1:$G$44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7" i="49" l="1"/>
  <c r="G55" i="50"/>
  <c r="G14" i="50"/>
  <c r="F45" i="47" l="1"/>
  <c r="G43" i="47" s="1"/>
  <c r="F36" i="46"/>
  <c r="F30" i="46"/>
  <c r="F38" i="47"/>
  <c r="F44" i="47"/>
  <c r="F39" i="47"/>
  <c r="F40" i="47"/>
  <c r="F41" i="47"/>
  <c r="F42" i="47"/>
  <c r="F37" i="47"/>
  <c r="D61" i="47"/>
  <c r="D52" i="46"/>
  <c r="F35" i="46"/>
  <c r="F29" i="46"/>
  <c r="F31" i="46"/>
  <c r="F32" i="46"/>
  <c r="F33" i="46"/>
  <c r="F28" i="46"/>
  <c r="G34" i="46" l="1"/>
  <c r="G26" i="46"/>
  <c r="G35" i="47"/>
  <c r="G5" i="49"/>
  <c r="D43" i="48" l="1"/>
  <c r="G52" i="50"/>
  <c r="G51" i="50"/>
  <c r="G50" i="50"/>
  <c r="G49" i="50"/>
  <c r="G48" i="50"/>
  <c r="G47" i="50"/>
  <c r="G46" i="50"/>
  <c r="G45" i="50"/>
  <c r="G44" i="50"/>
  <c r="G43" i="50"/>
  <c r="G42" i="50"/>
  <c r="G41" i="50"/>
  <c r="G40" i="50"/>
  <c r="G39" i="50"/>
  <c r="G38" i="50"/>
  <c r="G37" i="50"/>
  <c r="G36" i="50"/>
  <c r="G35" i="50"/>
  <c r="G34" i="50"/>
  <c r="G33" i="50"/>
  <c r="G32" i="50"/>
  <c r="G31" i="50"/>
  <c r="G30" i="50"/>
  <c r="G29" i="50"/>
  <c r="G28" i="50"/>
  <c r="G27" i="50"/>
  <c r="G26" i="50"/>
  <c r="G25" i="50"/>
  <c r="G24" i="50"/>
  <c r="G23" i="50"/>
  <c r="G22" i="50"/>
  <c r="G21" i="50"/>
  <c r="G11" i="50"/>
  <c r="F7" i="50"/>
  <c r="G7" i="50" s="1"/>
  <c r="G6" i="50"/>
  <c r="G15" i="50" s="1"/>
  <c r="G4" i="49"/>
  <c r="G6" i="49" s="1"/>
  <c r="G20" i="30"/>
  <c r="G19" i="30"/>
  <c r="G18" i="30"/>
  <c r="G5" i="30"/>
  <c r="G21" i="30" l="1"/>
  <c r="G53" i="50"/>
  <c r="G9" i="30"/>
  <c r="G4" i="30"/>
  <c r="G10" i="30" l="1"/>
  <c r="G27" i="30" s="1"/>
</calcChain>
</file>

<file path=xl/sharedStrings.xml><?xml version="1.0" encoding="utf-8"?>
<sst xmlns="http://schemas.openxmlformats.org/spreadsheetml/2006/main" count="636" uniqueCount="311">
  <si>
    <t>Logo opdrachtgever</t>
  </si>
  <si>
    <t>Inhoud:</t>
  </si>
  <si>
    <t>Totaal</t>
  </si>
  <si>
    <t>Nr.</t>
  </si>
  <si>
    <t>Antwoord</t>
  </si>
  <si>
    <t>NR.</t>
  </si>
  <si>
    <t>Eenheid</t>
  </si>
  <si>
    <t>Prijs per eenheid (1)</t>
  </si>
  <si>
    <t>Aantal (2)</t>
  </si>
  <si>
    <t>Ton</t>
  </si>
  <si>
    <t xml:space="preserve">Voorwaarden </t>
  </si>
  <si>
    <t>Voorwaarde</t>
  </si>
  <si>
    <t>ALG</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</si>
  <si>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</si>
  <si>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Omschrijving</t>
  </si>
  <si>
    <t>Naam</t>
  </si>
  <si>
    <t>Adres en plaats</t>
  </si>
  <si>
    <t>Verwerkingsmethode</t>
  </si>
  <si>
    <t>Deelstromen</t>
  </si>
  <si>
    <t>Eigenaar</t>
  </si>
  <si>
    <t xml:space="preserve">Inschrijver past, op straffe van uitsluiting, alleen de geel gearceerde cellen aan. Inschrijver moet alle geel gearceerde cellen correct en ondubbelzinnig invullen. Inschrijver moet de geel gearceerde cellen met in achtneming van de overige in dit document opgenomen voorwaarden (en/of eisen) invullen. </t>
  </si>
  <si>
    <t>Inschrijver vermeldt in de correcte NAW gegevens van de verwerkingslocatie, alsmede de eigenaar van de verwerkingsinrichting. Het gaat hierbij minimaal om de locatie van de AEC.</t>
  </si>
  <si>
    <t>KG</t>
  </si>
  <si>
    <t>Tab 6:</t>
  </si>
  <si>
    <t>Kwalitatieve gunningcriteria:</t>
  </si>
  <si>
    <t>KG perceel 1: Glas</t>
  </si>
  <si>
    <t>KG perceel 2: PBD</t>
  </si>
  <si>
    <t xml:space="preserve">KG perceel 3: KGA </t>
  </si>
  <si>
    <t>Prijzenbladen:</t>
  </si>
  <si>
    <t>Prijzenblad perceel 1: Glas</t>
  </si>
  <si>
    <t>Prijzenblad perceel 2: PBD</t>
  </si>
  <si>
    <t xml:space="preserve">Prijzenblad perceel 3: KGA </t>
  </si>
  <si>
    <t>Tab 7:</t>
  </si>
  <si>
    <t>Tab 8:</t>
  </si>
  <si>
    <t>Tab 9:</t>
  </si>
  <si>
    <t>Tab 10:</t>
  </si>
  <si>
    <t>Tab 11:</t>
  </si>
  <si>
    <t>Afvalolie Cat III kleinverpakking</t>
  </si>
  <si>
    <t>Eetbare oliën en vetten</t>
  </si>
  <si>
    <t>Batterijen</t>
  </si>
  <si>
    <t xml:space="preserve">Loodaccu's </t>
  </si>
  <si>
    <t>Nikkel cadmium accu's</t>
  </si>
  <si>
    <t xml:space="preserve">Brandblussers </t>
  </si>
  <si>
    <t>Halon blussers</t>
  </si>
  <si>
    <t>Drukhouders</t>
  </si>
  <si>
    <t>Diverse anorganische basen gemengd</t>
  </si>
  <si>
    <t>Kantoorafval divers (geen batterijen)</t>
  </si>
  <si>
    <t>Laboratorium chemicaliën</t>
  </si>
  <si>
    <t>Lege emballage</t>
  </si>
  <si>
    <t>Elektronicaproducten, computers</t>
  </si>
  <si>
    <t>Lijm, harsen, kitten</t>
  </si>
  <si>
    <t>Ontwikkelaar-fixeer mengsel</t>
  </si>
  <si>
    <t>Oplosmiddel, halogeenrijk</t>
  </si>
  <si>
    <t>Bestrijdingsmiddelen</t>
  </si>
  <si>
    <t>Bitumen en teer</t>
  </si>
  <si>
    <t>Injectienaalden en spuiten</t>
  </si>
  <si>
    <t>Kwikhoudende voorwerpen</t>
  </si>
  <si>
    <t>Medicijnen en cosmetica</t>
  </si>
  <si>
    <t>Oplosmiddelen, hoog calorisch in klein verpakking</t>
  </si>
  <si>
    <t>Reinigingsmiddelen</t>
  </si>
  <si>
    <t>Smeervetten</t>
  </si>
  <si>
    <t xml:space="preserve">Spuitbussen </t>
  </si>
  <si>
    <t>TL-lampen</t>
  </si>
  <si>
    <t>Latex</t>
  </si>
  <si>
    <t>Verf, lak en beits in verpakking</t>
  </si>
  <si>
    <t>Diverse anorganische zuren gemengd</t>
  </si>
  <si>
    <t>Naam inschrijver: ……………………………</t>
  </si>
  <si>
    <t>Criteria perceel 1 - Glas</t>
  </si>
  <si>
    <t>Max. aantal punten</t>
  </si>
  <si>
    <t>Formule voor uw score</t>
  </si>
  <si>
    <t>KG-G-1</t>
  </si>
  <si>
    <t>Personeel dat wordt ingezet bij de uitvoering van de opdracht heeft een training gevolgd en succesvol afgerond die gebaseerd is op de principes van "Het nieuwe rijden" of een daarmee tenminste gelijkwaardige training (www.hetnieuwerijden.nl). Ook tijdelijk personeel dient vakbekwaam te zijn en de training "Het nieuwe rijden" of een gelijkwaardige training te volgen.</t>
  </si>
  <si>
    <t>J/N</t>
  </si>
  <si>
    <t>Ja = max. aantal punten
Nee = 0 punten</t>
  </si>
  <si>
    <t>KG-G-2</t>
  </si>
  <si>
    <t>Personeel dat wordt ingezet bij de uitvoering van de opdracht heeft een training succesvol afgerond die gebaseerd is op de principes van Code 95 "Professioneel voertuigbeheersing, kijktechnieken en defensief rijgedrag" of een daarmee tenminste gelijkwaardige training. Ook tijdelijk personeel   c.q. vervangend personeel dient vakbekwaam te zijn en de training "Professioneel voertuigbeheersing, kijktechnieken en defensief rijgedrag" of een gelijkwaardige training te volgen.</t>
  </si>
  <si>
    <t>KG-G-3</t>
  </si>
  <si>
    <t>KG-G-4</t>
  </si>
  <si>
    <t>[Invullen door inschrijver]</t>
  </si>
  <si>
    <t>Antwoordoptie A = 0 punten
Antwoordoptie B = 20% van de maximale score
Antwoordoptie C = 40% van de maximale score
Antwoordoptie D = 60% van de maximale score
Antwoordoptie E = 80% van de maximale score
Antwoordoptie F = 100% van de maximale score</t>
  </si>
  <si>
    <t>A) Nee.</t>
  </si>
  <si>
    <t>B) Ja, inschrijver heeft de Aspirant-status</t>
  </si>
  <si>
    <t>C) Ja, inschrijver heeft PSO Trede 1</t>
  </si>
  <si>
    <t>D) Ja, inschrijver heeft PSO Trede 2</t>
  </si>
  <si>
    <t>E) Ja, inschrijver heeft PSO Trede 3</t>
  </si>
  <si>
    <t>F) Ja, inschrijver heeft PSO Trede 3 en PSO 30+ certificering</t>
  </si>
  <si>
    <t>KG-G-5</t>
  </si>
  <si>
    <t>B) Ja, inschrijver is gecertificeerd op niveau 1</t>
  </si>
  <si>
    <t>C) Ja, inschrijver is gecertificeerd op niveau 2</t>
  </si>
  <si>
    <t>D) Ja, inschrijver is gecertificeerd op niveau 3</t>
  </si>
  <si>
    <t>E) Ja, inschrijver is gecertificeerd op niveau 4</t>
  </si>
  <si>
    <t>F) Ja, inschrijver is gecertificeerd op niveau 5</t>
  </si>
  <si>
    <t>De inzamelvoertuigen die worden ingezet zijn voorzien van een Track en Trace systeem, waarbij de Opdrachtgever toegang krijgt (real time: tijdsvertraging maximaal 5 minuten) tot de ledigingen en data.</t>
  </si>
  <si>
    <t>Antwoordoptie A = 0 punten
Antwoordoptie B = 40% van de maximale score
Antwoordoptie C = 50% van de maximale score
Antwoordoptie D = 20% van de maximale score
Antwoordoptie E = 40% van de maximale score
Antwoordoptie F = 100% van de maximale score</t>
  </si>
  <si>
    <t>A) Euro VI op diesel, conform programma van eisen</t>
  </si>
  <si>
    <t>B) Euro VI op Biodiesel (Fame 97%, HVO 3%)</t>
  </si>
  <si>
    <t>C) Euro VI op HVO</t>
  </si>
  <si>
    <t>D) Euro VI op CNG of LNG</t>
  </si>
  <si>
    <t>E) Euro VI op BioCNG of Bio LNG</t>
  </si>
  <si>
    <t>F) Volledig elektrisch of aangedreven op waterstof</t>
  </si>
  <si>
    <t>Toelichting op de wijze van beoordelen: zie aanbestedingsleidraad hoofdstuk V "Gunning"</t>
  </si>
  <si>
    <t>In te vullen door inschrijver</t>
  </si>
  <si>
    <t xml:space="preserve"> </t>
  </si>
  <si>
    <t>Criteria perceel  2 - PBD</t>
  </si>
  <si>
    <t>KG-P-1</t>
  </si>
  <si>
    <t>KG-P-2</t>
  </si>
  <si>
    <t>KG-P-3</t>
  </si>
  <si>
    <t>KG-P-4</t>
  </si>
  <si>
    <t>KG-P-5</t>
  </si>
  <si>
    <t>KG-P-6</t>
  </si>
  <si>
    <t>Criteria perceel  3 - KGA</t>
  </si>
  <si>
    <t>KG-C-1</t>
  </si>
  <si>
    <t>KG-C-2</t>
  </si>
  <si>
    <t>KG-C-3</t>
  </si>
  <si>
    <t>KG-C-4</t>
  </si>
  <si>
    <t>Beschikbaar stellen bovengrondse glascontainer (3 kleuren)</t>
  </si>
  <si>
    <t>Kosten plaatsen en verwijderen van een bovengrondse glascontainer</t>
  </si>
  <si>
    <t>Huurkosten per maand voor een bovengrondse glascontainer, incl. technisch onderhoud en reiniging</t>
  </si>
  <si>
    <t>1 (stuks)</t>
  </si>
  <si>
    <t>Inzameling ondergrondse en bovengrondse containers in gemeente Westland</t>
  </si>
  <si>
    <t>Inzamelkosten  onder- of bovengrondse containers</t>
  </si>
  <si>
    <t>Optioneel</t>
  </si>
  <si>
    <t>Prijs lediging bij calamiteiten conform EG-42</t>
  </si>
  <si>
    <t>Totaal inzameling</t>
  </si>
  <si>
    <t>PR-1.1</t>
  </si>
  <si>
    <t>PR-1.2</t>
  </si>
  <si>
    <t>PR-1.3</t>
  </si>
  <si>
    <t>PR-1.4</t>
  </si>
  <si>
    <t>PR-1.5</t>
  </si>
  <si>
    <t>PR-1.6</t>
  </si>
  <si>
    <t>Totaal verwerking</t>
  </si>
  <si>
    <t>Verwerkingskosten cq opbrengsten van bont glas</t>
  </si>
  <si>
    <t>Bij opbrengsten dient inschrijver de prijs in te vullen met een "min" teken t.b.v. een juiste prijsberekening</t>
  </si>
  <si>
    <t>**</t>
  </si>
  <si>
    <t>De prijzen zoals ingevuld op het prijsinvulformulier zijn inclusief alle kosten voortkomend uit het programma van eisen en de kwalitatie gunningscriteria</t>
  </si>
  <si>
    <t>***</t>
  </si>
  <si>
    <t>*</t>
  </si>
  <si>
    <t>GLAS Verwerkingskosten cq -opbrengsten*</t>
  </si>
  <si>
    <t>Verwerkingslocatie**</t>
  </si>
  <si>
    <t>PR-1.7</t>
  </si>
  <si>
    <t>Naam inschrijver …...............................................................</t>
  </si>
  <si>
    <t>Bijlage 05 - Prijsinvulformulier perceel 1 Glas
Tab 9: Gunningscriterium Prijs</t>
  </si>
  <si>
    <t>PR-2.1</t>
  </si>
  <si>
    <t>PR-2.2</t>
  </si>
  <si>
    <t>Inzamelkosten  onder- of bovengrondse (pers)containers</t>
  </si>
  <si>
    <t>1 Lediging</t>
  </si>
  <si>
    <t>Prijs lediging bij calamiteiten conform EK-41</t>
  </si>
  <si>
    <t>Uurtarief inzamelvoertuig voor het aftransport naar de overslaglocatie</t>
  </si>
  <si>
    <t>Uurtarief</t>
  </si>
  <si>
    <t>Inschrijfprijs***</t>
  </si>
  <si>
    <t>De totale inschrijfprijs wordt gebruikt voor de beoordeling van het onderdeel prijs.</t>
  </si>
  <si>
    <t>Locatie van eerste lossing**</t>
  </si>
  <si>
    <t>PR-1.8</t>
  </si>
  <si>
    <t>Inschrijver vermeldt in de correcte NAW gegevens van de locatie, alsmede de eigenaar. Het gaat hierbij minimaal om de locatie van de AEC.</t>
  </si>
  <si>
    <t>Bijlage 05 - Prijsinvulformulier perceel 3 KGA
Tab 11: Gunningscriterium Prijs</t>
  </si>
  <si>
    <t>Inzameling met chemocar op de drie gemeentewerven gedurende de onderstaande openingstijden:</t>
  </si>
  <si>
    <t>Gemeentewerf Naaldwijk
Hoogwerf 5 te Naaldwijk
Openingstijden: maandag en vrijdag: 08:00 - 16:00 uur 
Gemeentewerf Monster
Vlotlaan 37 te Monster
Openingstijden: donderdag: 13:00 - 16:00 uur</t>
  </si>
  <si>
    <t>PR-3.2</t>
  </si>
  <si>
    <t>PR-3.1</t>
  </si>
  <si>
    <t>Gemeentewerf Naaldwijk
Hoogwerf 5 te Naaldwijk
Openingstijden: zaterdag: 08:00 - 16:00 uur
Gemeentewerf Monster
Vlotlaan 37 te Monster
Openingstijden: zaterdag: 08:00 - 16:00 uur</t>
  </si>
  <si>
    <t>Inzameling op de gemeentewerven indien er een KGA depot is gerealiseerd</t>
  </si>
  <si>
    <t>PR-3.3</t>
  </si>
  <si>
    <t>Wekelijks</t>
  </si>
  <si>
    <t>Totaal dienstverlening</t>
  </si>
  <si>
    <t>Dienstverlening KGA</t>
  </si>
  <si>
    <t>Verwerking KGA</t>
  </si>
  <si>
    <t>PR-3.4</t>
  </si>
  <si>
    <t>Vul onderstaande de prijzen in voor verwerkingskosten per kg KGA incl. emballage. (Het gewicht van de emballage wordt niet meegerekend)</t>
  </si>
  <si>
    <t>PR-3.5</t>
  </si>
  <si>
    <t>Prijsspecificatie invulformulier KCA deelstromen</t>
  </si>
  <si>
    <t>Asbesthoudend afval</t>
  </si>
  <si>
    <t>Olie vervuilde grond</t>
  </si>
  <si>
    <t>Specifiek ziekenhuisafval</t>
  </si>
  <si>
    <t>Prijs voor een naaldenbeker  0,7 liter (UN 3291)</t>
  </si>
  <si>
    <t xml:space="preserve">Inzameling KGA op de Gemeentewerf Naaldwijk  op basis van een wekelijkse ophaalronde </t>
  </si>
  <si>
    <t>Verwerking wit glas</t>
  </si>
  <si>
    <t>Verwerking groen glas</t>
  </si>
  <si>
    <t xml:space="preserve">Verwerking bruin glas </t>
  </si>
  <si>
    <t>ton</t>
  </si>
  <si>
    <t>SROI verplichting (€) inschrijver</t>
  </si>
  <si>
    <t xml:space="preserve">Score = </t>
  </si>
  <si>
    <t>----------------------------------------</t>
  </si>
  <si>
    <t xml:space="preserve">x 200 punten </t>
  </si>
  <si>
    <r>
      <t>hoogste SROI verplichting (€</t>
    </r>
    <r>
      <rPr>
        <sz val="8"/>
        <rFont val="Arial"/>
        <family val="2"/>
      </rPr>
      <t>  </t>
    </r>
    <r>
      <rPr>
        <sz val="9"/>
        <color rgb="FF000000"/>
        <rFont val="Arial"/>
        <family val="2"/>
      </rPr>
      <t>)</t>
    </r>
  </si>
  <si>
    <r>
      <t> </t>
    </r>
    <r>
      <rPr>
        <sz val="10"/>
        <rFont val="Arial"/>
        <family val="2"/>
      </rPr>
      <t>Waarom niet veel simpeler, het percentage dat wordt aangegeven vertalen naar punten. Misschien handig om het totaal te behalen punten op 30 te stellen. SROI is maximaal 15%, dus per % betekent dit 2 punten.</t>
    </r>
  </si>
  <si>
    <r>
      <t> </t>
    </r>
    <r>
      <rPr>
        <sz val="10"/>
        <rFont val="Arial"/>
        <family val="2"/>
      </rPr>
      <t>Nee.</t>
    </r>
  </si>
  <si>
    <t xml:space="preserve">
              SROI verplichting (€) inschrijver
Score = 	----------------------------------------	x 200 punten 
               hoogste SROI verplichting (€)</t>
  </si>
  <si>
    <t>€ …....................</t>
  </si>
  <si>
    <t>Opdrachtgever kent waarde toe aan een hoge SROI inzet,  zie hoofdstuk 3.8 van de aanbestedingsleidraad?
Inschrijver dient de SROI inzet waarde (in €) op te geven die per jaar wordt gegarandeerd.</t>
  </si>
  <si>
    <t>Beschikt inschrijver over een CO2 Prestatieladder certificering?
A: Nee
B: Ja, inschrijver is gecertificeerd op niveau 1
C: Ja, inschrijver is gecertificeerd op niveau 2
D: Ja, inschrijver is gecertificeerd op niveau 3
E: Ja, inschrijver is gecertificeerd op niveau 4
F: Ja, inschrijver is gecertificeerd op nveau 5</t>
  </si>
  <si>
    <t>De Euro VI voertuigen voor de milieustraten voldoen verder aan duurzame brandstoffen volgens opgave:
A) Euro VI op diesel, conform programma van eisen
B) Euro VI op Biodiesel (Fame 97%, HVO 30%)
C) Euro VI op HVO 100
D) Euro VI op CNG of LNG
E) Euro VI op bio CNG of bio LNG
F) vol elektrisch of aangedreven op waterstof</t>
  </si>
  <si>
    <t>Eerste verwerkingslocatie**</t>
  </si>
  <si>
    <t>Inzamelkosten  haakarm(pers)containers (lediging 1 x per maand)</t>
  </si>
  <si>
    <t>Vraagstelling</t>
  </si>
  <si>
    <t>Antwoord (aantal invullen):</t>
  </si>
  <si>
    <t>In welk contractjaar is/zijn deze beschikbaar? (antwoord: meerkeuze)</t>
  </si>
  <si>
    <t>Op welk percentage van de wekelijkse inzamelroutes wordt dit inzamelvoertuig ingezet? (antwoord: meerkeuze)</t>
  </si>
  <si>
    <t>Behaalde score (in punten)</t>
  </si>
  <si>
    <t>Maximaal aantal punten</t>
  </si>
  <si>
    <t>Antwoordinstructie</t>
  </si>
  <si>
    <t>Hoeveel van de in vraag A benoemde inzamelvoertuigen voldoen aan:</t>
  </si>
  <si>
    <t>Euro VI op diesel (conform programma van eisen)</t>
  </si>
  <si>
    <t>Euro VI op Biodiesel (Fame 97%, HVO 3%)</t>
  </si>
  <si>
    <t>[invullen door inschrijver]</t>
  </si>
  <si>
    <t>Euro VI op HVO</t>
  </si>
  <si>
    <t>Euro VI op CNG</t>
  </si>
  <si>
    <t>Euro VI op BioCNG</t>
  </si>
  <si>
    <t>Euro VI op LNG</t>
  </si>
  <si>
    <t>Euro VI op Bio LNG</t>
  </si>
  <si>
    <t>Hoeveel van de in vraag A benoemde inzamelvoertuigen zijn:</t>
  </si>
  <si>
    <t>Volledig elektrisch</t>
  </si>
  <si>
    <t>Volledig aangedreven op waterstof</t>
  </si>
  <si>
    <t>Nee. Inzet van Euro VI op diesel (conform programma van eisen)</t>
  </si>
  <si>
    <t>N.v.t. (inschrijver zet dit type inzamelvoertuig niet in)</t>
  </si>
  <si>
    <t>Ja. Inzet van Euro VI op Biodiesel (Fame 97%, HVO 3%)</t>
  </si>
  <si>
    <t>1e</t>
  </si>
  <si>
    <t>5% tot 15%</t>
  </si>
  <si>
    <t>Ja. Inzet van Euro VI op HVO</t>
  </si>
  <si>
    <t>2e</t>
  </si>
  <si>
    <t>16% tot 30%</t>
  </si>
  <si>
    <t>Ja. Inzet van Euro VI op CNG</t>
  </si>
  <si>
    <t>3e</t>
  </si>
  <si>
    <t>31% tot 45%</t>
  </si>
  <si>
    <t>Ja. Inzet van Euro VI op BioCNG</t>
  </si>
  <si>
    <t>46% tot 60%</t>
  </si>
  <si>
    <t>Ja. Inzet van Euro VI op LNG</t>
  </si>
  <si>
    <t>61% tot 75%</t>
  </si>
  <si>
    <t>Ja. Inzet van Euro VI op Bio LNG</t>
  </si>
  <si>
    <t>Meer dan 75%</t>
  </si>
  <si>
    <t>Nee.</t>
  </si>
  <si>
    <t>Ja. Volledig elektrisch.</t>
  </si>
  <si>
    <t>5% tot 10%</t>
  </si>
  <si>
    <t>Ja. Op waterstof.</t>
  </si>
  <si>
    <t>11% tot 25%</t>
  </si>
  <si>
    <t>Meer dan 25%</t>
  </si>
  <si>
    <t>KG-G-6 A</t>
  </si>
  <si>
    <t>KG-G-6 B</t>
  </si>
  <si>
    <t>KG-G-6 B1</t>
  </si>
  <si>
    <t>KG-G-6 B2</t>
  </si>
  <si>
    <t>KG-G-6 B3</t>
  </si>
  <si>
    <t>KG-G-6 B4</t>
  </si>
  <si>
    <t>KG-G-6 B5</t>
  </si>
  <si>
    <t>KG-G-6 B6</t>
  </si>
  <si>
    <t>KG-G-6 B7</t>
  </si>
  <si>
    <t>KG-G-6 C</t>
  </si>
  <si>
    <t>KG-G-6 C1</t>
  </si>
  <si>
    <t>KG-G-6 C2</t>
  </si>
  <si>
    <t>KG-P-6 A</t>
  </si>
  <si>
    <t>KG-P-6 B</t>
  </si>
  <si>
    <t>KG-P-6 B1</t>
  </si>
  <si>
    <t>KG-P-6 B2</t>
  </si>
  <si>
    <t>KG-P-6 B3</t>
  </si>
  <si>
    <t>KG-P-6 B4</t>
  </si>
  <si>
    <t>KG-P-6 B5</t>
  </si>
  <si>
    <t>KG-P-6 B6</t>
  </si>
  <si>
    <t>KG-P-6 B7</t>
  </si>
  <si>
    <t>KG-P-6 C</t>
  </si>
  <si>
    <t>KG-P-6 C1</t>
  </si>
  <si>
    <t>KG-P-6 C2</t>
  </si>
  <si>
    <t>De Euro VI voertuigen voor de apothekersroute voldoen verder aan duurzame brandstoffen volgens opgave:
A) Euro VI op diesel, conform programma van eisen
B) Euro VI op Biodiesel (Fame 97%, HVO 30%)
C) Euro VI op HVO 100
D) Euro VI op CNG of LNG
E) Euro VI op bio CNG of bio LNG
F) vol elektrisch of aangedreven op waterstof</t>
  </si>
  <si>
    <t>Bijlage 05 - Prijsinvulformulier perceel 2 PBD
Tab 10: Gunningscriterium Prijs</t>
  </si>
  <si>
    <t>Hoeveel unieke inzamelvoertuigen zet inschrijver -standaard tijdens de initiele contractduur- in voor uitvoering van de opdracht?</t>
  </si>
  <si>
    <t>In het eerste  jaar</t>
  </si>
  <si>
    <t>In het tweede jaar</t>
  </si>
  <si>
    <t>In het derde jaar</t>
  </si>
  <si>
    <t>Bijlage 05A - Kwalitatieve gunningcriteria perceel 1 Glas</t>
  </si>
  <si>
    <t>Bijlage 05B - Kwalitatieve gunningcriteria perceel 2 PBD</t>
  </si>
  <si>
    <t>Bijlage 05C - Kwalitatieve gunningcriteria perceel 3 KGA</t>
  </si>
  <si>
    <t xml:space="preserve">Bijlage 05 - Kwalitatieve gunningscriteria en Prijsinvulformulier
</t>
  </si>
  <si>
    <t>In separaat PDF- en Excel-document bijvoegen als document 05A aan de inschrijving.</t>
  </si>
  <si>
    <t>In separaat PDF- en Excel-document bijvoegen als document 05B aan de inschrijving.</t>
  </si>
  <si>
    <t>Prijs per eenheid (1)*</t>
  </si>
  <si>
    <t>Opbrengst of kosten voor de gemeente:</t>
  </si>
  <si>
    <t>Inzameling KGA op de gemeentewerven op basis van een uurtarief  gedurende de onderstaande openingstijden:</t>
  </si>
  <si>
    <t>Inzameling apothekers</t>
  </si>
  <si>
    <t xml:space="preserve">Inzameling naaldenbekers en medicijnen bij apothekers. 
Inschrijver dient de prijs op te geven voor de apotheken binnen de gemeente Westland. Er wordt gerekend met de apotheken in De Lier, 's Gravenzande, Monster, Naaldwijk en Poeldijk. </t>
  </si>
  <si>
    <t>4 keer per jaar
x
10 adressen</t>
  </si>
  <si>
    <t>prijs per adres</t>
  </si>
  <si>
    <t>PR-3.5 A</t>
  </si>
  <si>
    <t>PR-3.5 B</t>
  </si>
  <si>
    <t>PR-3.5 C</t>
  </si>
  <si>
    <t>PR-3.5 D</t>
  </si>
  <si>
    <t>PR-3.5 E</t>
  </si>
  <si>
    <t>PR-3.5 F</t>
  </si>
  <si>
    <t>PR-3.5 G</t>
  </si>
  <si>
    <t>PR-3.5 H</t>
  </si>
  <si>
    <t>PR-3.5 I</t>
  </si>
  <si>
    <t>PR-3.5 J</t>
  </si>
  <si>
    <t>PR-3.5 K</t>
  </si>
  <si>
    <t>PR-3.5 L</t>
  </si>
  <si>
    <t>PR-3.5 M</t>
  </si>
  <si>
    <t>PR-3.5 N</t>
  </si>
  <si>
    <t>PR-3.5 O</t>
  </si>
  <si>
    <t>PR-3.5 P</t>
  </si>
  <si>
    <t>PR-3.5 Q</t>
  </si>
  <si>
    <t>PR-3.5 R</t>
  </si>
  <si>
    <t>PR-3.5 S</t>
  </si>
  <si>
    <t>PR-3.5 T</t>
  </si>
  <si>
    <t>PR-3.5 U</t>
  </si>
  <si>
    <t>PR-3.5 V</t>
  </si>
  <si>
    <t>PR-3.5 W</t>
  </si>
  <si>
    <t>PR-3.5 X</t>
  </si>
  <si>
    <t>PR-3.5 Y</t>
  </si>
  <si>
    <t>PR-3.5 Z</t>
  </si>
  <si>
    <t>PR-3.5 AA</t>
  </si>
  <si>
    <t>PR-3.5 AB</t>
  </si>
  <si>
    <t>PR-3.5 AC</t>
  </si>
  <si>
    <t>PR-3.5 AD</t>
  </si>
  <si>
    <t>PR-3.5 AE</t>
  </si>
  <si>
    <t>PR-3.5 AF</t>
  </si>
  <si>
    <t>Lediging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</si>
</sst>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quot;€&quot;\ * #,##0.00_-;_-&quot;€&quot;\ * #,##0.00\-;_-&quot;€&quot;\ * &quot;-&quot;??_-;_-@_-"/>
    <numFmt numFmtId="165" formatCode="#,##0_ ;\-#,##0\ "/>
    <numFmt numFmtId="166" formatCode="&quot;€&quot;\ #,##0.00"/>
    <numFmt numFmtId="167" formatCode="&quot;€&quot;\ #,##0"/>
    <numFmt numFmtId="168" formatCode="0.0"/>
  </numFmts>
  <fonts count="41" x14ac:knownFonts="1">
    <font>
      <sz val="10"/>
      <name val="Arial"/>
    </font>
    <font>
      <sz val="11"/>
      <color theme="1"/>
      <name val="Calibri"/>
      <family val="2"/>
      <scheme val="minor"/>
    </font>
    <font>
      <sz val="11"/>
      <color theme="1"/>
      <name val="Calibri"/>
      <family val="2"/>
      <scheme val="minor"/>
    </font>
    <font>
      <sz val="9"/>
      <color theme="1"/>
      <name val="Century Gothic"/>
      <family val="2"/>
    </font>
    <font>
      <sz val="11"/>
      <color theme="1"/>
      <name val="Calibri"/>
      <family val="2"/>
      <scheme val="minor"/>
    </font>
    <font>
      <sz val="11"/>
      <color theme="1"/>
      <name val="Calibri"/>
      <family val="2"/>
      <scheme val="minor"/>
    </font>
    <font>
      <sz val="10"/>
      <name val="Arial"/>
      <family val="2"/>
    </font>
    <font>
      <b/>
      <sz val="12"/>
      <color indexed="9"/>
      <name val="Century Gothic"/>
      <family val="2"/>
    </font>
    <font>
      <b/>
      <sz val="12"/>
      <name val="Century Gothic"/>
      <family val="2"/>
    </font>
    <font>
      <b/>
      <sz val="9"/>
      <color indexed="9"/>
      <name val="Century Gothic"/>
      <family val="2"/>
    </font>
    <font>
      <sz val="9"/>
      <name val="Century Gothic"/>
      <family val="2"/>
    </font>
    <font>
      <b/>
      <sz val="9"/>
      <name val="Century Gothic"/>
      <family val="2"/>
    </font>
    <font>
      <sz val="10"/>
      <name val="Century Gothic"/>
      <family val="2"/>
    </font>
    <font>
      <sz val="12"/>
      <name val="Century Gothic"/>
      <family val="2"/>
    </font>
    <font>
      <sz val="12"/>
      <color indexed="30"/>
      <name val="Century Gothic"/>
      <family val="2"/>
    </font>
    <font>
      <b/>
      <sz val="14"/>
      <name val="Century Gothic"/>
      <family val="2"/>
    </font>
    <font>
      <b/>
      <sz val="10"/>
      <name val="Century Gothic"/>
      <family val="2"/>
    </font>
    <font>
      <u/>
      <sz val="10"/>
      <name val="Century Gothic"/>
      <family val="2"/>
    </font>
    <font>
      <sz val="10"/>
      <color theme="1"/>
      <name val="Century Gothic"/>
      <family val="2"/>
    </font>
    <font>
      <b/>
      <sz val="10"/>
      <color indexed="9"/>
      <name val="Century Gothic"/>
      <family val="2"/>
    </font>
    <font>
      <b/>
      <sz val="9"/>
      <color theme="0"/>
      <name val="Century Gothic"/>
      <family val="2"/>
    </font>
    <font>
      <sz val="9"/>
      <color theme="1"/>
      <name val="Century Gothic"/>
      <family val="2"/>
    </font>
    <font>
      <b/>
      <sz val="10"/>
      <color theme="1"/>
      <name val="Century Gothic"/>
      <family val="2"/>
    </font>
    <font>
      <sz val="9"/>
      <color rgb="FFFF0000"/>
      <name val="Century Gothic"/>
      <family val="2"/>
    </font>
    <font>
      <b/>
      <sz val="14"/>
      <color indexed="9"/>
      <name val="Century Gothic"/>
      <family val="2"/>
    </font>
    <font>
      <sz val="10"/>
      <color rgb="FFFF0000"/>
      <name val="Century Gothic"/>
      <family val="2"/>
    </font>
    <font>
      <b/>
      <sz val="28"/>
      <color rgb="FFFF0000"/>
      <name val="Century Gothic"/>
      <family val="2"/>
    </font>
    <font>
      <b/>
      <sz val="14"/>
      <color rgb="FFFF0000"/>
      <name val="Century Gothic"/>
      <family val="2"/>
    </font>
    <font>
      <b/>
      <sz val="9"/>
      <color theme="1"/>
      <name val="Century Gothic"/>
      <family val="2"/>
    </font>
    <font>
      <u/>
      <sz val="10"/>
      <color rgb="FFFF0000"/>
      <name val="Arial"/>
      <family val="2"/>
    </font>
    <font>
      <sz val="10"/>
      <color rgb="FFFF0000"/>
      <name val="Arial"/>
      <family val="2"/>
    </font>
    <font>
      <u/>
      <sz val="10"/>
      <color rgb="FFFF0000"/>
      <name val="Century Gothic"/>
      <family val="2"/>
    </font>
    <font>
      <u/>
      <sz val="10"/>
      <color theme="10"/>
      <name val="Arial"/>
      <family val="2"/>
    </font>
    <font>
      <b/>
      <sz val="9"/>
      <color rgb="FFFFFFFF"/>
      <name val="Century Gothic"/>
      <family val="2"/>
    </font>
    <font>
      <b/>
      <sz val="12"/>
      <color theme="1"/>
      <name val="Century Gothic"/>
      <family val="2"/>
    </font>
    <font>
      <b/>
      <sz val="9.5"/>
      <name val="Century Gothic"/>
      <family val="2"/>
    </font>
    <font>
      <sz val="8"/>
      <color theme="1"/>
      <name val="Century Gothic"/>
      <family val="2"/>
    </font>
    <font>
      <sz val="9"/>
      <color theme="0"/>
      <name val="Century Gothic"/>
      <family val="2"/>
    </font>
    <font>
      <sz val="8"/>
      <name val="Arial"/>
      <family val="2"/>
    </font>
    <font>
      <sz val="9"/>
      <name val="Arial"/>
      <family val="2"/>
    </font>
    <font>
      <sz val="9"/>
      <color rgb="FF000000"/>
      <name val="Arial"/>
      <family val="2"/>
    </font>
  </fonts>
  <fills count="11">
    <fill>
      <patternFill patternType="none"/>
    </fill>
    <fill>
      <patternFill patternType="gray125"/>
    </fill>
    <fill>
      <patternFill patternType="solid">
        <fgColor indexed="48"/>
        <bgColor indexed="64"/>
      </patternFill>
    </fill>
    <fill>
      <patternFill patternType="solid">
        <fgColor rgb="FFFFFF00"/>
        <bgColor indexed="64"/>
      </patternFill>
    </fill>
    <fill>
      <patternFill patternType="solid">
        <fgColor indexed="44"/>
        <bgColor indexed="64"/>
      </patternFill>
    </fill>
    <fill>
      <patternFill patternType="solid">
        <fgColor theme="0"/>
        <bgColor indexed="64"/>
      </patternFill>
    </fill>
    <fill>
      <patternFill patternType="solid">
        <fgColor rgb="FFFF0000"/>
        <bgColor indexed="64"/>
      </patternFill>
    </fill>
    <fill>
      <patternFill patternType="solid">
        <fgColor theme="5"/>
        <bgColor indexed="64"/>
      </patternFill>
    </fill>
    <fill>
      <patternFill patternType="solid">
        <fgColor rgb="FF3366FF"/>
        <bgColor indexed="64"/>
      </patternFill>
    </fill>
    <fill>
      <patternFill patternType="solid">
        <fgColor rgb="FFFFFFCC"/>
        <bgColor indexed="64"/>
      </patternFill>
    </fill>
    <fill>
      <patternFill patternType="lightUp"/>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bottom style="thin">
        <color indexed="64"/>
      </bottom>
      <diagonal/>
    </border>
    <border>
      <left/>
      <right style="thin">
        <color indexed="64"/>
      </right>
      <top/>
      <bottom/>
      <diagonal/>
    </border>
  </borders>
  <cellStyleXfs count="24">
    <xf numFmtId="0" fontId="0" fillId="0" borderId="0"/>
    <xf numFmtId="0" fontId="6" fillId="0" borderId="0"/>
    <xf numFmtId="0" fontId="6" fillId="0" borderId="0"/>
    <xf numFmtId="0" fontId="18" fillId="0" borderId="0"/>
    <xf numFmtId="44"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0" fontId="5" fillId="0" borderId="0"/>
    <xf numFmtId="44" fontId="5"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0" fontId="2" fillId="0" borderId="0"/>
    <xf numFmtId="0" fontId="2" fillId="0" borderId="0"/>
    <xf numFmtId="0" fontId="6" fillId="0" borderId="0"/>
    <xf numFmtId="0" fontId="6" fillId="0" borderId="0"/>
    <xf numFmtId="0" fontId="32" fillId="0" borderId="0" applyNumberFormat="0" applyFill="0" applyBorder="0" applyAlignment="0" applyProtection="0"/>
    <xf numFmtId="0" fontId="6" fillId="0" borderId="0"/>
    <xf numFmtId="0" fontId="1" fillId="0" borderId="0"/>
    <xf numFmtId="164" fontId="6" fillId="0" borderId="0" applyFont="0" applyFill="0" applyBorder="0" applyAlignment="0" applyProtection="0"/>
    <xf numFmtId="0" fontId="6" fillId="0" borderId="0"/>
  </cellStyleXfs>
  <cellXfs count="246">
    <xf numFmtId="0" fontId="0" fillId="0" borderId="0" xfId="0"/>
    <xf numFmtId="0" fontId="12" fillId="0" borderId="0" xfId="1" applyFont="1" applyAlignment="1">
      <alignment vertical="center"/>
    </xf>
    <xf numFmtId="0" fontId="6" fillId="0" borderId="0" xfId="1" applyAlignment="1">
      <alignment vertical="center"/>
    </xf>
    <xf numFmtId="0" fontId="12" fillId="0" borderId="0" xfId="1" applyFont="1" applyAlignment="1">
      <alignment horizontal="center" vertical="center"/>
    </xf>
    <xf numFmtId="0" fontId="6" fillId="0" borderId="0" xfId="1" applyAlignment="1">
      <alignment horizontal="center" vertical="center"/>
    </xf>
    <xf numFmtId="0" fontId="14" fillId="0" borderId="0" xfId="1" applyFont="1" applyAlignment="1">
      <alignment vertical="center"/>
    </xf>
    <xf numFmtId="0" fontId="12" fillId="0" borderId="0" xfId="1" applyFont="1" applyAlignment="1">
      <alignment vertical="center" wrapText="1"/>
    </xf>
    <xf numFmtId="0" fontId="6" fillId="0" borderId="0" xfId="1" applyAlignment="1">
      <alignment vertical="center" wrapText="1"/>
    </xf>
    <xf numFmtId="0" fontId="13" fillId="0" borderId="0" xfId="1" applyFont="1" applyBorder="1" applyAlignment="1">
      <alignment horizontal="center" vertical="center"/>
    </xf>
    <xf numFmtId="0" fontId="17" fillId="0" borderId="0" xfId="1" applyFont="1" applyBorder="1" applyAlignment="1">
      <alignment horizontal="left" vertical="center"/>
    </xf>
    <xf numFmtId="0" fontId="12" fillId="0" borderId="0" xfId="1" applyFont="1" applyBorder="1" applyAlignment="1">
      <alignment horizontal="left" vertical="center"/>
    </xf>
    <xf numFmtId="0" fontId="25" fillId="0" borderId="0" xfId="1" applyFont="1" applyBorder="1" applyAlignment="1">
      <alignment horizontal="left" vertical="center"/>
    </xf>
    <xf numFmtId="0" fontId="27" fillId="0" borderId="0" xfId="1" applyFont="1" applyFill="1" applyBorder="1" applyAlignment="1">
      <alignment horizontal="center" vertical="center" wrapText="1"/>
    </xf>
    <xf numFmtId="166" fontId="21" fillId="3" borderId="1" xfId="12" applyNumberFormat="1" applyFont="1" applyFill="1" applyBorder="1" applyAlignment="1" applyProtection="1">
      <alignment horizontal="center" vertical="center" wrapText="1"/>
      <protection locked="0"/>
    </xf>
    <xf numFmtId="0" fontId="10" fillId="0" borderId="0" xfId="11" applyFont="1" applyAlignment="1">
      <alignment vertical="center"/>
    </xf>
    <xf numFmtId="166" fontId="21" fillId="0" borderId="0" xfId="12" applyNumberFormat="1" applyFont="1" applyAlignment="1" applyProtection="1">
      <alignment horizontal="center" vertical="center" wrapText="1"/>
      <protection locked="0"/>
    </xf>
    <xf numFmtId="44" fontId="10" fillId="0" borderId="0" xfId="14" applyFont="1" applyAlignment="1">
      <alignment vertical="center"/>
    </xf>
    <xf numFmtId="0" fontId="10" fillId="3" borderId="1" xfId="12" applyFont="1" applyFill="1" applyBorder="1" applyAlignment="1" applyProtection="1">
      <alignment horizontal="left" vertical="center"/>
      <protection locked="0"/>
    </xf>
    <xf numFmtId="0" fontId="10" fillId="3" borderId="1" xfId="12" applyFont="1" applyFill="1" applyBorder="1" applyAlignment="1" applyProtection="1">
      <alignment horizontal="center" vertical="center" wrapText="1"/>
      <protection locked="0"/>
    </xf>
    <xf numFmtId="0" fontId="10" fillId="3" borderId="4" xfId="12" applyFont="1" applyFill="1" applyBorder="1" applyAlignment="1" applyProtection="1">
      <alignment horizontal="center" vertical="center" wrapText="1"/>
      <protection locked="0"/>
    </xf>
    <xf numFmtId="0" fontId="10" fillId="0" borderId="0" xfId="11" applyFont="1" applyAlignment="1">
      <alignment horizontal="center" vertical="center"/>
    </xf>
    <xf numFmtId="0" fontId="29" fillId="0" borderId="0" xfId="1" applyFont="1" applyAlignment="1">
      <alignment vertical="center"/>
    </xf>
    <xf numFmtId="0" fontId="30" fillId="0" borderId="0" xfId="1" applyFont="1" applyAlignment="1">
      <alignment vertical="center"/>
    </xf>
    <xf numFmtId="0" fontId="31" fillId="0" borderId="0" xfId="1" applyFont="1" applyBorder="1" applyAlignment="1">
      <alignment horizontal="left" vertical="center"/>
    </xf>
    <xf numFmtId="14" fontId="25" fillId="0" borderId="0" xfId="1" applyNumberFormat="1" applyFont="1" applyBorder="1" applyAlignment="1">
      <alignment horizontal="left" vertical="center"/>
    </xf>
    <xf numFmtId="166" fontId="21" fillId="3" borderId="18" xfId="12" applyNumberFormat="1" applyFont="1" applyFill="1" applyBorder="1" applyAlignment="1" applyProtection="1">
      <alignment horizontal="center" vertical="center" wrapText="1"/>
      <protection locked="0"/>
    </xf>
    <xf numFmtId="166" fontId="21" fillId="0" borderId="0" xfId="12" applyNumberFormat="1" applyFont="1" applyFill="1" applyBorder="1" applyAlignment="1" applyProtection="1">
      <alignment horizontal="center" vertical="center" wrapText="1"/>
      <protection locked="0"/>
    </xf>
    <xf numFmtId="166" fontId="28" fillId="0" borderId="0" xfId="12" applyNumberFormat="1" applyFont="1" applyBorder="1" applyAlignment="1" applyProtection="1">
      <alignment horizontal="center" vertical="center" wrapText="1"/>
      <protection locked="0"/>
    </xf>
    <xf numFmtId="0" fontId="10" fillId="0" borderId="0" xfId="11" applyFont="1" applyFill="1" applyAlignment="1">
      <alignment vertical="center" wrapText="1"/>
    </xf>
    <xf numFmtId="0" fontId="3" fillId="0" borderId="1" xfId="0" applyFont="1" applyBorder="1" applyAlignment="1" applyProtection="1">
      <alignment vertical="center" wrapText="1"/>
      <protection locked="0"/>
    </xf>
    <xf numFmtId="0" fontId="3" fillId="9" borderId="1" xfId="0" applyFont="1" applyFill="1" applyBorder="1" applyAlignment="1" applyProtection="1">
      <alignment horizontal="center" vertical="center" wrapText="1"/>
      <protection locked="0"/>
    </xf>
    <xf numFmtId="0" fontId="3" fillId="9" borderId="1" xfId="0" applyFont="1" applyFill="1" applyBorder="1" applyAlignment="1" applyProtection="1">
      <alignment horizontal="center" vertical="center"/>
      <protection locked="0"/>
    </xf>
    <xf numFmtId="0" fontId="10" fillId="0" borderId="0" xfId="11" applyFont="1" applyAlignment="1">
      <alignment vertical="center" wrapText="1"/>
    </xf>
    <xf numFmtId="166" fontId="28" fillId="0" borderId="29" xfId="12" applyNumberFormat="1" applyFont="1" applyBorder="1" applyAlignment="1" applyProtection="1">
      <alignment horizontal="center" vertical="center" wrapText="1"/>
      <protection locked="0"/>
    </xf>
    <xf numFmtId="0" fontId="3" fillId="0" borderId="0" xfId="3" applyFont="1" applyAlignment="1" applyProtection="1">
      <alignment vertical="center" wrapText="1"/>
    </xf>
    <xf numFmtId="0" fontId="18" fillId="0" borderId="0" xfId="3" applyProtection="1"/>
    <xf numFmtId="0" fontId="33" fillId="8" borderId="1" xfId="3" applyFont="1" applyFill="1" applyBorder="1" applyAlignment="1" applyProtection="1">
      <alignment wrapText="1"/>
    </xf>
    <xf numFmtId="0" fontId="9" fillId="2" borderId="17" xfId="3" applyFont="1" applyFill="1" applyBorder="1" applyAlignment="1" applyProtection="1">
      <alignment horizontal="center" vertical="center" wrapText="1"/>
    </xf>
    <xf numFmtId="0" fontId="10" fillId="0" borderId="18" xfId="1" applyFont="1" applyBorder="1" applyAlignment="1" applyProtection="1">
      <alignment horizontal="center" vertical="center" wrapText="1"/>
    </xf>
    <xf numFmtId="0" fontId="10" fillId="0" borderId="1" xfId="3" applyFont="1" applyBorder="1" applyAlignment="1" applyProtection="1">
      <alignment horizontal="left" vertical="top" wrapText="1"/>
    </xf>
    <xf numFmtId="0" fontId="10" fillId="0" borderId="18" xfId="3" applyFont="1" applyBorder="1" applyAlignment="1" applyProtection="1">
      <alignment horizontal="center" vertical="center" wrapText="1"/>
    </xf>
    <xf numFmtId="0" fontId="23" fillId="0" borderId="0" xfId="3" applyFont="1" applyAlignment="1" applyProtection="1">
      <alignment vertical="top" wrapText="1"/>
    </xf>
    <xf numFmtId="0" fontId="10" fillId="0" borderId="0" xfId="3" applyFont="1" applyAlignment="1" applyProtection="1">
      <alignment vertical="center" wrapText="1"/>
    </xf>
    <xf numFmtId="0" fontId="10" fillId="0" borderId="0" xfId="3" applyFont="1" applyAlignment="1" applyProtection="1">
      <alignment wrapText="1"/>
    </xf>
    <xf numFmtId="0" fontId="10" fillId="0" borderId="1" xfId="1" applyFont="1" applyBorder="1" applyAlignment="1" applyProtection="1">
      <alignment horizontal="center" vertical="center" wrapText="1"/>
    </xf>
    <xf numFmtId="0" fontId="10" fillId="0" borderId="1" xfId="3" applyFont="1" applyBorder="1" applyAlignment="1" applyProtection="1">
      <alignment wrapText="1"/>
    </xf>
    <xf numFmtId="0" fontId="10" fillId="0" borderId="18" xfId="3" applyFont="1" applyFill="1" applyBorder="1" applyAlignment="1" applyProtection="1">
      <alignment horizontal="center" vertical="center" wrapText="1"/>
    </xf>
    <xf numFmtId="0" fontId="39" fillId="0" borderId="1" xfId="0" applyFont="1" applyBorder="1" applyAlignment="1" applyProtection="1">
      <alignment vertical="center" wrapText="1"/>
    </xf>
    <xf numFmtId="0" fontId="0" fillId="0" borderId="0" xfId="0" applyProtection="1"/>
    <xf numFmtId="0" fontId="40" fillId="0" borderId="0" xfId="0" applyFont="1" applyAlignment="1" applyProtection="1">
      <alignment vertical="center"/>
    </xf>
    <xf numFmtId="44" fontId="3" fillId="0" borderId="0" xfId="21" applyNumberFormat="1" applyFont="1" applyAlignment="1" applyProtection="1">
      <alignment horizontal="left" vertical="center"/>
    </xf>
    <xf numFmtId="0" fontId="3" fillId="0" borderId="0" xfId="21" applyFont="1" applyAlignment="1" applyProtection="1">
      <alignment horizontal="center" vertical="center" wrapText="1"/>
    </xf>
    <xf numFmtId="44" fontId="3" fillId="0" borderId="0" xfId="21" applyNumberFormat="1" applyFont="1" applyAlignment="1" applyProtection="1">
      <alignment horizontal="left" vertical="center" wrapText="1"/>
    </xf>
    <xf numFmtId="0" fontId="40" fillId="0" borderId="0" xfId="0" applyFont="1" applyProtection="1"/>
    <xf numFmtId="0" fontId="38" fillId="0" borderId="0" xfId="0" applyFont="1" applyAlignment="1" applyProtection="1">
      <alignment vertical="center"/>
    </xf>
    <xf numFmtId="0" fontId="10" fillId="0" borderId="1" xfId="3" applyFont="1" applyBorder="1" applyAlignment="1" applyProtection="1">
      <alignment vertical="top" wrapText="1"/>
    </xf>
    <xf numFmtId="0" fontId="10" fillId="0" borderId="18" xfId="3" applyFont="1" applyBorder="1" applyAlignment="1" applyProtection="1">
      <alignment horizontal="left" vertical="center" wrapText="1"/>
    </xf>
    <xf numFmtId="0" fontId="10" fillId="0" borderId="0" xfId="3" applyFont="1" applyFill="1" applyAlignment="1" applyProtection="1">
      <alignment vertical="center" wrapText="1"/>
    </xf>
    <xf numFmtId="0" fontId="10" fillId="0" borderId="1" xfId="1" applyFont="1" applyBorder="1" applyAlignment="1" applyProtection="1">
      <alignment vertical="center" wrapText="1"/>
    </xf>
    <xf numFmtId="0" fontId="10" fillId="0" borderId="1" xfId="3" applyFont="1" applyBorder="1" applyAlignment="1" applyProtection="1">
      <alignment horizontal="center" vertical="center" wrapText="1"/>
    </xf>
    <xf numFmtId="0" fontId="33" fillId="8" borderId="1" xfId="3" applyFont="1" applyFill="1" applyBorder="1" applyAlignment="1" applyProtection="1">
      <alignment horizontal="center" vertical="center" wrapText="1"/>
    </xf>
    <xf numFmtId="0" fontId="10" fillId="0" borderId="0" xfId="3" applyFont="1" applyAlignment="1" applyProtection="1">
      <alignment horizontal="center" vertical="center" wrapText="1"/>
    </xf>
    <xf numFmtId="0" fontId="3" fillId="0" borderId="1" xfId="0" applyFont="1" applyBorder="1" applyAlignment="1" applyProtection="1">
      <alignment vertical="center"/>
    </xf>
    <xf numFmtId="0" fontId="3" fillId="0" borderId="1" xfId="0" applyFont="1" applyBorder="1" applyAlignment="1" applyProtection="1">
      <alignment horizontal="left" vertical="center" wrapText="1"/>
    </xf>
    <xf numFmtId="0" fontId="3" fillId="10" borderId="1" xfId="0" applyFont="1" applyFill="1" applyBorder="1" applyAlignment="1" applyProtection="1">
      <alignment horizontal="center" vertical="center" wrapText="1"/>
    </xf>
    <xf numFmtId="0" fontId="3" fillId="0" borderId="7" xfId="0" applyFont="1" applyBorder="1" applyAlignment="1" applyProtection="1">
      <alignment horizontal="left" vertical="center" wrapText="1"/>
    </xf>
    <xf numFmtId="0" fontId="3" fillId="0" borderId="1" xfId="0" applyFont="1" applyBorder="1" applyAlignment="1" applyProtection="1">
      <alignment vertical="center" wrapText="1"/>
    </xf>
    <xf numFmtId="0" fontId="3" fillId="0" borderId="1" xfId="0" applyFont="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Alignment="1" applyProtection="1">
      <alignment horizontal="center" vertical="center"/>
    </xf>
    <xf numFmtId="0" fontId="3" fillId="0" borderId="0" xfId="0" applyFont="1" applyAlignment="1" applyProtection="1">
      <alignment vertical="center" wrapText="1"/>
    </xf>
    <xf numFmtId="0" fontId="3" fillId="0" borderId="0" xfId="0" applyFont="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10" xfId="0" applyFont="1" applyBorder="1" applyAlignment="1" applyProtection="1">
      <alignment horizontal="center" vertical="center" wrapText="1"/>
    </xf>
    <xf numFmtId="0" fontId="3" fillId="0" borderId="10" xfId="0" applyFont="1" applyBorder="1" applyAlignment="1" applyProtection="1">
      <alignment horizontal="center" vertical="center"/>
    </xf>
    <xf numFmtId="0" fontId="3" fillId="0" borderId="9" xfId="0" applyFont="1" applyBorder="1" applyAlignment="1" applyProtection="1">
      <alignment horizontal="center" vertical="center" wrapText="1"/>
    </xf>
    <xf numFmtId="0" fontId="3" fillId="0" borderId="11" xfId="0" applyFont="1" applyBorder="1" applyAlignment="1" applyProtection="1">
      <alignment horizontal="center" vertical="center" wrapText="1"/>
    </xf>
    <xf numFmtId="0" fontId="3" fillId="0" borderId="12" xfId="0" applyFont="1" applyBorder="1" applyAlignment="1" applyProtection="1">
      <alignment horizontal="center" vertical="center" wrapText="1"/>
    </xf>
    <xf numFmtId="0" fontId="3" fillId="0" borderId="12"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0" borderId="13" xfId="0" applyFont="1" applyBorder="1" applyAlignment="1" applyProtection="1">
      <alignment horizontal="center" vertical="center" wrapText="1"/>
    </xf>
    <xf numFmtId="0" fontId="3" fillId="0" borderId="15" xfId="0" applyFont="1" applyBorder="1" applyAlignment="1" applyProtection="1">
      <alignment horizontal="center" vertical="center" wrapText="1"/>
    </xf>
    <xf numFmtId="0" fontId="3" fillId="0" borderId="15" xfId="0" applyFont="1" applyBorder="1" applyAlignment="1" applyProtection="1">
      <alignment horizontal="center" vertical="center"/>
    </xf>
    <xf numFmtId="0" fontId="3" fillId="0" borderId="14" xfId="0" applyFont="1" applyBorder="1" applyAlignment="1" applyProtection="1">
      <alignment horizontal="center" vertical="center" wrapText="1"/>
    </xf>
    <xf numFmtId="0" fontId="3" fillId="0" borderId="0" xfId="0" applyFont="1" applyAlignment="1" applyProtection="1">
      <alignment vertical="center"/>
    </xf>
    <xf numFmtId="0" fontId="3" fillId="0" borderId="13" xfId="0" applyFont="1" applyBorder="1" applyAlignment="1" applyProtection="1">
      <alignment horizontal="center" vertical="center"/>
    </xf>
    <xf numFmtId="0" fontId="10" fillId="0" borderId="0" xfId="1" applyFont="1" applyBorder="1" applyAlignment="1" applyProtection="1">
      <alignment horizontal="center" vertical="center" wrapText="1"/>
    </xf>
    <xf numFmtId="0" fontId="10" fillId="0" borderId="0" xfId="1" applyFont="1" applyBorder="1" applyAlignment="1" applyProtection="1">
      <alignment vertical="center" wrapText="1"/>
    </xf>
    <xf numFmtId="0" fontId="3" fillId="9" borderId="25" xfId="1" applyFont="1" applyFill="1" applyBorder="1" applyAlignment="1" applyProtection="1">
      <alignment horizontal="center" vertical="center" wrapText="1"/>
    </xf>
    <xf numFmtId="0" fontId="10" fillId="0" borderId="17" xfId="1" applyFont="1" applyBorder="1" applyAlignment="1" applyProtection="1">
      <alignment horizontal="center" vertical="center" wrapText="1"/>
    </xf>
    <xf numFmtId="0" fontId="10" fillId="0" borderId="0" xfId="3" applyFont="1" applyBorder="1" applyAlignment="1" applyProtection="1">
      <alignment horizontal="left" vertical="top" wrapText="1"/>
    </xf>
    <xf numFmtId="0" fontId="23" fillId="3" borderId="0" xfId="3" applyFont="1" applyFill="1" applyAlignment="1" applyProtection="1">
      <alignment vertical="top" wrapText="1"/>
    </xf>
    <xf numFmtId="0" fontId="3" fillId="0" borderId="0" xfId="3" applyFont="1" applyAlignment="1" applyProtection="1">
      <alignment horizontal="center" vertical="center"/>
    </xf>
    <xf numFmtId="0" fontId="3" fillId="0" borderId="0" xfId="3" applyFont="1" applyAlignment="1" applyProtection="1">
      <alignment horizontal="left" vertical="center" wrapText="1"/>
    </xf>
    <xf numFmtId="0" fontId="16" fillId="0" borderId="17" xfId="2" applyFont="1" applyBorder="1" applyAlignment="1" applyProtection="1">
      <alignment horizontal="center" vertical="center" wrapText="1"/>
    </xf>
    <xf numFmtId="0" fontId="35" fillId="0" borderId="17" xfId="2" applyFont="1" applyBorder="1" applyAlignment="1" applyProtection="1">
      <alignment horizontal="center" vertical="center" wrapText="1"/>
    </xf>
    <xf numFmtId="0" fontId="36" fillId="0" borderId="0" xfId="3" applyFont="1" applyAlignment="1" applyProtection="1">
      <alignment horizontal="center" vertical="center" wrapText="1"/>
    </xf>
    <xf numFmtId="0" fontId="3" fillId="5" borderId="0" xfId="3" applyFont="1" applyFill="1" applyAlignment="1" applyProtection="1">
      <alignment horizontal="center" vertical="center" wrapText="1"/>
    </xf>
    <xf numFmtId="0" fontId="3" fillId="9" borderId="0" xfId="3" applyFont="1" applyFill="1" applyProtection="1"/>
    <xf numFmtId="0" fontId="3" fillId="9" borderId="2" xfId="1" applyFont="1" applyFill="1" applyBorder="1" applyAlignment="1" applyProtection="1">
      <alignment horizontal="center" vertical="center" wrapText="1"/>
      <protection locked="0"/>
    </xf>
    <xf numFmtId="0" fontId="10" fillId="0" borderId="18" xfId="3" applyFont="1" applyBorder="1" applyAlignment="1" applyProtection="1">
      <alignment horizontal="left" vertical="top" wrapText="1"/>
    </xf>
    <xf numFmtId="0" fontId="10" fillId="0" borderId="0" xfId="1" applyFont="1" applyAlignment="1" applyProtection="1">
      <alignment horizontal="center" vertical="center" wrapText="1"/>
    </xf>
    <xf numFmtId="0" fontId="10" fillId="0" borderId="0" xfId="1" applyFont="1" applyAlignment="1" applyProtection="1">
      <alignment vertical="center" wrapText="1"/>
    </xf>
    <xf numFmtId="0" fontId="23" fillId="0" borderId="0" xfId="3" applyFont="1" applyAlignment="1" applyProtection="1">
      <alignment vertical="center" wrapText="1"/>
    </xf>
    <xf numFmtId="0" fontId="10" fillId="0" borderId="1" xfId="3" applyFont="1" applyFill="1" applyBorder="1" applyAlignment="1" applyProtection="1">
      <alignment horizontal="center" vertical="center" wrapText="1"/>
    </xf>
    <xf numFmtId="0" fontId="10" fillId="0" borderId="1" xfId="3" applyFont="1" applyBorder="1" applyAlignment="1" applyProtection="1">
      <alignment vertical="center" wrapText="1"/>
    </xf>
    <xf numFmtId="0" fontId="3" fillId="0" borderId="1" xfId="21" applyFont="1" applyBorder="1" applyAlignment="1" applyProtection="1">
      <alignment horizontal="center" vertical="center" wrapText="1"/>
    </xf>
    <xf numFmtId="0" fontId="10" fillId="0" borderId="17" xfId="3" applyFont="1" applyBorder="1" applyAlignment="1" applyProtection="1">
      <alignment wrapText="1"/>
    </xf>
    <xf numFmtId="0" fontId="3" fillId="9" borderId="1" xfId="1" applyFont="1" applyFill="1" applyBorder="1" applyAlignment="1" applyProtection="1">
      <alignment horizontal="center" vertical="center" wrapText="1"/>
      <protection locked="0"/>
    </xf>
    <xf numFmtId="0" fontId="10" fillId="0" borderId="1" xfId="3" applyFont="1" applyBorder="1" applyAlignment="1" applyProtection="1">
      <alignment wrapText="1"/>
      <protection locked="0"/>
    </xf>
    <xf numFmtId="44" fontId="3" fillId="0" borderId="1" xfId="21" applyNumberFormat="1" applyFont="1" applyBorder="1" applyAlignment="1" applyProtection="1">
      <alignment horizontal="left" vertical="center"/>
      <protection locked="0"/>
    </xf>
    <xf numFmtId="44" fontId="3" fillId="0" borderId="1" xfId="21" applyNumberFormat="1" applyFont="1" applyBorder="1" applyAlignment="1" applyProtection="1">
      <alignment horizontal="left" vertical="center" wrapText="1"/>
      <protection locked="0"/>
    </xf>
    <xf numFmtId="0" fontId="7" fillId="2" borderId="9" xfId="1" applyFont="1" applyFill="1" applyBorder="1" applyAlignment="1" applyProtection="1">
      <alignment horizontal="left" vertical="center" wrapText="1"/>
    </xf>
    <xf numFmtId="0" fontId="19" fillId="2" borderId="9" xfId="2" applyFont="1" applyFill="1" applyBorder="1" applyAlignment="1" applyProtection="1">
      <alignment horizontal="right" vertical="center" wrapText="1"/>
    </xf>
    <xf numFmtId="0" fontId="19" fillId="2" borderId="10" xfId="2" applyFont="1" applyFill="1" applyBorder="1" applyAlignment="1" applyProtection="1">
      <alignment horizontal="left" vertical="center" wrapText="1"/>
    </xf>
    <xf numFmtId="0" fontId="9" fillId="2" borderId="11" xfId="1" applyFont="1" applyFill="1" applyBorder="1" applyAlignment="1" applyProtection="1">
      <alignment vertical="center" wrapText="1"/>
    </xf>
    <xf numFmtId="0" fontId="9" fillId="2" borderId="0" xfId="1" applyFont="1" applyFill="1" applyAlignment="1" applyProtection="1">
      <alignment vertical="center" wrapText="1"/>
    </xf>
    <xf numFmtId="0" fontId="9" fillId="2" borderId="0" xfId="1" applyFont="1" applyFill="1" applyAlignment="1" applyProtection="1">
      <alignment horizontal="center" vertical="center" wrapText="1"/>
    </xf>
    <xf numFmtId="0" fontId="9" fillId="2" borderId="12" xfId="1" applyFont="1" applyFill="1" applyBorder="1" applyAlignment="1" applyProtection="1">
      <alignment horizontal="center" vertical="center" wrapText="1"/>
    </xf>
    <xf numFmtId="0" fontId="11" fillId="4" borderId="11" xfId="2" applyFont="1" applyFill="1" applyBorder="1" applyAlignment="1" applyProtection="1">
      <alignment vertical="center" wrapText="1"/>
    </xf>
    <xf numFmtId="0" fontId="11" fillId="4" borderId="0" xfId="2" applyFont="1" applyFill="1" applyAlignment="1" applyProtection="1">
      <alignment vertical="center" wrapText="1"/>
    </xf>
    <xf numFmtId="0" fontId="11" fillId="4" borderId="0" xfId="2" applyFont="1" applyFill="1" applyAlignment="1" applyProtection="1">
      <alignment horizontal="center" vertical="center" wrapText="1"/>
    </xf>
    <xf numFmtId="0" fontId="11" fillId="4" borderId="12" xfId="2" applyFont="1" applyFill="1" applyBorder="1" applyAlignment="1" applyProtection="1">
      <alignment horizontal="center" vertical="center" wrapText="1"/>
    </xf>
    <xf numFmtId="0" fontId="10" fillId="0" borderId="3" xfId="11" applyFont="1" applyBorder="1" applyAlignment="1" applyProtection="1">
      <alignment vertical="center"/>
    </xf>
    <xf numFmtId="0" fontId="3" fillId="0" borderId="1" xfId="12" applyFont="1" applyBorder="1" applyAlignment="1" applyProtection="1">
      <alignment horizontal="left" vertical="center" wrapText="1"/>
    </xf>
    <xf numFmtId="3" fontId="21" fillId="0" borderId="1" xfId="12" applyNumberFormat="1" applyFont="1" applyBorder="1" applyAlignment="1" applyProtection="1">
      <alignment horizontal="center" vertical="center" wrapText="1"/>
    </xf>
    <xf numFmtId="166" fontId="21" fillId="0" borderId="4" xfId="12" applyNumberFormat="1" applyFont="1" applyBorder="1" applyAlignment="1" applyProtection="1">
      <alignment horizontal="center" vertical="center" wrapText="1"/>
    </xf>
    <xf numFmtId="0" fontId="10" fillId="0" borderId="11" xfId="11" applyFont="1" applyBorder="1" applyAlignment="1" applyProtection="1">
      <alignment vertical="center"/>
    </xf>
    <xf numFmtId="0" fontId="21" fillId="0" borderId="0" xfId="12" applyFont="1" applyAlignment="1" applyProtection="1">
      <alignment horizontal="left" vertical="center" wrapText="1"/>
    </xf>
    <xf numFmtId="165" fontId="21" fillId="0" borderId="0" xfId="12" applyNumberFormat="1" applyFont="1" applyAlignment="1" applyProtection="1">
      <alignment horizontal="center" vertical="center"/>
    </xf>
    <xf numFmtId="3" fontId="21" fillId="0" borderId="0" xfId="12" applyNumberFormat="1" applyFont="1" applyAlignment="1" applyProtection="1">
      <alignment horizontal="center" vertical="center" wrapText="1"/>
    </xf>
    <xf numFmtId="166" fontId="21" fillId="0" borderId="12" xfId="12" applyNumberFormat="1" applyFont="1" applyBorder="1" applyAlignment="1" applyProtection="1">
      <alignment horizontal="center" vertical="center" wrapText="1"/>
    </xf>
    <xf numFmtId="3" fontId="21" fillId="0" borderId="18" xfId="12" applyNumberFormat="1" applyFont="1" applyBorder="1" applyAlignment="1" applyProtection="1">
      <alignment horizontal="center" vertical="center" wrapText="1"/>
    </xf>
    <xf numFmtId="166" fontId="21" fillId="0" borderId="19" xfId="12" applyNumberFormat="1" applyFont="1" applyBorder="1" applyAlignment="1" applyProtection="1">
      <alignment horizontal="center" vertical="center" wrapText="1"/>
    </xf>
    <xf numFmtId="0" fontId="21" fillId="0" borderId="0" xfId="12" applyFont="1" applyAlignment="1" applyProtection="1">
      <alignment horizontal="left" vertical="center"/>
    </xf>
    <xf numFmtId="166" fontId="28" fillId="0" borderId="24" xfId="12" applyNumberFormat="1" applyFont="1" applyBorder="1" applyAlignment="1" applyProtection="1">
      <alignment horizontal="center" vertical="center" wrapText="1"/>
    </xf>
    <xf numFmtId="0" fontId="9" fillId="0" borderId="0" xfId="1" applyFont="1" applyFill="1" applyAlignment="1" applyProtection="1">
      <alignment horizontal="center" vertical="center" wrapText="1"/>
    </xf>
    <xf numFmtId="0" fontId="9" fillId="0" borderId="12" xfId="1" applyFont="1" applyFill="1" applyBorder="1" applyAlignment="1" applyProtection="1">
      <alignment horizontal="center" vertical="center" wrapText="1"/>
    </xf>
    <xf numFmtId="0" fontId="11" fillId="4" borderId="25" xfId="2" applyFont="1" applyFill="1" applyBorder="1" applyAlignment="1" applyProtection="1">
      <alignment vertical="center" wrapText="1"/>
    </xf>
    <xf numFmtId="0" fontId="11" fillId="0" borderId="0" xfId="2" applyFont="1" applyFill="1" applyAlignment="1" applyProtection="1">
      <alignment horizontal="center" vertical="center" wrapText="1"/>
    </xf>
    <xf numFmtId="0" fontId="11" fillId="0" borderId="12" xfId="2" applyFont="1" applyFill="1" applyBorder="1" applyAlignment="1" applyProtection="1">
      <alignment horizontal="center" vertical="center" wrapText="1"/>
    </xf>
    <xf numFmtId="0" fontId="3" fillId="0" borderId="1" xfId="12" applyFont="1" applyBorder="1" applyAlignment="1" applyProtection="1">
      <alignment horizontal="left" vertical="center"/>
    </xf>
    <xf numFmtId="0" fontId="3" fillId="0" borderId="0" xfId="12" applyFont="1" applyBorder="1" applyAlignment="1" applyProtection="1">
      <alignment horizontal="left" vertical="center"/>
    </xf>
    <xf numFmtId="165" fontId="3" fillId="0" borderId="0" xfId="12" applyNumberFormat="1" applyFont="1" applyBorder="1" applyAlignment="1" applyProtection="1">
      <alignment horizontal="center" vertical="center"/>
    </xf>
    <xf numFmtId="165" fontId="21" fillId="0" borderId="0" xfId="12" applyNumberFormat="1" applyFont="1" applyBorder="1" applyAlignment="1" applyProtection="1">
      <alignment horizontal="center" vertical="center"/>
    </xf>
    <xf numFmtId="0" fontId="21" fillId="0" borderId="0" xfId="12" applyFont="1" applyFill="1" applyBorder="1" applyAlignment="1" applyProtection="1">
      <alignment horizontal="center" vertical="center" wrapText="1"/>
    </xf>
    <xf numFmtId="166" fontId="28" fillId="0" borderId="12" xfId="12" applyNumberFormat="1" applyFont="1" applyBorder="1" applyAlignment="1" applyProtection="1">
      <alignment horizontal="center" vertical="center" wrapText="1"/>
    </xf>
    <xf numFmtId="44" fontId="21" fillId="0" borderId="0" xfId="12" applyNumberFormat="1" applyFont="1" applyAlignment="1" applyProtection="1">
      <alignment horizontal="center" vertical="center"/>
    </xf>
    <xf numFmtId="0" fontId="21" fillId="0" borderId="0" xfId="12" applyFont="1" applyAlignment="1" applyProtection="1">
      <alignment horizontal="center" vertical="center" wrapText="1"/>
    </xf>
    <xf numFmtId="0" fontId="19" fillId="2" borderId="0" xfId="1" applyFont="1" applyFill="1" applyAlignment="1" applyProtection="1">
      <alignment horizontal="center" vertical="center" wrapText="1"/>
    </xf>
    <xf numFmtId="166" fontId="22" fillId="7" borderId="12" xfId="12" applyNumberFormat="1" applyFont="1" applyFill="1" applyBorder="1" applyAlignment="1" applyProtection="1">
      <alignment horizontal="center" vertical="center" wrapText="1"/>
    </xf>
    <xf numFmtId="0" fontId="21" fillId="0" borderId="12" xfId="12" applyFont="1" applyBorder="1" applyAlignment="1" applyProtection="1">
      <alignment horizontal="center" vertical="center" wrapText="1"/>
    </xf>
    <xf numFmtId="0" fontId="20" fillId="2" borderId="26" xfId="1" applyFont="1" applyFill="1" applyBorder="1" applyAlignment="1" applyProtection="1">
      <alignment vertical="center" wrapText="1"/>
    </xf>
    <xf numFmtId="0" fontId="20" fillId="2" borderId="0" xfId="1" applyFont="1" applyFill="1" applyAlignment="1" applyProtection="1">
      <alignment vertical="center" wrapText="1"/>
    </xf>
    <xf numFmtId="0" fontId="11" fillId="4" borderId="26" xfId="2" applyFont="1" applyFill="1" applyBorder="1" applyAlignment="1" applyProtection="1">
      <alignment vertical="center" wrapText="1"/>
    </xf>
    <xf numFmtId="0" fontId="10" fillId="5" borderId="3" xfId="2" applyFont="1" applyFill="1" applyBorder="1" applyAlignment="1" applyProtection="1">
      <alignment horizontal="center" vertical="center" wrapText="1"/>
    </xf>
    <xf numFmtId="0" fontId="10" fillId="0" borderId="3" xfId="11" applyFont="1" applyBorder="1" applyAlignment="1" applyProtection="1">
      <alignment horizontal="center" vertical="center"/>
    </xf>
    <xf numFmtId="0" fontId="10" fillId="0" borderId="5" xfId="11" applyFont="1" applyBorder="1" applyAlignment="1" applyProtection="1">
      <alignment horizontal="center" vertical="center"/>
    </xf>
    <xf numFmtId="0" fontId="24" fillId="2" borderId="11" xfId="1" applyFont="1" applyFill="1" applyBorder="1" applyAlignment="1" applyProtection="1">
      <alignment horizontal="left" vertical="center" wrapText="1"/>
    </xf>
    <xf numFmtId="0" fontId="24" fillId="2" borderId="0" xfId="1" applyFont="1" applyFill="1" applyBorder="1" applyAlignment="1" applyProtection="1">
      <alignment horizontal="left" vertical="center" wrapText="1"/>
    </xf>
    <xf numFmtId="0" fontId="7" fillId="2" borderId="0" xfId="1" applyFont="1" applyFill="1" applyBorder="1" applyAlignment="1" applyProtection="1">
      <alignment horizontal="left" vertical="center" wrapText="1"/>
    </xf>
    <xf numFmtId="0" fontId="19" fillId="2" borderId="0" xfId="2" applyFont="1" applyFill="1" applyBorder="1" applyAlignment="1" applyProtection="1">
      <alignment horizontal="right" vertical="center" wrapText="1"/>
    </xf>
    <xf numFmtId="0" fontId="19" fillId="2" borderId="12" xfId="2" applyFont="1" applyFill="1" applyBorder="1" applyAlignment="1" applyProtection="1">
      <alignment horizontal="left" vertical="center" wrapText="1"/>
    </xf>
    <xf numFmtId="0" fontId="10" fillId="0" borderId="30" xfId="0" applyFont="1" applyBorder="1" applyAlignment="1" applyProtection="1">
      <alignment horizontal="center" vertical="center" wrapText="1"/>
    </xf>
    <xf numFmtId="3" fontId="3" fillId="0" borderId="18" xfId="12" applyNumberFormat="1" applyFont="1" applyBorder="1" applyAlignment="1" applyProtection="1">
      <alignment horizontal="center" vertical="center" wrapText="1"/>
    </xf>
    <xf numFmtId="0" fontId="11" fillId="4" borderId="31" xfId="2" applyFont="1" applyFill="1" applyBorder="1" applyAlignment="1" applyProtection="1">
      <alignment horizontal="center" vertical="center" wrapText="1"/>
    </xf>
    <xf numFmtId="0" fontId="11" fillId="4" borderId="20" xfId="2" applyFont="1" applyFill="1" applyBorder="1" applyAlignment="1" applyProtection="1">
      <alignment vertical="center" wrapText="1"/>
    </xf>
    <xf numFmtId="0" fontId="3" fillId="0" borderId="1" xfId="12" applyFont="1" applyBorder="1" applyAlignment="1" applyProtection="1">
      <alignment horizontal="center" vertical="center"/>
    </xf>
    <xf numFmtId="0" fontId="3" fillId="0" borderId="18" xfId="12" applyFont="1" applyBorder="1" applyAlignment="1" applyProtection="1">
      <alignment horizontal="left" vertical="center"/>
    </xf>
    <xf numFmtId="0" fontId="3" fillId="0" borderId="18" xfId="12" applyFont="1" applyBorder="1" applyAlignment="1" applyProtection="1">
      <alignment horizontal="center" vertical="center"/>
    </xf>
    <xf numFmtId="0" fontId="11" fillId="0" borderId="9" xfId="11" applyFont="1" applyBorder="1" applyAlignment="1" applyProtection="1">
      <alignment vertical="center"/>
    </xf>
    <xf numFmtId="0" fontId="21" fillId="0" borderId="9" xfId="12" applyFont="1" applyBorder="1" applyAlignment="1" applyProtection="1">
      <alignment horizontal="left" vertical="center"/>
    </xf>
    <xf numFmtId="165" fontId="21" fillId="0" borderId="9" xfId="12" applyNumberFormat="1" applyFont="1" applyBorder="1" applyAlignment="1" applyProtection="1">
      <alignment horizontal="center" vertical="center"/>
    </xf>
    <xf numFmtId="0" fontId="11" fillId="4" borderId="33" xfId="2" applyFont="1" applyFill="1" applyBorder="1" applyAlignment="1" applyProtection="1">
      <alignment horizontal="center" vertical="center" wrapText="1"/>
    </xf>
    <xf numFmtId="165" fontId="21" fillId="0" borderId="7" xfId="12" applyNumberFormat="1" applyFont="1" applyBorder="1" applyAlignment="1" applyProtection="1">
      <alignment vertical="center"/>
    </xf>
    <xf numFmtId="0" fontId="27" fillId="0" borderId="0" xfId="1" applyFont="1" applyFill="1" applyBorder="1" applyAlignment="1">
      <alignment horizontal="center" vertical="center" wrapText="1"/>
    </xf>
    <xf numFmtId="0" fontId="15" fillId="0" borderId="0" xfId="1" applyFont="1" applyBorder="1" applyAlignment="1">
      <alignment horizontal="center" vertical="center" wrapText="1"/>
    </xf>
    <xf numFmtId="0" fontId="26" fillId="0" borderId="0" xfId="1" applyFont="1" applyAlignment="1">
      <alignment horizontal="center" vertical="center" wrapText="1"/>
    </xf>
    <xf numFmtId="0" fontId="15" fillId="0" borderId="0" xfId="1" applyFont="1" applyBorder="1" applyAlignment="1">
      <alignment horizontal="center" vertical="center"/>
    </xf>
    <xf numFmtId="0" fontId="24" fillId="2" borderId="32" xfId="1" applyFont="1" applyFill="1" applyBorder="1" applyAlignment="1" applyProtection="1">
      <alignment horizontal="left" wrapText="1"/>
    </xf>
    <xf numFmtId="0" fontId="24" fillId="2" borderId="20" xfId="1" applyFont="1" applyFill="1" applyBorder="1" applyAlignment="1" applyProtection="1">
      <alignment horizontal="left" wrapText="1"/>
    </xf>
    <xf numFmtId="0" fontId="34" fillId="9" borderId="2" xfId="1" applyFont="1" applyFill="1" applyBorder="1" applyAlignment="1" applyProtection="1">
      <alignment horizontal="left" vertical="center" wrapText="1"/>
      <protection locked="0"/>
    </xf>
    <xf numFmtId="0" fontId="34" fillId="9" borderId="6" xfId="1" applyFont="1" applyFill="1" applyBorder="1" applyAlignment="1" applyProtection="1">
      <alignment horizontal="left" vertical="center" wrapText="1"/>
      <protection locked="0"/>
    </xf>
    <xf numFmtId="0" fontId="34" fillId="9" borderId="7" xfId="1" applyFont="1" applyFill="1" applyBorder="1" applyAlignment="1" applyProtection="1">
      <alignment horizontal="left" vertical="center" wrapText="1"/>
      <protection locked="0"/>
    </xf>
    <xf numFmtId="0" fontId="20" fillId="6" borderId="0" xfId="1" applyFont="1" applyFill="1" applyAlignment="1" applyProtection="1">
      <alignment horizontal="center" vertical="center" wrapText="1"/>
    </xf>
    <xf numFmtId="0" fontId="37" fillId="6" borderId="0" xfId="1" applyFont="1" applyFill="1" applyAlignment="1" applyProtection="1">
      <alignment horizontal="center" vertical="center" wrapText="1"/>
    </xf>
    <xf numFmtId="0" fontId="3" fillId="0" borderId="18" xfId="0" applyFont="1" applyBorder="1" applyAlignment="1" applyProtection="1">
      <alignment horizontal="center" vertical="center" wrapText="1"/>
    </xf>
    <xf numFmtId="0" fontId="3" fillId="0" borderId="22" xfId="0" applyFont="1" applyBorder="1" applyAlignment="1" applyProtection="1">
      <alignment horizontal="center" vertical="center" wrapText="1"/>
    </xf>
    <xf numFmtId="0" fontId="3" fillId="0" borderId="17" xfId="0" applyFont="1" applyBorder="1" applyAlignment="1" applyProtection="1">
      <alignment horizontal="center" vertical="center" wrapText="1"/>
    </xf>
    <xf numFmtId="0" fontId="3" fillId="0" borderId="2" xfId="0" applyFont="1" applyBorder="1" applyAlignment="1" applyProtection="1">
      <alignment horizontal="left" vertical="center" wrapText="1"/>
    </xf>
    <xf numFmtId="0" fontId="3" fillId="0" borderId="6" xfId="0" applyFont="1" applyBorder="1" applyAlignment="1" applyProtection="1">
      <alignment horizontal="left" vertical="center" wrapText="1"/>
    </xf>
    <xf numFmtId="0" fontId="3" fillId="0" borderId="7" xfId="0" applyFont="1" applyBorder="1" applyAlignment="1" applyProtection="1">
      <alignment horizontal="left" vertical="center" wrapText="1"/>
    </xf>
    <xf numFmtId="168" fontId="3" fillId="0" borderId="1" xfId="0" applyNumberFormat="1"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166" fontId="28" fillId="0" borderId="23" xfId="12" applyNumberFormat="1" applyFont="1" applyBorder="1" applyAlignment="1" applyProtection="1">
      <alignment horizontal="center" vertical="center" wrapText="1"/>
      <protection locked="0"/>
    </xf>
    <xf numFmtId="166" fontId="28" fillId="0" borderId="29" xfId="12" applyNumberFormat="1" applyFont="1" applyBorder="1" applyAlignment="1" applyProtection="1">
      <alignment horizontal="center" vertical="center" wrapText="1"/>
      <protection locked="0"/>
    </xf>
    <xf numFmtId="0" fontId="11" fillId="4" borderId="20" xfId="2" applyFont="1" applyFill="1" applyBorder="1" applyAlignment="1" applyProtection="1">
      <alignment horizontal="center" vertical="center" wrapText="1"/>
    </xf>
    <xf numFmtId="0" fontId="10" fillId="0" borderId="2" xfId="12" applyFont="1" applyBorder="1" applyAlignment="1" applyProtection="1">
      <alignment horizontal="center" vertical="center"/>
    </xf>
    <xf numFmtId="0" fontId="10" fillId="0" borderId="7" xfId="12" applyFont="1" applyBorder="1" applyAlignment="1" applyProtection="1">
      <alignment horizontal="center" vertical="center"/>
    </xf>
    <xf numFmtId="0" fontId="9" fillId="2" borderId="26" xfId="1" applyFont="1" applyFill="1" applyBorder="1" applyAlignment="1" applyProtection="1">
      <alignment horizontal="left" vertical="center" wrapText="1"/>
    </xf>
    <xf numFmtId="0" fontId="9" fillId="2" borderId="0" xfId="1" applyFont="1" applyFill="1" applyBorder="1" applyAlignment="1" applyProtection="1">
      <alignment horizontal="left" vertical="center" wrapText="1"/>
    </xf>
    <xf numFmtId="0" fontId="9" fillId="2" borderId="33" xfId="1" applyFont="1" applyFill="1" applyBorder="1" applyAlignment="1" applyProtection="1">
      <alignment horizontal="left" vertical="center" wrapText="1"/>
    </xf>
    <xf numFmtId="165" fontId="3" fillId="0" borderId="2" xfId="12" applyNumberFormat="1" applyFont="1" applyBorder="1" applyAlignment="1" applyProtection="1">
      <alignment horizontal="center" vertical="center"/>
    </xf>
    <xf numFmtId="165" fontId="21" fillId="0" borderId="7" xfId="12" applyNumberFormat="1" applyFont="1" applyBorder="1" applyAlignment="1" applyProtection="1">
      <alignment horizontal="center" vertical="center"/>
    </xf>
    <xf numFmtId="0" fontId="21" fillId="0" borderId="33" xfId="12" applyFont="1" applyFill="1" applyBorder="1" applyAlignment="1" applyProtection="1">
      <alignment horizontal="center" vertical="center" wrapText="1"/>
    </xf>
    <xf numFmtId="0" fontId="21" fillId="0" borderId="22" xfId="12" applyFont="1" applyFill="1" applyBorder="1" applyAlignment="1" applyProtection="1">
      <alignment horizontal="center" vertical="center" wrapText="1"/>
    </xf>
    <xf numFmtId="0" fontId="21" fillId="0" borderId="2" xfId="12" applyFont="1" applyBorder="1" applyAlignment="1" applyProtection="1">
      <alignment horizontal="center" vertical="center"/>
    </xf>
    <xf numFmtId="0" fontId="21" fillId="0" borderId="7" xfId="12" applyFont="1" applyBorder="1" applyAlignment="1" applyProtection="1">
      <alignment horizontal="center" vertical="center"/>
    </xf>
    <xf numFmtId="0" fontId="24" fillId="2" borderId="8" xfId="1" applyFont="1" applyFill="1" applyBorder="1" applyAlignment="1" applyProtection="1">
      <alignment horizontal="left" vertical="center" wrapText="1"/>
    </xf>
    <xf numFmtId="0" fontId="24" fillId="2" borderId="9" xfId="1" applyFont="1" applyFill="1" applyBorder="1" applyAlignment="1" applyProtection="1">
      <alignment horizontal="left" vertical="center" wrapText="1"/>
    </xf>
    <xf numFmtId="0" fontId="8" fillId="3" borderId="9" xfId="2" applyFont="1" applyFill="1" applyBorder="1" applyAlignment="1" applyProtection="1">
      <alignment horizontal="left" wrapText="1"/>
      <protection locked="0"/>
    </xf>
    <xf numFmtId="0" fontId="10" fillId="0" borderId="21" xfId="12" applyFont="1" applyBorder="1" applyAlignment="1" applyProtection="1">
      <alignment horizontal="left" vertical="center" wrapText="1"/>
    </xf>
    <xf numFmtId="0" fontId="10" fillId="0" borderId="27" xfId="12" applyFont="1" applyBorder="1" applyAlignment="1" applyProtection="1">
      <alignment horizontal="left" vertical="center" wrapText="1"/>
    </xf>
    <xf numFmtId="0" fontId="10" fillId="0" borderId="28" xfId="12" applyFont="1" applyBorder="1" applyAlignment="1" applyProtection="1">
      <alignment horizontal="left" vertical="center" wrapText="1"/>
    </xf>
    <xf numFmtId="0" fontId="10" fillId="3" borderId="2" xfId="12" applyFont="1" applyFill="1" applyBorder="1" applyAlignment="1" applyProtection="1">
      <alignment horizontal="center" vertical="center"/>
      <protection locked="0"/>
    </xf>
    <xf numFmtId="0" fontId="10" fillId="3" borderId="7" xfId="12" applyFont="1" applyFill="1" applyBorder="1" applyAlignment="1" applyProtection="1">
      <alignment horizontal="center" vertical="center"/>
      <protection locked="0"/>
    </xf>
    <xf numFmtId="0" fontId="11" fillId="4" borderId="0" xfId="2" applyFont="1" applyFill="1" applyAlignment="1" applyProtection="1">
      <alignment horizontal="left" vertical="center" wrapText="1"/>
    </xf>
    <xf numFmtId="0" fontId="11" fillId="4" borderId="12" xfId="2" applyFont="1" applyFill="1" applyBorder="1" applyAlignment="1" applyProtection="1">
      <alignment horizontal="left" vertical="center" wrapText="1"/>
    </xf>
    <xf numFmtId="0" fontId="21" fillId="0" borderId="2" xfId="12" applyFont="1" applyBorder="1" applyAlignment="1" applyProtection="1">
      <alignment horizontal="left" vertical="center" wrapText="1"/>
    </xf>
    <xf numFmtId="0" fontId="21" fillId="0" borderId="6" xfId="12" applyFont="1" applyBorder="1" applyAlignment="1" applyProtection="1">
      <alignment horizontal="left" vertical="center" wrapText="1"/>
    </xf>
    <xf numFmtId="0" fontId="21" fillId="0" borderId="16" xfId="12" applyFont="1" applyBorder="1" applyAlignment="1" applyProtection="1">
      <alignment horizontal="left" vertical="center" wrapText="1"/>
    </xf>
    <xf numFmtId="0" fontId="10" fillId="0" borderId="2" xfId="12" applyFont="1" applyBorder="1" applyAlignment="1" applyProtection="1">
      <alignment horizontal="left" vertical="center"/>
    </xf>
    <xf numFmtId="0" fontId="10" fillId="0" borderId="6" xfId="12" applyFont="1" applyBorder="1" applyAlignment="1" applyProtection="1">
      <alignment horizontal="left" vertical="center"/>
    </xf>
    <xf numFmtId="0" fontId="10" fillId="0" borderId="16" xfId="12" applyFont="1" applyBorder="1" applyAlignment="1" applyProtection="1">
      <alignment horizontal="left" vertical="center"/>
    </xf>
    <xf numFmtId="0" fontId="10" fillId="0" borderId="2" xfId="12" applyFont="1" applyBorder="1" applyAlignment="1" applyProtection="1">
      <alignment horizontal="left" vertical="center" wrapText="1"/>
    </xf>
    <xf numFmtId="0" fontId="10" fillId="0" borderId="6" xfId="12" applyFont="1" applyBorder="1" applyAlignment="1" applyProtection="1">
      <alignment horizontal="left" vertical="center" wrapText="1"/>
    </xf>
    <xf numFmtId="0" fontId="10" fillId="0" borderId="16" xfId="12" applyFont="1" applyBorder="1" applyAlignment="1" applyProtection="1">
      <alignment horizontal="left" vertical="center" wrapText="1"/>
    </xf>
    <xf numFmtId="0" fontId="3" fillId="0" borderId="2" xfId="12" applyFont="1" applyBorder="1" applyAlignment="1" applyProtection="1">
      <alignment horizontal="center" vertical="center"/>
    </xf>
    <xf numFmtId="167" fontId="28" fillId="0" borderId="23" xfId="12" applyNumberFormat="1" applyFont="1" applyBorder="1" applyAlignment="1" applyProtection="1">
      <alignment horizontal="center" vertical="center" wrapText="1"/>
      <protection locked="0"/>
    </xf>
    <xf numFmtId="167" fontId="28" fillId="0" borderId="29" xfId="12" applyNumberFormat="1" applyFont="1" applyBorder="1" applyAlignment="1" applyProtection="1">
      <alignment horizontal="center" vertical="center" wrapText="1"/>
      <protection locked="0"/>
    </xf>
    <xf numFmtId="0" fontId="3" fillId="0" borderId="2" xfId="12" applyFont="1" applyBorder="1" applyAlignment="1" applyProtection="1">
      <alignment horizontal="left" vertical="center"/>
    </xf>
    <xf numFmtId="0" fontId="3" fillId="0" borderId="6" xfId="12" applyFont="1" applyBorder="1" applyAlignment="1" applyProtection="1">
      <alignment horizontal="left" vertical="center"/>
    </xf>
    <xf numFmtId="0" fontId="11" fillId="4" borderId="0" xfId="2" applyFont="1" applyFill="1" applyBorder="1" applyAlignment="1" applyProtection="1">
      <alignment horizontal="center" vertical="center" wrapText="1"/>
    </xf>
    <xf numFmtId="0" fontId="11" fillId="0" borderId="1" xfId="2" applyFont="1" applyFill="1" applyBorder="1" applyAlignment="1" applyProtection="1">
      <alignment vertical="center" wrapText="1"/>
    </xf>
    <xf numFmtId="0" fontId="3" fillId="0" borderId="1" xfId="0" applyFont="1" applyBorder="1" applyAlignment="1">
      <alignment vertical="center" wrapText="1"/>
    </xf>
    <xf numFmtId="0" fontId="11" fillId="0" borderId="1" xfId="2" applyFont="1" applyFill="1" applyBorder="1" applyAlignment="1" applyProtection="1">
      <alignment horizontal="center" vertical="center" wrapText="1"/>
    </xf>
    <xf numFmtId="0" fontId="10" fillId="0" borderId="1" xfId="11" applyFont="1" applyBorder="1" applyAlignment="1" applyProtection="1">
      <alignment vertical="center"/>
    </xf>
    <xf numFmtId="166" fontId="21" fillId="0" borderId="1" xfId="12" applyNumberFormat="1" applyFont="1" applyBorder="1" applyAlignment="1" applyProtection="1">
      <alignment horizontal="center" vertical="center" wrapText="1"/>
    </xf>
    <xf numFmtId="0" fontId="10" fillId="0" borderId="2" xfId="11" applyFont="1" applyBorder="1" applyAlignment="1" applyProtection="1">
      <alignment vertical="center"/>
    </xf>
    <xf numFmtId="0" fontId="10" fillId="0" borderId="7" xfId="0" applyFont="1" applyBorder="1" applyAlignment="1" applyProtection="1">
      <alignment horizontal="center" vertical="center" wrapText="1"/>
    </xf>
    <xf numFmtId="166" fontId="10" fillId="0" borderId="1" xfId="12" applyNumberFormat="1" applyFont="1" applyBorder="1" applyAlignment="1" applyProtection="1">
      <alignment horizontal="center" vertical="center" wrapText="1"/>
    </xf>
    <xf numFmtId="0" fontId="3" fillId="0" borderId="1" xfId="12" applyFont="1" applyBorder="1" applyAlignment="1" applyProtection="1">
      <alignment horizontal="center" vertical="center"/>
    </xf>
    <xf numFmtId="0" fontId="10" fillId="0" borderId="1" xfId="0" applyFont="1" applyBorder="1" applyAlignment="1">
      <alignment horizontal="center" vertical="center" wrapText="1"/>
    </xf>
    <xf numFmtId="166" fontId="28" fillId="0" borderId="1" xfId="12" applyNumberFormat="1" applyFont="1" applyBorder="1" applyAlignment="1" applyProtection="1">
      <alignment horizontal="center" vertical="center" wrapText="1"/>
    </xf>
    <xf numFmtId="166" fontId="3" fillId="3" borderId="1" xfId="12" applyNumberFormat="1" applyFont="1" applyFill="1" applyBorder="1" applyAlignment="1" applyProtection="1">
      <alignment horizontal="center" vertical="center" wrapText="1"/>
      <protection locked="0"/>
    </xf>
  </cellXfs>
  <cellStyles count="24">
    <cellStyle name="Berekening 10 33 2" xfId="23" xr:uid="{81699FA0-D97A-4491-BF9F-BCF37571759B}"/>
    <cellStyle name="Euro" xfId="22" xr:uid="{B557508A-08BD-4F8F-87AD-B90323855ABA}"/>
    <cellStyle name="Hyperlink 2" xfId="19" xr:uid="{49DC0F20-26E9-4F88-A42D-AD0646CDDFD3}"/>
    <cellStyle name="Komma 2" xfId="5" xr:uid="{00000000-0005-0000-0000-000000000000}"/>
    <cellStyle name="Procent 2" xfId="9" xr:uid="{00000000-0005-0000-0000-000003000000}"/>
    <cellStyle name="Procent 3" xfId="13" xr:uid="{4EDC8DD3-0283-4BB5-8784-294EA64CD940}"/>
    <cellStyle name="Standaard" xfId="0" builtinId="0"/>
    <cellStyle name="Standaard 10" xfId="1" xr:uid="{00000000-0005-0000-0000-000005000000}"/>
    <cellStyle name="Standaard 11" xfId="2" xr:uid="{00000000-0005-0000-0000-000006000000}"/>
    <cellStyle name="Standaard 19" xfId="3" xr:uid="{00000000-0005-0000-0000-000007000000}"/>
    <cellStyle name="Standaard 2" xfId="11" xr:uid="{AC4FE8F3-97F7-4545-8047-C2065151F7E6}"/>
    <cellStyle name="Standaard 26 2" xfId="16" xr:uid="{BF43DB3B-775D-4C8C-9DB0-BA6F7A77BF46}"/>
    <cellStyle name="Standaard 26 6" xfId="15" xr:uid="{B66615EB-8961-4152-A82F-880961521608}"/>
    <cellStyle name="Standaard 27" xfId="7" xr:uid="{00000000-0005-0000-0000-000008000000}"/>
    <cellStyle name="Standaard 27 2" xfId="12" xr:uid="{E9AD38B9-5152-49A0-8F05-83363AAB886A}"/>
    <cellStyle name="Standaard 27 3 2" xfId="21" xr:uid="{A731E869-D659-4DAD-8170-4765EEB644E5}"/>
    <cellStyle name="Standaard 40" xfId="18" xr:uid="{7F740F54-52A7-4C65-8738-73EA59B02C90}"/>
    <cellStyle name="Standaard 42" xfId="20" xr:uid="{5AD9BB55-30DA-4A4B-A74C-D9FF6CF106BA}"/>
    <cellStyle name="Standaard 49" xfId="17" xr:uid="{5C3BD2FA-412C-4A09-9CC8-76342D35F3D3}"/>
    <cellStyle name="Standaard 58" xfId="10" xr:uid="{00000000-0005-0000-0000-000009000000}"/>
    <cellStyle name="Valuta 2" xfId="4" xr:uid="{00000000-0005-0000-0000-00000B000000}"/>
    <cellStyle name="Valuta 3" xfId="14" xr:uid="{48EE3320-3B20-415E-812A-454D31745657}"/>
    <cellStyle name="Valuta 5" xfId="6" xr:uid="{00000000-0005-0000-0000-00000C000000}"/>
    <cellStyle name="Valuta 6" xfId="8" xr:uid="{00000000-0005-0000-0000-00000D000000}"/>
  </cellStyles>
  <dxfs count="0"/>
  <tableStyles count="0" defaultTableStyle="TableStyleMedium2" defaultPivotStyle="PivotStyleLight16"/>
  <colors>
    <mruColors>
      <color rgb="FFFFFFCC"/>
      <color rgb="FF66FF33"/>
      <color rgb="FFFF3399"/>
      <color rgb="FFFF7C8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95250</xdr:colOff>
      <xdr:row>0</xdr:row>
      <xdr:rowOff>866775</xdr:rowOff>
    </xdr:from>
    <xdr:to>
      <xdr:col>2</xdr:col>
      <xdr:colOff>5740635</xdr:colOff>
      <xdr:row>0</xdr:row>
      <xdr:rowOff>2835954</xdr:rowOff>
    </xdr:to>
    <xdr:pic>
      <xdr:nvPicPr>
        <xdr:cNvPr id="2" name="Afbeelding 1">
          <a:extLst>
            <a:ext uri="{FF2B5EF4-FFF2-40B4-BE49-F238E27FC236}">
              <a16:creationId xmlns:a16="http://schemas.microsoft.com/office/drawing/2014/main" id="{22872C4E-0549-4B1A-BAF6-72661CD77E82}"/>
            </a:ext>
          </a:extLst>
        </xdr:cNvPr>
        <xdr:cNvPicPr>
          <a:picLocks noChangeAspect="1"/>
        </xdr:cNvPicPr>
      </xdr:nvPicPr>
      <xdr:blipFill>
        <a:blip xmlns:r="http://schemas.openxmlformats.org/officeDocument/2006/relationships" r:embed="rId1"/>
        <a:stretch>
          <a:fillRect/>
        </a:stretch>
      </xdr:blipFill>
      <xdr:spPr>
        <a:xfrm>
          <a:off x="1562100" y="866775"/>
          <a:ext cx="5645385" cy="1969179"/>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E18"/>
  <sheetViews>
    <sheetView showGridLines="0" view="pageBreakPreview" topLeftCell="B1" zoomScale="115" zoomScaleNormal="100" zoomScaleSheetLayoutView="115" workbookViewId="0">
      <selection activeCell="B1" sqref="B1:D1"/>
    </sheetView>
  </sheetViews>
  <sheetFormatPr defaultRowHeight="13.5" x14ac:dyDescent="0.2"/>
  <cols>
    <col min="1" max="1" width="8.28515625" style="1" customWidth="1"/>
    <col min="2" max="2" width="13" style="1" customWidth="1"/>
    <col min="3" max="3" width="86.28515625" style="1" customWidth="1"/>
    <col min="4" max="4" width="13" style="1" customWidth="1"/>
    <col min="5" max="5" width="8.28515625" style="1" customWidth="1"/>
    <col min="6" max="258" width="8.85546875" style="1"/>
    <col min="259" max="259" width="50.28515625" style="1" customWidth="1"/>
    <col min="260" max="514" width="8.85546875" style="1"/>
    <col min="515" max="515" width="50.28515625" style="1" customWidth="1"/>
    <col min="516" max="770" width="8.85546875" style="1"/>
    <col min="771" max="771" width="50.28515625" style="1" customWidth="1"/>
    <col min="772" max="1026" width="8.85546875" style="1"/>
    <col min="1027" max="1027" width="50.28515625" style="1" customWidth="1"/>
    <col min="1028" max="1282" width="8.85546875" style="1"/>
    <col min="1283" max="1283" width="50.28515625" style="1" customWidth="1"/>
    <col min="1284" max="1538" width="8.85546875" style="1"/>
    <col min="1539" max="1539" width="50.28515625" style="1" customWidth="1"/>
    <col min="1540" max="1794" width="8.85546875" style="1"/>
    <col min="1795" max="1795" width="50.28515625" style="1" customWidth="1"/>
    <col min="1796" max="2050" width="8.85546875" style="1"/>
    <col min="2051" max="2051" width="50.28515625" style="1" customWidth="1"/>
    <col min="2052" max="2306" width="8.85546875" style="1"/>
    <col min="2307" max="2307" width="50.28515625" style="1" customWidth="1"/>
    <col min="2308" max="2562" width="8.85546875" style="1"/>
    <col min="2563" max="2563" width="50.28515625" style="1" customWidth="1"/>
    <col min="2564" max="2818" width="8.85546875" style="1"/>
    <col min="2819" max="2819" width="50.28515625" style="1" customWidth="1"/>
    <col min="2820" max="3074" width="8.85546875" style="1"/>
    <col min="3075" max="3075" width="50.28515625" style="1" customWidth="1"/>
    <col min="3076" max="3330" width="8.85546875" style="1"/>
    <col min="3331" max="3331" width="50.28515625" style="1" customWidth="1"/>
    <col min="3332" max="3586" width="8.85546875" style="1"/>
    <col min="3587" max="3587" width="50.28515625" style="1" customWidth="1"/>
    <col min="3588" max="3842" width="8.85546875" style="1"/>
    <col min="3843" max="3843" width="50.28515625" style="1" customWidth="1"/>
    <col min="3844" max="4098" width="8.85546875" style="1"/>
    <col min="4099" max="4099" width="50.28515625" style="1" customWidth="1"/>
    <col min="4100" max="4354" width="8.85546875" style="1"/>
    <col min="4355" max="4355" width="50.28515625" style="1" customWidth="1"/>
    <col min="4356" max="4610" width="8.85546875" style="1"/>
    <col min="4611" max="4611" width="50.28515625" style="1" customWidth="1"/>
    <col min="4612" max="4866" width="8.85546875" style="1"/>
    <col min="4867" max="4867" width="50.28515625" style="1" customWidth="1"/>
    <col min="4868" max="5122" width="8.85546875" style="1"/>
    <col min="5123" max="5123" width="50.28515625" style="1" customWidth="1"/>
    <col min="5124" max="5378" width="8.85546875" style="1"/>
    <col min="5379" max="5379" width="50.28515625" style="1" customWidth="1"/>
    <col min="5380" max="5634" width="8.85546875" style="1"/>
    <col min="5635" max="5635" width="50.28515625" style="1" customWidth="1"/>
    <col min="5636" max="5890" width="8.85546875" style="1"/>
    <col min="5891" max="5891" width="50.28515625" style="1" customWidth="1"/>
    <col min="5892" max="6146" width="8.85546875" style="1"/>
    <col min="6147" max="6147" width="50.28515625" style="1" customWidth="1"/>
    <col min="6148" max="6402" width="8.85546875" style="1"/>
    <col min="6403" max="6403" width="50.28515625" style="1" customWidth="1"/>
    <col min="6404" max="6658" width="8.85546875" style="1"/>
    <col min="6659" max="6659" width="50.28515625" style="1" customWidth="1"/>
    <col min="6660" max="6914" width="8.85546875" style="1"/>
    <col min="6915" max="6915" width="50.28515625" style="1" customWidth="1"/>
    <col min="6916" max="7170" width="8.85546875" style="1"/>
    <col min="7171" max="7171" width="50.28515625" style="1" customWidth="1"/>
    <col min="7172" max="7426" width="8.85546875" style="1"/>
    <col min="7427" max="7427" width="50.28515625" style="1" customWidth="1"/>
    <col min="7428" max="7682" width="8.85546875" style="1"/>
    <col min="7683" max="7683" width="50.28515625" style="1" customWidth="1"/>
    <col min="7684" max="7938" width="8.85546875" style="1"/>
    <col min="7939" max="7939" width="50.28515625" style="1" customWidth="1"/>
    <col min="7940" max="8194" width="8.85546875" style="1"/>
    <col min="8195" max="8195" width="50.28515625" style="1" customWidth="1"/>
    <col min="8196" max="8450" width="8.85546875" style="1"/>
    <col min="8451" max="8451" width="50.28515625" style="1" customWidth="1"/>
    <col min="8452" max="8706" width="8.85546875" style="1"/>
    <col min="8707" max="8707" width="50.28515625" style="1" customWidth="1"/>
    <col min="8708" max="8962" width="8.85546875" style="1"/>
    <col min="8963" max="8963" width="50.28515625" style="1" customWidth="1"/>
    <col min="8964" max="9218" width="8.85546875" style="1"/>
    <col min="9219" max="9219" width="50.28515625" style="1" customWidth="1"/>
    <col min="9220" max="9474" width="8.85546875" style="1"/>
    <col min="9475" max="9475" width="50.28515625" style="1" customWidth="1"/>
    <col min="9476" max="9730" width="8.85546875" style="1"/>
    <col min="9731" max="9731" width="50.28515625" style="1" customWidth="1"/>
    <col min="9732" max="9986" width="8.85546875" style="1"/>
    <col min="9987" max="9987" width="50.28515625" style="1" customWidth="1"/>
    <col min="9988" max="10242" width="8.85546875" style="1"/>
    <col min="10243" max="10243" width="50.28515625" style="1" customWidth="1"/>
    <col min="10244" max="10498" width="8.85546875" style="1"/>
    <col min="10499" max="10499" width="50.28515625" style="1" customWidth="1"/>
    <col min="10500" max="10754" width="8.85546875" style="1"/>
    <col min="10755" max="10755" width="50.28515625" style="1" customWidth="1"/>
    <col min="10756" max="11010" width="8.85546875" style="1"/>
    <col min="11011" max="11011" width="50.28515625" style="1" customWidth="1"/>
    <col min="11012" max="11266" width="8.85546875" style="1"/>
    <col min="11267" max="11267" width="50.28515625" style="1" customWidth="1"/>
    <col min="11268" max="11522" width="8.85546875" style="1"/>
    <col min="11523" max="11523" width="50.28515625" style="1" customWidth="1"/>
    <col min="11524" max="11778" width="8.85546875" style="1"/>
    <col min="11779" max="11779" width="50.28515625" style="1" customWidth="1"/>
    <col min="11780" max="12034" width="8.85546875" style="1"/>
    <col min="12035" max="12035" width="50.28515625" style="1" customWidth="1"/>
    <col min="12036" max="12290" width="8.85546875" style="1"/>
    <col min="12291" max="12291" width="50.28515625" style="1" customWidth="1"/>
    <col min="12292" max="12546" width="8.85546875" style="1"/>
    <col min="12547" max="12547" width="50.28515625" style="1" customWidth="1"/>
    <col min="12548" max="12802" width="8.85546875" style="1"/>
    <col min="12803" max="12803" width="50.28515625" style="1" customWidth="1"/>
    <col min="12804" max="13058" width="8.85546875" style="1"/>
    <col min="13059" max="13059" width="50.28515625" style="1" customWidth="1"/>
    <col min="13060" max="13314" width="8.85546875" style="1"/>
    <col min="13315" max="13315" width="50.28515625" style="1" customWidth="1"/>
    <col min="13316" max="13570" width="8.85546875" style="1"/>
    <col min="13571" max="13571" width="50.28515625" style="1" customWidth="1"/>
    <col min="13572" max="13826" width="8.85546875" style="1"/>
    <col min="13827" max="13827" width="50.28515625" style="1" customWidth="1"/>
    <col min="13828" max="14082" width="8.85546875" style="1"/>
    <col min="14083" max="14083" width="50.28515625" style="1" customWidth="1"/>
    <col min="14084" max="14338" width="8.85546875" style="1"/>
    <col min="14339" max="14339" width="50.28515625" style="1" customWidth="1"/>
    <col min="14340" max="14594" width="8.85546875" style="1"/>
    <col min="14595" max="14595" width="50.28515625" style="1" customWidth="1"/>
    <col min="14596" max="14850" width="8.85546875" style="1"/>
    <col min="14851" max="14851" width="50.28515625" style="1" customWidth="1"/>
    <col min="14852" max="15106" width="8.85546875" style="1"/>
    <col min="15107" max="15107" width="50.28515625" style="1" customWidth="1"/>
    <col min="15108" max="15362" width="8.85546875" style="1"/>
    <col min="15363" max="15363" width="50.28515625" style="1" customWidth="1"/>
    <col min="15364" max="15618" width="8.85546875" style="1"/>
    <col min="15619" max="15619" width="50.28515625" style="1" customWidth="1"/>
    <col min="15620" max="15874" width="8.85546875" style="1"/>
    <col min="15875" max="15875" width="50.28515625" style="1" customWidth="1"/>
    <col min="15876" max="16130" width="8.85546875" style="1"/>
    <col min="16131" max="16131" width="50.28515625" style="1" customWidth="1"/>
    <col min="16132" max="16384" width="8.85546875" style="1"/>
  </cols>
  <sheetData>
    <row r="1" spans="2:5" ht="231.6" customHeight="1" x14ac:dyDescent="0.2">
      <c r="B1" s="178" t="s">
        <v>0</v>
      </c>
      <c r="C1" s="178"/>
      <c r="D1" s="178"/>
      <c r="E1" s="2"/>
    </row>
    <row r="2" spans="2:5" s="3" customFormat="1" ht="69.75" customHeight="1" x14ac:dyDescent="0.2">
      <c r="B2" s="177" t="s">
        <v>268</v>
      </c>
      <c r="C2" s="177"/>
      <c r="D2" s="177"/>
      <c r="E2" s="4"/>
    </row>
    <row r="3" spans="2:5" ht="65.099999999999994" customHeight="1" x14ac:dyDescent="0.2">
      <c r="B3" s="177"/>
      <c r="C3" s="177"/>
      <c r="D3" s="177"/>
      <c r="E3" s="2"/>
    </row>
    <row r="4" spans="2:5" ht="13.35" customHeight="1" x14ac:dyDescent="0.2">
      <c r="B4" s="179"/>
      <c r="C4" s="179"/>
      <c r="D4" s="179"/>
      <c r="E4" s="2"/>
    </row>
    <row r="5" spans="2:5" ht="17.25" x14ac:dyDescent="0.2">
      <c r="B5" s="8"/>
      <c r="C5" s="8"/>
      <c r="D5" s="8"/>
      <c r="E5" s="2"/>
    </row>
    <row r="6" spans="2:5" x14ac:dyDescent="0.2">
      <c r="B6" s="9" t="s">
        <v>1</v>
      </c>
      <c r="C6" s="9"/>
      <c r="D6" s="23"/>
      <c r="E6" s="21"/>
    </row>
    <row r="7" spans="2:5" x14ac:dyDescent="0.2">
      <c r="B7" s="11"/>
      <c r="C7" s="10" t="s">
        <v>24</v>
      </c>
      <c r="D7" s="24"/>
      <c r="E7" s="22"/>
    </row>
    <row r="8" spans="2:5" x14ac:dyDescent="0.2">
      <c r="B8" s="10" t="s">
        <v>23</v>
      </c>
      <c r="C8" s="10" t="s">
        <v>25</v>
      </c>
      <c r="D8" s="24"/>
      <c r="E8" s="22"/>
    </row>
    <row r="9" spans="2:5" x14ac:dyDescent="0.2">
      <c r="B9" s="10" t="s">
        <v>32</v>
      </c>
      <c r="C9" s="10" t="s">
        <v>26</v>
      </c>
      <c r="D9" s="24"/>
      <c r="E9" s="22"/>
    </row>
    <row r="10" spans="2:5" x14ac:dyDescent="0.2">
      <c r="B10" s="10" t="s">
        <v>33</v>
      </c>
      <c r="C10" s="10" t="s">
        <v>27</v>
      </c>
      <c r="D10" s="24"/>
      <c r="E10" s="22"/>
    </row>
    <row r="11" spans="2:5" x14ac:dyDescent="0.2">
      <c r="B11" s="10"/>
      <c r="C11" s="10"/>
      <c r="D11" s="24"/>
      <c r="E11" s="22"/>
    </row>
    <row r="12" spans="2:5" x14ac:dyDescent="0.2">
      <c r="B12" s="10"/>
      <c r="C12" s="10" t="s">
        <v>28</v>
      </c>
      <c r="D12" s="24"/>
      <c r="E12" s="22"/>
    </row>
    <row r="13" spans="2:5" x14ac:dyDescent="0.2">
      <c r="B13" s="10" t="s">
        <v>34</v>
      </c>
      <c r="C13" s="10" t="s">
        <v>29</v>
      </c>
      <c r="D13" s="24"/>
      <c r="E13" s="22"/>
    </row>
    <row r="14" spans="2:5" x14ac:dyDescent="0.2">
      <c r="B14" s="10" t="s">
        <v>35</v>
      </c>
      <c r="C14" s="10" t="s">
        <v>30</v>
      </c>
      <c r="D14" s="24"/>
      <c r="E14" s="22"/>
    </row>
    <row r="15" spans="2:5" x14ac:dyDescent="0.2">
      <c r="B15" s="10" t="s">
        <v>36</v>
      </c>
      <c r="C15" s="10" t="s">
        <v>31</v>
      </c>
      <c r="D15" s="24"/>
      <c r="E15" s="22"/>
    </row>
    <row r="16" spans="2:5" x14ac:dyDescent="0.2">
      <c r="B16" s="11"/>
      <c r="C16" s="10"/>
      <c r="D16" s="24"/>
      <c r="E16" s="22"/>
    </row>
    <row r="17" spans="2:5" s="6" customFormat="1" ht="53.45" customHeight="1" x14ac:dyDescent="0.2">
      <c r="B17" s="176"/>
      <c r="C17" s="176"/>
      <c r="D17" s="12"/>
      <c r="E17" s="7"/>
    </row>
    <row r="18" spans="2:5" ht="17.25" x14ac:dyDescent="0.2">
      <c r="B18" s="5"/>
      <c r="C18" s="5"/>
      <c r="D18" s="5"/>
      <c r="E18" s="2"/>
    </row>
  </sheetData>
  <mergeCells count="4">
    <mergeCell ref="B17:C17"/>
    <mergeCell ref="B2:D3"/>
    <mergeCell ref="B1:D1"/>
    <mergeCell ref="B4:D4"/>
  </mergeCells>
  <printOptions horizontalCentered="1" verticalCentered="1"/>
  <pageMargins left="0.70866141732283472" right="0.70866141732283472" top="0.43307086614173229" bottom="0.74803149606299213" header="0.31496062992125984" footer="0.31496062992125984"/>
  <pageSetup paperSize="9" scale="6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B323F-6847-4ABE-B0E1-F38DAED35BBC}">
  <sheetPr>
    <pageSetUpPr fitToPage="1"/>
  </sheetPr>
  <dimension ref="A1:I131"/>
  <sheetViews>
    <sheetView tabSelected="1" zoomScaleNormal="100" workbookViewId="0">
      <selection activeCell="D27" sqref="D27"/>
    </sheetView>
  </sheetViews>
  <sheetFormatPr defaultColWidth="8.85546875" defaultRowHeight="14.25" x14ac:dyDescent="0.25"/>
  <cols>
    <col min="1" max="1" width="9.5703125" style="35" customWidth="1"/>
    <col min="2" max="2" width="71.42578125" style="35" customWidth="1"/>
    <col min="3" max="3" width="40.28515625" style="35" customWidth="1"/>
    <col min="4" max="4" width="25.28515625" style="35" customWidth="1"/>
    <col min="5" max="5" width="42.85546875" style="35" customWidth="1"/>
    <col min="6" max="6" width="24.28515625" style="34" bestFit="1" customWidth="1"/>
    <col min="7" max="7" width="15.28515625" style="35" customWidth="1"/>
    <col min="8" max="8" width="13.7109375" style="35" customWidth="1"/>
    <col min="9" max="9" width="22.140625" style="35" customWidth="1"/>
    <col min="10" max="16384" width="8.85546875" style="35"/>
  </cols>
  <sheetData>
    <row r="1" spans="1:8" ht="19.899999999999999" customHeight="1" x14ac:dyDescent="0.25">
      <c r="A1" s="180" t="s">
        <v>265</v>
      </c>
      <c r="B1" s="181"/>
      <c r="C1" s="182" t="s">
        <v>66</v>
      </c>
      <c r="D1" s="183"/>
      <c r="E1" s="184"/>
    </row>
    <row r="2" spans="1:8" x14ac:dyDescent="0.25">
      <c r="A2" s="36"/>
      <c r="B2" s="36" t="s">
        <v>67</v>
      </c>
      <c r="C2" s="37" t="s">
        <v>4</v>
      </c>
      <c r="D2" s="37" t="s">
        <v>68</v>
      </c>
      <c r="E2" s="37" t="s">
        <v>69</v>
      </c>
    </row>
    <row r="3" spans="1:8" s="42" customFormat="1" ht="71.25" x14ac:dyDescent="0.2">
      <c r="A3" s="38" t="s">
        <v>70</v>
      </c>
      <c r="B3" s="39" t="s">
        <v>71</v>
      </c>
      <c r="C3" s="100" t="s">
        <v>72</v>
      </c>
      <c r="D3" s="40">
        <v>15</v>
      </c>
      <c r="E3" s="40" t="s">
        <v>73</v>
      </c>
      <c r="F3" s="41"/>
    </row>
    <row r="4" spans="1:8" s="42" customFormat="1" ht="99.75" x14ac:dyDescent="0.3">
      <c r="A4" s="38" t="s">
        <v>74</v>
      </c>
      <c r="B4" s="43" t="s">
        <v>75</v>
      </c>
      <c r="C4" s="100" t="s">
        <v>72</v>
      </c>
      <c r="D4" s="44">
        <v>20</v>
      </c>
      <c r="E4" s="40" t="s">
        <v>73</v>
      </c>
      <c r="F4" s="41"/>
    </row>
    <row r="5" spans="1:8" s="42" customFormat="1" ht="60" x14ac:dyDescent="0.3">
      <c r="A5" s="38" t="s">
        <v>76</v>
      </c>
      <c r="B5" s="45" t="s">
        <v>188</v>
      </c>
      <c r="C5" s="100" t="s">
        <v>187</v>
      </c>
      <c r="D5" s="46">
        <v>200</v>
      </c>
      <c r="E5" s="47" t="s">
        <v>186</v>
      </c>
      <c r="F5" s="48"/>
      <c r="G5" s="48"/>
      <c r="H5" s="48"/>
    </row>
    <row r="6" spans="1:8" s="42" customFormat="1" ht="14.25" hidden="1" customHeight="1" x14ac:dyDescent="0.3">
      <c r="A6" s="38"/>
      <c r="C6" s="45"/>
      <c r="D6" s="40"/>
      <c r="E6" s="48"/>
      <c r="F6" s="48"/>
      <c r="G6" s="48"/>
      <c r="H6" s="49" t="s">
        <v>179</v>
      </c>
    </row>
    <row r="7" spans="1:8" s="42" customFormat="1" ht="14.25" hidden="1" customHeight="1" x14ac:dyDescent="0.2">
      <c r="A7" s="38"/>
      <c r="C7" s="50" t="s">
        <v>78</v>
      </c>
      <c r="D7" s="51">
        <v>0</v>
      </c>
      <c r="E7" s="49" t="s">
        <v>180</v>
      </c>
      <c r="F7" s="49" t="s">
        <v>181</v>
      </c>
      <c r="G7" s="49" t="s">
        <v>182</v>
      </c>
      <c r="H7" s="48"/>
    </row>
    <row r="8" spans="1:8" s="42" customFormat="1" ht="14.25" hidden="1" customHeight="1" x14ac:dyDescent="0.2">
      <c r="A8" s="38"/>
      <c r="C8" s="52" t="s">
        <v>80</v>
      </c>
      <c r="D8" s="51">
        <v>0</v>
      </c>
      <c r="E8" s="48"/>
      <c r="F8" s="48"/>
      <c r="G8" s="48"/>
      <c r="H8" s="53" t="s">
        <v>183</v>
      </c>
    </row>
    <row r="9" spans="1:8" s="42" customFormat="1" ht="14.25" hidden="1" customHeight="1" x14ac:dyDescent="0.2">
      <c r="A9" s="38"/>
      <c r="C9" s="50" t="s">
        <v>81</v>
      </c>
      <c r="D9" s="51">
        <v>0.2</v>
      </c>
      <c r="E9" s="54" t="s">
        <v>184</v>
      </c>
      <c r="F9" s="48"/>
      <c r="G9" s="48"/>
      <c r="H9" s="48"/>
    </row>
    <row r="10" spans="1:8" s="42" customFormat="1" ht="14.25" hidden="1" customHeight="1" x14ac:dyDescent="0.2">
      <c r="A10" s="38"/>
      <c r="C10" s="50" t="s">
        <v>82</v>
      </c>
      <c r="D10" s="51">
        <v>0.4</v>
      </c>
      <c r="E10" s="54" t="s">
        <v>185</v>
      </c>
      <c r="F10" s="48"/>
      <c r="G10" s="48"/>
      <c r="H10" s="48"/>
    </row>
    <row r="11" spans="1:8" s="42" customFormat="1" hidden="1" x14ac:dyDescent="0.2">
      <c r="A11" s="38"/>
      <c r="C11" s="50" t="s">
        <v>83</v>
      </c>
      <c r="D11" s="51">
        <v>0.6</v>
      </c>
      <c r="E11" s="40"/>
    </row>
    <row r="12" spans="1:8" s="42" customFormat="1" hidden="1" x14ac:dyDescent="0.2">
      <c r="A12" s="38"/>
      <c r="C12" s="50" t="s">
        <v>84</v>
      </c>
      <c r="D12" s="51">
        <v>0.8</v>
      </c>
      <c r="E12" s="40"/>
    </row>
    <row r="13" spans="1:8" s="42" customFormat="1" hidden="1" x14ac:dyDescent="0.2">
      <c r="A13" s="38"/>
      <c r="C13" s="50" t="s">
        <v>85</v>
      </c>
      <c r="D13" s="51">
        <v>1</v>
      </c>
      <c r="E13" s="40"/>
    </row>
    <row r="14" spans="1:8" s="42" customFormat="1" ht="99.75" x14ac:dyDescent="0.2">
      <c r="A14" s="38" t="s">
        <v>77</v>
      </c>
      <c r="B14" s="55" t="s">
        <v>189</v>
      </c>
      <c r="C14" s="100"/>
      <c r="D14" s="40">
        <v>25</v>
      </c>
      <c r="E14" s="56" t="s">
        <v>79</v>
      </c>
      <c r="F14" s="57"/>
    </row>
    <row r="15" spans="1:8" s="42" customFormat="1" hidden="1" x14ac:dyDescent="0.3">
      <c r="A15" s="38"/>
      <c r="C15" s="45"/>
      <c r="D15" s="40"/>
      <c r="E15" s="40"/>
    </row>
    <row r="16" spans="1:8" s="42" customFormat="1" hidden="1" x14ac:dyDescent="0.2">
      <c r="A16" s="38"/>
      <c r="C16" s="50" t="s">
        <v>78</v>
      </c>
      <c r="D16" s="51">
        <v>0</v>
      </c>
      <c r="E16" s="40"/>
    </row>
    <row r="17" spans="1:9" s="42" customFormat="1" hidden="1" x14ac:dyDescent="0.2">
      <c r="A17" s="38"/>
      <c r="C17" s="52" t="s">
        <v>80</v>
      </c>
      <c r="D17" s="51">
        <v>0</v>
      </c>
      <c r="E17" s="40"/>
    </row>
    <row r="18" spans="1:9" s="42" customFormat="1" hidden="1" x14ac:dyDescent="0.2">
      <c r="A18" s="38"/>
      <c r="C18" s="50" t="s">
        <v>87</v>
      </c>
      <c r="D18" s="51">
        <v>0.2</v>
      </c>
      <c r="E18" s="40"/>
    </row>
    <row r="19" spans="1:9" s="42" customFormat="1" hidden="1" x14ac:dyDescent="0.2">
      <c r="A19" s="38"/>
      <c r="C19" s="50" t="s">
        <v>88</v>
      </c>
      <c r="D19" s="51">
        <v>0.4</v>
      </c>
      <c r="E19" s="40"/>
    </row>
    <row r="20" spans="1:9" s="42" customFormat="1" hidden="1" x14ac:dyDescent="0.2">
      <c r="A20" s="38"/>
      <c r="C20" s="50" t="s">
        <v>89</v>
      </c>
      <c r="D20" s="51">
        <v>0.6</v>
      </c>
      <c r="E20" s="40"/>
    </row>
    <row r="21" spans="1:9" s="42" customFormat="1" hidden="1" x14ac:dyDescent="0.2">
      <c r="A21" s="38"/>
      <c r="C21" s="50" t="s">
        <v>90</v>
      </c>
      <c r="D21" s="51">
        <v>0.8</v>
      </c>
      <c r="E21" s="40"/>
    </row>
    <row r="22" spans="1:9" s="42" customFormat="1" hidden="1" x14ac:dyDescent="0.2">
      <c r="A22" s="38"/>
      <c r="C22" s="50" t="s">
        <v>91</v>
      </c>
      <c r="D22" s="51">
        <v>1</v>
      </c>
      <c r="E22" s="40"/>
    </row>
    <row r="23" spans="1:9" s="42" customFormat="1" ht="42.75" x14ac:dyDescent="0.2">
      <c r="A23" s="38" t="s">
        <v>86</v>
      </c>
      <c r="B23" s="58" t="s">
        <v>92</v>
      </c>
      <c r="C23" s="100" t="s">
        <v>72</v>
      </c>
      <c r="D23" s="44">
        <v>15</v>
      </c>
      <c r="E23" s="59" t="s">
        <v>73</v>
      </c>
    </row>
    <row r="24" spans="1:9" s="61" customFormat="1" ht="40.5" x14ac:dyDescent="0.2">
      <c r="A24" s="60" t="s">
        <v>3</v>
      </c>
      <c r="B24" s="60" t="s">
        <v>193</v>
      </c>
      <c r="C24" s="60" t="s">
        <v>194</v>
      </c>
      <c r="D24" s="60" t="s">
        <v>195</v>
      </c>
      <c r="E24" s="60" t="s">
        <v>196</v>
      </c>
      <c r="F24" s="60"/>
      <c r="G24" s="60" t="s">
        <v>197</v>
      </c>
      <c r="H24" s="60" t="s">
        <v>198</v>
      </c>
      <c r="I24" s="60" t="s">
        <v>199</v>
      </c>
    </row>
    <row r="25" spans="1:9" s="42" customFormat="1" ht="28.5" x14ac:dyDescent="0.2">
      <c r="A25" s="62" t="s">
        <v>235</v>
      </c>
      <c r="B25" s="63" t="s">
        <v>261</v>
      </c>
      <c r="C25" s="30">
        <v>1</v>
      </c>
      <c r="D25" s="64"/>
      <c r="E25" s="64"/>
      <c r="F25" s="64"/>
      <c r="G25" s="64"/>
      <c r="H25" s="64"/>
      <c r="I25" s="187" t="s">
        <v>269</v>
      </c>
    </row>
    <row r="26" spans="1:9" s="42" customFormat="1" x14ac:dyDescent="0.2">
      <c r="A26" s="62" t="s">
        <v>236</v>
      </c>
      <c r="B26" s="190" t="s">
        <v>200</v>
      </c>
      <c r="C26" s="191"/>
      <c r="D26" s="191"/>
      <c r="E26" s="192"/>
      <c r="F26" s="65"/>
      <c r="G26" s="193">
        <f>SUM(F28:F33)</f>
        <v>0</v>
      </c>
      <c r="H26" s="194">
        <v>50</v>
      </c>
      <c r="I26" s="188"/>
    </row>
    <row r="27" spans="1:9" s="42" customFormat="1" x14ac:dyDescent="0.2">
      <c r="A27" s="62" t="s">
        <v>237</v>
      </c>
      <c r="B27" s="66" t="s">
        <v>201</v>
      </c>
      <c r="C27" s="30">
        <v>0</v>
      </c>
      <c r="D27" s="67"/>
      <c r="E27" s="67"/>
      <c r="F27" s="67"/>
      <c r="G27" s="193"/>
      <c r="H27" s="194"/>
      <c r="I27" s="188"/>
    </row>
    <row r="28" spans="1:9" s="42" customFormat="1" x14ac:dyDescent="0.2">
      <c r="A28" s="62" t="s">
        <v>238</v>
      </c>
      <c r="B28" s="66" t="s">
        <v>202</v>
      </c>
      <c r="C28" s="30">
        <v>0</v>
      </c>
      <c r="D28" s="30" t="s">
        <v>203</v>
      </c>
      <c r="E28" s="30" t="s">
        <v>203</v>
      </c>
      <c r="F28" s="68">
        <f>$H$26*(((C28/($C$25-(SUM($C$35:$C$36))))*C40)*(VLOOKUP(D28,$D$38:$E$42,2,FALSE)))*(VLOOKUP(E28,$G$38:$H$45,2,FALSE))</f>
        <v>0</v>
      </c>
      <c r="G28" s="193"/>
      <c r="H28" s="194"/>
      <c r="I28" s="188"/>
    </row>
    <row r="29" spans="1:9" s="42" customFormat="1" x14ac:dyDescent="0.2">
      <c r="A29" s="62" t="s">
        <v>239</v>
      </c>
      <c r="B29" s="66" t="s">
        <v>204</v>
      </c>
      <c r="C29" s="30">
        <v>0</v>
      </c>
      <c r="D29" s="30" t="s">
        <v>203</v>
      </c>
      <c r="E29" s="30" t="s">
        <v>203</v>
      </c>
      <c r="F29" s="68">
        <f t="shared" ref="F29:F33" si="0">$H$26*(((C29/($C$25-(SUM($C$35:$C$36))))*C41)*(VLOOKUP(D29,$D$38:$E$42,2,FALSE)))*(VLOOKUP(E29,$G$38:$H$45,2,FALSE))</f>
        <v>0</v>
      </c>
      <c r="G29" s="193"/>
      <c r="H29" s="194"/>
      <c r="I29" s="188"/>
    </row>
    <row r="30" spans="1:9" s="42" customFormat="1" x14ac:dyDescent="0.2">
      <c r="A30" s="62" t="s">
        <v>240</v>
      </c>
      <c r="B30" s="66" t="s">
        <v>205</v>
      </c>
      <c r="C30" s="30">
        <v>0</v>
      </c>
      <c r="D30" s="30" t="s">
        <v>203</v>
      </c>
      <c r="E30" s="30" t="s">
        <v>203</v>
      </c>
      <c r="F30" s="68">
        <f>$H$26*(((C30/($C$25-(SUM($C$35:$C$36))))*C42)*(VLOOKUP(D30,$D$38:$E$42,2,FALSE)))*(VLOOKUP(E30,$G$38:$H$45,2,FALSE))</f>
        <v>0</v>
      </c>
      <c r="G30" s="193"/>
      <c r="H30" s="194"/>
      <c r="I30" s="188"/>
    </row>
    <row r="31" spans="1:9" s="42" customFormat="1" x14ac:dyDescent="0.2">
      <c r="A31" s="62" t="s">
        <v>241</v>
      </c>
      <c r="B31" s="66" t="s">
        <v>206</v>
      </c>
      <c r="C31" s="30">
        <v>0</v>
      </c>
      <c r="D31" s="30" t="s">
        <v>203</v>
      </c>
      <c r="E31" s="30" t="s">
        <v>203</v>
      </c>
      <c r="F31" s="68">
        <f t="shared" si="0"/>
        <v>0</v>
      </c>
      <c r="G31" s="193"/>
      <c r="H31" s="194"/>
      <c r="I31" s="188"/>
    </row>
    <row r="32" spans="1:9" s="42" customFormat="1" x14ac:dyDescent="0.2">
      <c r="A32" s="62" t="s">
        <v>242</v>
      </c>
      <c r="B32" s="66" t="s">
        <v>207</v>
      </c>
      <c r="C32" s="30">
        <v>0</v>
      </c>
      <c r="D32" s="30" t="s">
        <v>203</v>
      </c>
      <c r="E32" s="30" t="s">
        <v>203</v>
      </c>
      <c r="F32" s="68">
        <f t="shared" si="0"/>
        <v>0</v>
      </c>
      <c r="G32" s="193"/>
      <c r="H32" s="194"/>
      <c r="I32" s="188"/>
    </row>
    <row r="33" spans="1:9" s="42" customFormat="1" x14ac:dyDescent="0.2">
      <c r="A33" s="62" t="s">
        <v>243</v>
      </c>
      <c r="B33" s="66" t="s">
        <v>208</v>
      </c>
      <c r="C33" s="30">
        <v>0</v>
      </c>
      <c r="D33" s="30" t="s">
        <v>203</v>
      </c>
      <c r="E33" s="30" t="s">
        <v>203</v>
      </c>
      <c r="F33" s="68">
        <f t="shared" si="0"/>
        <v>0</v>
      </c>
      <c r="G33" s="193"/>
      <c r="H33" s="194"/>
      <c r="I33" s="188"/>
    </row>
    <row r="34" spans="1:9" s="42" customFormat="1" x14ac:dyDescent="0.2">
      <c r="A34" s="62" t="s">
        <v>244</v>
      </c>
      <c r="B34" s="190" t="s">
        <v>209</v>
      </c>
      <c r="C34" s="191"/>
      <c r="D34" s="191"/>
      <c r="E34" s="192"/>
      <c r="F34" s="69"/>
      <c r="G34" s="193">
        <f>SUM(F35:F36)</f>
        <v>0</v>
      </c>
      <c r="H34" s="194">
        <v>75</v>
      </c>
      <c r="I34" s="188"/>
    </row>
    <row r="35" spans="1:9" s="42" customFormat="1" x14ac:dyDescent="0.2">
      <c r="A35" s="62" t="s">
        <v>245</v>
      </c>
      <c r="B35" s="29" t="s">
        <v>210</v>
      </c>
      <c r="C35" s="30">
        <v>0</v>
      </c>
      <c r="D35" s="31" t="s">
        <v>203</v>
      </c>
      <c r="E35" s="30" t="s">
        <v>203</v>
      </c>
      <c r="F35" s="68">
        <f>$H$34*(((C35/($C$25-(SUM($C$27:$C$33))))*C48)*(VLOOKUP(D35,$D$46:$E$50,2,FALSE)))*(VLOOKUP(E35,$G$46:$H$50,2,FALSE))</f>
        <v>0</v>
      </c>
      <c r="G35" s="193"/>
      <c r="H35" s="194"/>
      <c r="I35" s="188"/>
    </row>
    <row r="36" spans="1:9" s="42" customFormat="1" x14ac:dyDescent="0.2">
      <c r="A36" s="62" t="s">
        <v>246</v>
      </c>
      <c r="B36" s="29" t="s">
        <v>211</v>
      </c>
      <c r="C36" s="30">
        <v>0</v>
      </c>
      <c r="D36" s="31" t="s">
        <v>203</v>
      </c>
      <c r="E36" s="30" t="s">
        <v>203</v>
      </c>
      <c r="F36" s="68">
        <f>$H$35*(((C36/($C$25-(SUM($C$27:$C$33))))*C49)*(VLOOKUP(D36,$D$46:$E$50,2,FALSE)))*(VLOOKUP(E36,$G$46:$H$50,2,FALSE))</f>
        <v>0</v>
      </c>
      <c r="G36" s="193"/>
      <c r="H36" s="194"/>
      <c r="I36" s="189"/>
    </row>
    <row r="37" spans="1:9" s="42" customFormat="1" ht="15" hidden="1" thickBot="1" x14ac:dyDescent="0.25">
      <c r="A37" s="70"/>
      <c r="B37" s="70"/>
      <c r="C37" s="70"/>
      <c r="D37" s="71"/>
      <c r="E37" s="72"/>
      <c r="F37" s="72"/>
      <c r="G37" s="72"/>
      <c r="H37" s="72"/>
      <c r="I37" s="72"/>
    </row>
    <row r="38" spans="1:9" s="42" customFormat="1" ht="28.5" hidden="1" x14ac:dyDescent="0.2">
      <c r="A38" s="70"/>
      <c r="B38" s="73" t="s">
        <v>203</v>
      </c>
      <c r="C38" s="74">
        <v>0</v>
      </c>
      <c r="D38" s="73" t="s">
        <v>203</v>
      </c>
      <c r="E38" s="75">
        <v>0</v>
      </c>
      <c r="F38" s="76"/>
      <c r="G38" s="76" t="s">
        <v>203</v>
      </c>
      <c r="H38" s="74">
        <v>0</v>
      </c>
      <c r="I38" s="70"/>
    </row>
    <row r="39" spans="1:9" s="42" customFormat="1" ht="57" hidden="1" x14ac:dyDescent="0.2">
      <c r="A39" s="70"/>
      <c r="B39" s="77" t="s">
        <v>212</v>
      </c>
      <c r="C39" s="78">
        <v>0</v>
      </c>
      <c r="D39" s="77" t="s">
        <v>213</v>
      </c>
      <c r="E39" s="79">
        <v>0</v>
      </c>
      <c r="F39" s="72"/>
      <c r="G39" s="77" t="s">
        <v>213</v>
      </c>
      <c r="H39" s="79">
        <v>0</v>
      </c>
      <c r="I39" s="70"/>
    </row>
    <row r="40" spans="1:9" s="42" customFormat="1" hidden="1" x14ac:dyDescent="0.2">
      <c r="A40" s="70"/>
      <c r="B40" s="77" t="s">
        <v>214</v>
      </c>
      <c r="C40" s="78">
        <v>0.9</v>
      </c>
      <c r="D40" s="77" t="s">
        <v>215</v>
      </c>
      <c r="E40" s="79">
        <v>1</v>
      </c>
      <c r="F40" s="72"/>
      <c r="G40" s="80" t="s">
        <v>216</v>
      </c>
      <c r="H40" s="78">
        <v>0.15</v>
      </c>
      <c r="I40" s="70"/>
    </row>
    <row r="41" spans="1:9" s="42" customFormat="1" hidden="1" x14ac:dyDescent="0.2">
      <c r="A41" s="70"/>
      <c r="B41" s="77" t="s">
        <v>217</v>
      </c>
      <c r="C41" s="78">
        <v>1</v>
      </c>
      <c r="D41" s="77" t="s">
        <v>218</v>
      </c>
      <c r="E41" s="79">
        <v>0.8</v>
      </c>
      <c r="F41" s="72"/>
      <c r="G41" s="80" t="s">
        <v>219</v>
      </c>
      <c r="H41" s="78">
        <v>0.3</v>
      </c>
      <c r="I41" s="70"/>
    </row>
    <row r="42" spans="1:9" s="42" customFormat="1" hidden="1" x14ac:dyDescent="0.2">
      <c r="A42" s="70"/>
      <c r="B42" s="77" t="s">
        <v>220</v>
      </c>
      <c r="C42" s="78">
        <v>0.4</v>
      </c>
      <c r="D42" s="77" t="s">
        <v>221</v>
      </c>
      <c r="E42" s="79">
        <v>0.5</v>
      </c>
      <c r="F42" s="72"/>
      <c r="G42" s="70" t="s">
        <v>222</v>
      </c>
      <c r="H42" s="78">
        <v>0.45</v>
      </c>
      <c r="I42" s="70"/>
    </row>
    <row r="43" spans="1:9" s="42" customFormat="1" hidden="1" x14ac:dyDescent="0.2">
      <c r="A43" s="70"/>
      <c r="B43" s="77" t="s">
        <v>223</v>
      </c>
      <c r="C43" s="78">
        <v>0.8</v>
      </c>
      <c r="D43" s="77"/>
      <c r="E43" s="79"/>
      <c r="F43" s="72"/>
      <c r="G43" s="72" t="s">
        <v>224</v>
      </c>
      <c r="H43" s="79">
        <v>0.6</v>
      </c>
      <c r="I43" s="70"/>
    </row>
    <row r="44" spans="1:9" s="42" customFormat="1" hidden="1" x14ac:dyDescent="0.2">
      <c r="A44" s="70"/>
      <c r="B44" s="77" t="s">
        <v>225</v>
      </c>
      <c r="C44" s="78">
        <v>0.4</v>
      </c>
      <c r="D44" s="77"/>
      <c r="E44" s="79"/>
      <c r="F44" s="72"/>
      <c r="G44" s="72" t="s">
        <v>226</v>
      </c>
      <c r="H44" s="79">
        <v>0.75</v>
      </c>
      <c r="I44" s="70"/>
    </row>
    <row r="45" spans="1:9" s="42" customFormat="1" ht="15" hidden="1" thickBot="1" x14ac:dyDescent="0.25">
      <c r="A45" s="70"/>
      <c r="B45" s="81" t="s">
        <v>227</v>
      </c>
      <c r="C45" s="82">
        <v>0.8</v>
      </c>
      <c r="D45" s="81"/>
      <c r="E45" s="83"/>
      <c r="F45" s="84"/>
      <c r="G45" s="84" t="s">
        <v>228</v>
      </c>
      <c r="H45" s="83">
        <v>1</v>
      </c>
      <c r="I45" s="70"/>
    </row>
    <row r="46" spans="1:9" s="42" customFormat="1" ht="29.25" hidden="1" thickBot="1" x14ac:dyDescent="0.25">
      <c r="A46" s="70"/>
      <c r="B46" s="73" t="s">
        <v>203</v>
      </c>
      <c r="C46" s="74">
        <v>0</v>
      </c>
      <c r="D46" s="73" t="s">
        <v>203</v>
      </c>
      <c r="E46" s="75">
        <v>0</v>
      </c>
      <c r="F46" s="85"/>
      <c r="G46" s="73" t="s">
        <v>203</v>
      </c>
      <c r="H46" s="74">
        <v>0</v>
      </c>
      <c r="I46" s="72"/>
    </row>
    <row r="47" spans="1:9" s="42" customFormat="1" ht="57" hidden="1" x14ac:dyDescent="0.2">
      <c r="A47" s="70"/>
      <c r="B47" s="77" t="s">
        <v>229</v>
      </c>
      <c r="C47" s="78">
        <v>0</v>
      </c>
      <c r="D47" s="77" t="s">
        <v>213</v>
      </c>
      <c r="E47" s="79">
        <v>0</v>
      </c>
      <c r="F47" s="76"/>
      <c r="G47" s="77" t="s">
        <v>213</v>
      </c>
      <c r="H47" s="78">
        <v>0</v>
      </c>
      <c r="I47" s="70"/>
    </row>
    <row r="48" spans="1:9" s="42" customFormat="1" hidden="1" x14ac:dyDescent="0.2">
      <c r="A48" s="70"/>
      <c r="B48" s="77" t="s">
        <v>230</v>
      </c>
      <c r="C48" s="78">
        <v>1</v>
      </c>
      <c r="D48" s="77" t="s">
        <v>262</v>
      </c>
      <c r="E48" s="79">
        <v>1</v>
      </c>
      <c r="F48" s="72"/>
      <c r="G48" s="80" t="s">
        <v>231</v>
      </c>
      <c r="H48" s="78">
        <v>0.6</v>
      </c>
      <c r="I48" s="70"/>
    </row>
    <row r="49" spans="1:9" s="42" customFormat="1" ht="15" hidden="1" thickBot="1" x14ac:dyDescent="0.25">
      <c r="A49" s="70"/>
      <c r="B49" s="81" t="s">
        <v>232</v>
      </c>
      <c r="C49" s="82">
        <v>1</v>
      </c>
      <c r="D49" s="77" t="s">
        <v>263</v>
      </c>
      <c r="E49" s="79">
        <v>0.8</v>
      </c>
      <c r="F49" s="72"/>
      <c r="G49" s="80" t="s">
        <v>233</v>
      </c>
      <c r="H49" s="78">
        <v>0.8</v>
      </c>
      <c r="I49" s="70"/>
    </row>
    <row r="50" spans="1:9" s="42" customFormat="1" ht="15" hidden="1" thickBot="1" x14ac:dyDescent="0.25">
      <c r="A50" s="70"/>
      <c r="B50" s="70"/>
      <c r="C50" s="70"/>
      <c r="D50" s="81" t="s">
        <v>264</v>
      </c>
      <c r="E50" s="83">
        <v>0.6</v>
      </c>
      <c r="F50" s="72"/>
      <c r="G50" s="86" t="s">
        <v>234</v>
      </c>
      <c r="H50" s="82">
        <v>1</v>
      </c>
      <c r="I50" s="70"/>
    </row>
    <row r="51" spans="1:9" s="42" customFormat="1" hidden="1" x14ac:dyDescent="0.2">
      <c r="A51" s="87"/>
      <c r="B51" s="88"/>
      <c r="C51" s="89"/>
      <c r="D51" s="90"/>
      <c r="E51" s="91"/>
      <c r="F51" s="92"/>
    </row>
    <row r="52" spans="1:9" x14ac:dyDescent="0.25">
      <c r="A52" s="93"/>
      <c r="B52" s="94"/>
      <c r="C52" s="95" t="s">
        <v>2</v>
      </c>
      <c r="D52" s="96">
        <f>D23+D14+D5+D4+D3+H26+H34</f>
        <v>400</v>
      </c>
      <c r="E52" s="97"/>
    </row>
    <row r="53" spans="1:9" x14ac:dyDescent="0.25">
      <c r="A53" s="93"/>
      <c r="B53" s="94"/>
      <c r="C53" s="98"/>
      <c r="D53" s="97"/>
      <c r="E53" s="97"/>
    </row>
    <row r="54" spans="1:9" x14ac:dyDescent="0.25">
      <c r="A54" s="185" t="s">
        <v>100</v>
      </c>
      <c r="B54" s="186"/>
      <c r="C54" s="186"/>
      <c r="D54" s="186"/>
      <c r="E54" s="186"/>
    </row>
    <row r="56" spans="1:9" x14ac:dyDescent="0.3">
      <c r="B56" s="99" t="s">
        <v>101</v>
      </c>
    </row>
    <row r="131" spans="2:2" x14ac:dyDescent="0.25">
      <c r="B131" s="35" t="s">
        <v>102</v>
      </c>
    </row>
  </sheetData>
  <sheetProtection algorithmName="SHA-512" hashValue="OLMO/5BojKPG2/BdNCM5K5WbtYdEjNRWuM+I5SM/NmbD1AwP3pBX7iTM46s4414nct4GAAkXmRCHbNzjTRVSgw==" saltValue="7kNWoGYW8AV7p3d4AZk8WQ==" spinCount="100000" sheet="1" objects="1" scenarios="1"/>
  <mergeCells count="10">
    <mergeCell ref="A1:B1"/>
    <mergeCell ref="C1:E1"/>
    <mergeCell ref="A54:E54"/>
    <mergeCell ref="I25:I36"/>
    <mergeCell ref="B26:E26"/>
    <mergeCell ref="G26:G33"/>
    <mergeCell ref="H26:H33"/>
    <mergeCell ref="B34:E34"/>
    <mergeCell ref="G34:G36"/>
    <mergeCell ref="H34:H36"/>
  </mergeCells>
  <phoneticPr fontId="38" type="noConversion"/>
  <dataValidations count="8">
    <dataValidation type="list" operator="lessThanOrEqual" allowBlank="1" showInputMessage="1" showErrorMessage="1" sqref="C6:C13 C15" xr:uid="{75248E29-ABF5-4BDD-B0C5-5769EC22A273}">
      <formula1>$D$58:$D$60</formula1>
    </dataValidation>
    <dataValidation type="list" operator="lessThanOrEqual" allowBlank="1" showInputMessage="1" showErrorMessage="1" sqref="C14" xr:uid="{7CC417DC-F186-43FF-B4DD-3D6BD0C83625}">
      <formula1>$C$16:$C$22</formula1>
    </dataValidation>
    <dataValidation operator="lessThanOrEqual" allowBlank="1" showInputMessage="1" showErrorMessage="1" sqref="E14 B14 C16:D22 B5 D7:D13 C6:C13 C15 E51 I24" xr:uid="{9F00C432-EC72-47A9-9AB7-82B9D47C10FD}"/>
    <dataValidation type="list" operator="lessThanOrEqual" allowBlank="1" showInputMessage="1" showErrorMessage="1" sqref="C51" xr:uid="{22506FD2-5900-446B-A9A7-0B27BA53172E}">
      <formula1>#REF!</formula1>
    </dataValidation>
    <dataValidation type="list" allowBlank="1" showInputMessage="1" showErrorMessage="1" sqref="E28:E33" xr:uid="{649BEAED-EB10-4A3A-BEA1-1500933BFBD4}">
      <formula1>$G$38:$G$45</formula1>
    </dataValidation>
    <dataValidation type="list" allowBlank="1" showInputMessage="1" showErrorMessage="1" sqref="D36:E36 D35" xr:uid="{6FDF55B7-C0C0-4EFA-AA94-0EEA0A19AC0A}">
      <formula1>$D$46:$D$50</formula1>
    </dataValidation>
    <dataValidation type="list" allowBlank="1" showInputMessage="1" showErrorMessage="1" sqref="D28:D33" xr:uid="{85ECFEA3-2C39-4062-AD0D-7AAF0E297697}">
      <formula1>$D$38:$D$42</formula1>
    </dataValidation>
    <dataValidation type="list" allowBlank="1" showInputMessage="1" showErrorMessage="1" sqref="E35" xr:uid="{044BA1DE-FFFD-41F7-AD1D-FD173359DB39}">
      <formula1>$G$46:$G$50</formula1>
    </dataValidation>
  </dataValidations>
  <pageMargins left="0.70866141732283472" right="0.70866141732283472" top="0.55118110236220474" bottom="0.65" header="0.31496062992125984" footer="0.23622047244094491"/>
  <pageSetup paperSize="9" scale="88" fitToHeight="0" orientation="landscape" r:id="rId1"/>
  <headerFooter>
    <oddHeader>&amp;L&amp;"Century Gothic,Vet"&amp;16&amp;F&amp;R&amp;"Century Gothic,Vet"&amp;14&amp;A</oddHeader>
    <oddFooter>&amp;L&amp;8&amp;F
Afdrukdatum: &amp;D
&amp;P van &amp;N&amp;R&amp;"Century Gothic,Vet"&amp;8United Quality
&amp;"Century Gothic,Cursief""Automotive Support and Development"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B7D36-D511-4A24-AC8D-97863C808E11}">
  <sheetPr>
    <pageSetUpPr fitToPage="1"/>
  </sheetPr>
  <dimension ref="A1:I66"/>
  <sheetViews>
    <sheetView zoomScaleNormal="100" workbookViewId="0">
      <selection activeCell="B14" sqref="B14"/>
    </sheetView>
  </sheetViews>
  <sheetFormatPr defaultColWidth="8.85546875" defaultRowHeight="14.25" x14ac:dyDescent="0.25"/>
  <cols>
    <col min="1" max="1" width="9.7109375" style="35" bestFit="1" customWidth="1"/>
    <col min="2" max="2" width="71.42578125" style="35" customWidth="1"/>
    <col min="3" max="3" width="21.7109375" style="35" bestFit="1" customWidth="1"/>
    <col min="4" max="4" width="23.7109375" style="35" customWidth="1"/>
    <col min="5" max="5" width="35.7109375" style="35" customWidth="1"/>
    <col min="6" max="6" width="16" style="34" bestFit="1" customWidth="1"/>
    <col min="7" max="7" width="16" style="35" bestFit="1" customWidth="1"/>
    <col min="8" max="8" width="12.85546875" style="35" customWidth="1"/>
    <col min="9" max="9" width="13.5703125" style="35" customWidth="1"/>
    <col min="10" max="16384" width="8.85546875" style="35"/>
  </cols>
  <sheetData>
    <row r="1" spans="1:5" ht="19.899999999999999" customHeight="1" x14ac:dyDescent="0.25">
      <c r="A1" s="180" t="s">
        <v>266</v>
      </c>
      <c r="B1" s="181"/>
      <c r="C1" s="182" t="s">
        <v>66</v>
      </c>
      <c r="D1" s="183"/>
      <c r="E1" s="184"/>
    </row>
    <row r="2" spans="1:5" x14ac:dyDescent="0.25">
      <c r="A2" s="36"/>
      <c r="B2" s="36" t="s">
        <v>103</v>
      </c>
      <c r="C2" s="37" t="s">
        <v>4</v>
      </c>
      <c r="D2" s="37" t="s">
        <v>68</v>
      </c>
      <c r="E2" s="37" t="s">
        <v>69</v>
      </c>
    </row>
    <row r="3" spans="1:5" s="42" customFormat="1" ht="71.25" x14ac:dyDescent="0.2">
      <c r="A3" s="38" t="s">
        <v>104</v>
      </c>
      <c r="B3" s="39" t="s">
        <v>71</v>
      </c>
      <c r="C3" s="100" t="s">
        <v>72</v>
      </c>
      <c r="D3" s="40">
        <v>20</v>
      </c>
      <c r="E3" s="40" t="s">
        <v>73</v>
      </c>
    </row>
    <row r="4" spans="1:5" s="42" customFormat="1" ht="99.75" x14ac:dyDescent="0.3">
      <c r="A4" s="38" t="s">
        <v>105</v>
      </c>
      <c r="B4" s="43" t="s">
        <v>75</v>
      </c>
      <c r="C4" s="100" t="s">
        <v>72</v>
      </c>
      <c r="D4" s="44">
        <v>30</v>
      </c>
      <c r="E4" s="40" t="s">
        <v>73</v>
      </c>
    </row>
    <row r="5" spans="1:5" s="42" customFormat="1" ht="66.75" customHeight="1" x14ac:dyDescent="0.3">
      <c r="A5" s="38" t="s">
        <v>106</v>
      </c>
      <c r="B5" s="45" t="s">
        <v>188</v>
      </c>
      <c r="C5" s="100" t="s">
        <v>187</v>
      </c>
      <c r="D5" s="46">
        <v>200</v>
      </c>
      <c r="E5" s="47" t="s">
        <v>186</v>
      </c>
    </row>
    <row r="6" spans="1:5" s="42" customFormat="1" hidden="1" x14ac:dyDescent="0.3">
      <c r="A6" s="38"/>
      <c r="C6" s="45"/>
      <c r="D6" s="40"/>
      <c r="E6" s="40"/>
    </row>
    <row r="7" spans="1:5" s="42" customFormat="1" hidden="1" x14ac:dyDescent="0.2">
      <c r="A7" s="38"/>
      <c r="C7" s="50" t="s">
        <v>78</v>
      </c>
      <c r="D7" s="51">
        <v>0</v>
      </c>
      <c r="E7" s="40"/>
    </row>
    <row r="8" spans="1:5" s="42" customFormat="1" hidden="1" x14ac:dyDescent="0.2">
      <c r="A8" s="38"/>
      <c r="C8" s="52" t="s">
        <v>80</v>
      </c>
      <c r="D8" s="51">
        <v>0</v>
      </c>
      <c r="E8" s="40"/>
    </row>
    <row r="9" spans="1:5" s="42" customFormat="1" hidden="1" x14ac:dyDescent="0.2">
      <c r="A9" s="38"/>
      <c r="C9" s="50" t="s">
        <v>81</v>
      </c>
      <c r="D9" s="51">
        <v>0.2</v>
      </c>
      <c r="E9" s="40"/>
    </row>
    <row r="10" spans="1:5" s="42" customFormat="1" hidden="1" x14ac:dyDescent="0.2">
      <c r="A10" s="38"/>
      <c r="C10" s="50" t="s">
        <v>82</v>
      </c>
      <c r="D10" s="51">
        <v>0.4</v>
      </c>
      <c r="E10" s="40"/>
    </row>
    <row r="11" spans="1:5" s="42" customFormat="1" hidden="1" x14ac:dyDescent="0.2">
      <c r="A11" s="38"/>
      <c r="C11" s="50" t="s">
        <v>83</v>
      </c>
      <c r="D11" s="51">
        <v>0.6</v>
      </c>
      <c r="E11" s="40"/>
    </row>
    <row r="12" spans="1:5" s="42" customFormat="1" hidden="1" x14ac:dyDescent="0.2">
      <c r="A12" s="38"/>
      <c r="C12" s="50" t="s">
        <v>84</v>
      </c>
      <c r="D12" s="51">
        <v>0.8</v>
      </c>
      <c r="E12" s="40"/>
    </row>
    <row r="13" spans="1:5" s="42" customFormat="1" hidden="1" x14ac:dyDescent="0.2">
      <c r="A13" s="38"/>
      <c r="C13" s="50" t="s">
        <v>85</v>
      </c>
      <c r="D13" s="51">
        <v>1</v>
      </c>
      <c r="E13" s="40"/>
    </row>
    <row r="14" spans="1:5" s="42" customFormat="1" ht="156.75" x14ac:dyDescent="0.2">
      <c r="A14" s="38" t="s">
        <v>107</v>
      </c>
      <c r="B14" s="55" t="s">
        <v>189</v>
      </c>
      <c r="C14" s="100" t="s">
        <v>78</v>
      </c>
      <c r="D14" s="40">
        <v>25</v>
      </c>
      <c r="E14" s="101" t="s">
        <v>79</v>
      </c>
    </row>
    <row r="15" spans="1:5" s="42" customFormat="1" hidden="1" x14ac:dyDescent="0.3">
      <c r="A15" s="38"/>
      <c r="C15" s="45"/>
      <c r="D15" s="40"/>
      <c r="E15" s="40"/>
    </row>
    <row r="16" spans="1:5" s="42" customFormat="1" hidden="1" x14ac:dyDescent="0.2">
      <c r="A16" s="38"/>
      <c r="C16" s="50" t="s">
        <v>78</v>
      </c>
      <c r="D16" s="51">
        <v>0</v>
      </c>
      <c r="E16" s="40"/>
    </row>
    <row r="17" spans="1:6" s="42" customFormat="1" hidden="1" x14ac:dyDescent="0.2">
      <c r="A17" s="38"/>
      <c r="C17" s="52" t="s">
        <v>80</v>
      </c>
      <c r="D17" s="51">
        <v>0</v>
      </c>
      <c r="E17" s="40"/>
    </row>
    <row r="18" spans="1:6" s="42" customFormat="1" hidden="1" x14ac:dyDescent="0.2">
      <c r="A18" s="38"/>
      <c r="C18" s="50" t="s">
        <v>87</v>
      </c>
      <c r="D18" s="51">
        <v>0.2</v>
      </c>
      <c r="E18" s="40"/>
    </row>
    <row r="19" spans="1:6" s="42" customFormat="1" hidden="1" x14ac:dyDescent="0.2">
      <c r="A19" s="38"/>
      <c r="C19" s="50" t="s">
        <v>88</v>
      </c>
      <c r="D19" s="51">
        <v>0.4</v>
      </c>
      <c r="E19" s="40"/>
    </row>
    <row r="20" spans="1:6" s="42" customFormat="1" hidden="1" x14ac:dyDescent="0.2">
      <c r="A20" s="38"/>
      <c r="C20" s="50" t="s">
        <v>89</v>
      </c>
      <c r="D20" s="51">
        <v>0.6</v>
      </c>
      <c r="E20" s="40"/>
    </row>
    <row r="21" spans="1:6" s="42" customFormat="1" hidden="1" x14ac:dyDescent="0.2">
      <c r="A21" s="38"/>
      <c r="C21" s="50" t="s">
        <v>90</v>
      </c>
      <c r="D21" s="51">
        <v>0.8</v>
      </c>
      <c r="E21" s="40"/>
    </row>
    <row r="22" spans="1:6" s="42" customFormat="1" hidden="1" x14ac:dyDescent="0.2">
      <c r="A22" s="38"/>
      <c r="C22" s="50" t="s">
        <v>91</v>
      </c>
      <c r="D22" s="51">
        <v>1</v>
      </c>
      <c r="E22" s="40"/>
    </row>
    <row r="23" spans="1:6" s="42" customFormat="1" ht="42.75" x14ac:dyDescent="0.2">
      <c r="A23" s="38" t="s">
        <v>108</v>
      </c>
      <c r="B23" s="58" t="s">
        <v>92</v>
      </c>
      <c r="C23" s="100" t="s">
        <v>72</v>
      </c>
      <c r="D23" s="44">
        <v>15</v>
      </c>
      <c r="E23" s="59" t="s">
        <v>73</v>
      </c>
    </row>
    <row r="24" spans="1:6" s="42" customFormat="1" hidden="1" x14ac:dyDescent="0.3">
      <c r="A24" s="102"/>
      <c r="B24" s="103"/>
      <c r="C24" s="45"/>
      <c r="D24" s="90"/>
      <c r="E24" s="102"/>
      <c r="F24" s="104"/>
    </row>
    <row r="25" spans="1:6" s="42" customFormat="1" hidden="1" x14ac:dyDescent="0.2">
      <c r="A25" s="102"/>
      <c r="B25" s="103"/>
      <c r="C25" s="50" t="s">
        <v>78</v>
      </c>
      <c r="D25" s="90"/>
      <c r="E25" s="102"/>
      <c r="F25" s="104"/>
    </row>
    <row r="26" spans="1:6" s="42" customFormat="1" ht="42.75" hidden="1" x14ac:dyDescent="0.2">
      <c r="A26" s="102"/>
      <c r="B26" s="103"/>
      <c r="C26" s="52" t="s">
        <v>94</v>
      </c>
      <c r="D26" s="90"/>
      <c r="E26" s="102"/>
      <c r="F26" s="104"/>
    </row>
    <row r="27" spans="1:6" s="42" customFormat="1" hidden="1" x14ac:dyDescent="0.2">
      <c r="A27" s="102"/>
      <c r="B27" s="103"/>
      <c r="C27" s="50" t="s">
        <v>95</v>
      </c>
      <c r="D27" s="90"/>
      <c r="E27" s="102"/>
      <c r="F27" s="104"/>
    </row>
    <row r="28" spans="1:6" s="42" customFormat="1" hidden="1" x14ac:dyDescent="0.2">
      <c r="A28" s="102"/>
      <c r="B28" s="103"/>
      <c r="C28" s="50" t="s">
        <v>96</v>
      </c>
      <c r="D28" s="90"/>
      <c r="E28" s="102"/>
      <c r="F28" s="104"/>
    </row>
    <row r="29" spans="1:6" s="42" customFormat="1" hidden="1" x14ac:dyDescent="0.2">
      <c r="A29" s="102"/>
      <c r="B29" s="103"/>
      <c r="C29" s="50" t="s">
        <v>97</v>
      </c>
      <c r="D29" s="90"/>
      <c r="E29" s="102"/>
      <c r="F29" s="104"/>
    </row>
    <row r="30" spans="1:6" s="42" customFormat="1" hidden="1" x14ac:dyDescent="0.2">
      <c r="A30" s="102"/>
      <c r="B30" s="103"/>
      <c r="C30" s="50" t="s">
        <v>98</v>
      </c>
      <c r="D30" s="90"/>
      <c r="E30" s="102"/>
      <c r="F30" s="104"/>
    </row>
    <row r="31" spans="1:6" s="42" customFormat="1" hidden="1" x14ac:dyDescent="0.2">
      <c r="A31" s="102"/>
      <c r="B31" s="103"/>
      <c r="C31" s="50" t="s">
        <v>99</v>
      </c>
      <c r="D31" s="90"/>
      <c r="E31" s="102"/>
      <c r="F31" s="104"/>
    </row>
    <row r="32" spans="1:6" s="42" customFormat="1" hidden="1" x14ac:dyDescent="0.2">
      <c r="A32" s="102"/>
      <c r="B32" s="103"/>
      <c r="C32" s="89"/>
      <c r="D32" s="90"/>
      <c r="E32" s="102"/>
      <c r="F32" s="104"/>
    </row>
    <row r="33" spans="1:9" s="61" customFormat="1" ht="40.5" x14ac:dyDescent="0.2">
      <c r="A33" s="60" t="s">
        <v>3</v>
      </c>
      <c r="B33" s="60" t="s">
        <v>193</v>
      </c>
      <c r="C33" s="60" t="s">
        <v>194</v>
      </c>
      <c r="D33" s="60" t="s">
        <v>195</v>
      </c>
      <c r="E33" s="60" t="s">
        <v>196</v>
      </c>
      <c r="F33" s="60"/>
      <c r="G33" s="60" t="s">
        <v>197</v>
      </c>
      <c r="H33" s="60" t="s">
        <v>198</v>
      </c>
      <c r="I33" s="60" t="s">
        <v>199</v>
      </c>
    </row>
    <row r="34" spans="1:9" s="42" customFormat="1" ht="28.5" x14ac:dyDescent="0.2">
      <c r="A34" s="62" t="s">
        <v>247</v>
      </c>
      <c r="B34" s="63" t="s">
        <v>261</v>
      </c>
      <c r="C34" s="30">
        <v>0</v>
      </c>
      <c r="D34" s="64"/>
      <c r="E34" s="64"/>
      <c r="F34" s="64"/>
      <c r="G34" s="64"/>
      <c r="H34" s="64"/>
      <c r="I34" s="187" t="s">
        <v>270</v>
      </c>
    </row>
    <row r="35" spans="1:9" s="42" customFormat="1" x14ac:dyDescent="0.2">
      <c r="A35" s="62" t="s">
        <v>248</v>
      </c>
      <c r="B35" s="190" t="s">
        <v>200</v>
      </c>
      <c r="C35" s="191"/>
      <c r="D35" s="191"/>
      <c r="E35" s="192"/>
      <c r="F35" s="65"/>
      <c r="G35" s="193" t="e">
        <f>SUM(F37:F42)</f>
        <v>#DIV/0!</v>
      </c>
      <c r="H35" s="194">
        <v>44</v>
      </c>
      <c r="I35" s="188"/>
    </row>
    <row r="36" spans="1:9" s="42" customFormat="1" x14ac:dyDescent="0.2">
      <c r="A36" s="62" t="s">
        <v>249</v>
      </c>
      <c r="B36" s="66" t="s">
        <v>201</v>
      </c>
      <c r="C36" s="30">
        <v>0</v>
      </c>
      <c r="D36" s="67"/>
      <c r="E36" s="67"/>
      <c r="F36" s="67"/>
      <c r="G36" s="193"/>
      <c r="H36" s="194"/>
      <c r="I36" s="188"/>
    </row>
    <row r="37" spans="1:9" s="42" customFormat="1" x14ac:dyDescent="0.2">
      <c r="A37" s="62" t="s">
        <v>250</v>
      </c>
      <c r="B37" s="66" t="s">
        <v>202</v>
      </c>
      <c r="C37" s="30">
        <v>0</v>
      </c>
      <c r="D37" s="30" t="s">
        <v>203</v>
      </c>
      <c r="E37" s="30" t="s">
        <v>203</v>
      </c>
      <c r="F37" s="68" t="e">
        <f t="shared" ref="F37:F42" si="0">$H$35*(((C37/($C$34-(SUM($C$44:$C$45))))*C49)*(VLOOKUP(D37,$D$47:$E$51,2,FALSE)))*(VLOOKUP(E37,$G$47:$H$54,2,FALSE))</f>
        <v>#DIV/0!</v>
      </c>
      <c r="G37" s="193"/>
      <c r="H37" s="194"/>
      <c r="I37" s="188"/>
    </row>
    <row r="38" spans="1:9" s="42" customFormat="1" x14ac:dyDescent="0.2">
      <c r="A38" s="62" t="s">
        <v>251</v>
      </c>
      <c r="B38" s="66" t="s">
        <v>204</v>
      </c>
      <c r="C38" s="30">
        <v>0</v>
      </c>
      <c r="D38" s="30" t="s">
        <v>203</v>
      </c>
      <c r="E38" s="30" t="s">
        <v>203</v>
      </c>
      <c r="F38" s="68" t="e">
        <f t="shared" si="0"/>
        <v>#DIV/0!</v>
      </c>
      <c r="G38" s="193"/>
      <c r="H38" s="194"/>
      <c r="I38" s="188"/>
    </row>
    <row r="39" spans="1:9" s="42" customFormat="1" x14ac:dyDescent="0.2">
      <c r="A39" s="62" t="s">
        <v>252</v>
      </c>
      <c r="B39" s="66" t="s">
        <v>205</v>
      </c>
      <c r="C39" s="30">
        <v>0</v>
      </c>
      <c r="D39" s="30" t="s">
        <v>203</v>
      </c>
      <c r="E39" s="30" t="s">
        <v>203</v>
      </c>
      <c r="F39" s="68" t="e">
        <f t="shared" si="0"/>
        <v>#DIV/0!</v>
      </c>
      <c r="G39" s="193"/>
      <c r="H39" s="194"/>
      <c r="I39" s="188"/>
    </row>
    <row r="40" spans="1:9" s="42" customFormat="1" x14ac:dyDescent="0.2">
      <c r="A40" s="62" t="s">
        <v>253</v>
      </c>
      <c r="B40" s="66" t="s">
        <v>206</v>
      </c>
      <c r="C40" s="30">
        <v>0</v>
      </c>
      <c r="D40" s="30" t="s">
        <v>203</v>
      </c>
      <c r="E40" s="30" t="s">
        <v>203</v>
      </c>
      <c r="F40" s="68" t="e">
        <f t="shared" si="0"/>
        <v>#DIV/0!</v>
      </c>
      <c r="G40" s="193"/>
      <c r="H40" s="194"/>
      <c r="I40" s="188"/>
    </row>
    <row r="41" spans="1:9" s="42" customFormat="1" x14ac:dyDescent="0.2">
      <c r="A41" s="62" t="s">
        <v>254</v>
      </c>
      <c r="B41" s="66" t="s">
        <v>207</v>
      </c>
      <c r="C41" s="30">
        <v>0</v>
      </c>
      <c r="D41" s="30" t="s">
        <v>203</v>
      </c>
      <c r="E41" s="30" t="s">
        <v>203</v>
      </c>
      <c r="F41" s="68" t="e">
        <f t="shared" si="0"/>
        <v>#DIV/0!</v>
      </c>
      <c r="G41" s="193"/>
      <c r="H41" s="194"/>
      <c r="I41" s="188"/>
    </row>
    <row r="42" spans="1:9" s="42" customFormat="1" x14ac:dyDescent="0.2">
      <c r="A42" s="62" t="s">
        <v>255</v>
      </c>
      <c r="B42" s="66" t="s">
        <v>208</v>
      </c>
      <c r="C42" s="30">
        <v>0</v>
      </c>
      <c r="D42" s="30" t="s">
        <v>203</v>
      </c>
      <c r="E42" s="30" t="s">
        <v>203</v>
      </c>
      <c r="F42" s="68" t="e">
        <f t="shared" si="0"/>
        <v>#DIV/0!</v>
      </c>
      <c r="G42" s="193"/>
      <c r="H42" s="194"/>
      <c r="I42" s="188"/>
    </row>
    <row r="43" spans="1:9" s="42" customFormat="1" x14ac:dyDescent="0.2">
      <c r="A43" s="62" t="s">
        <v>256</v>
      </c>
      <c r="B43" s="190" t="s">
        <v>209</v>
      </c>
      <c r="C43" s="191"/>
      <c r="D43" s="191"/>
      <c r="E43" s="192"/>
      <c r="F43" s="69"/>
      <c r="G43" s="193" t="e">
        <f>SUM(F44:F45)</f>
        <v>#DIV/0!</v>
      </c>
      <c r="H43" s="194">
        <v>66</v>
      </c>
      <c r="I43" s="188"/>
    </row>
    <row r="44" spans="1:9" s="42" customFormat="1" x14ac:dyDescent="0.2">
      <c r="A44" s="62" t="s">
        <v>257</v>
      </c>
      <c r="B44" s="29" t="s">
        <v>210</v>
      </c>
      <c r="C44" s="30">
        <v>0</v>
      </c>
      <c r="D44" s="31" t="s">
        <v>203</v>
      </c>
      <c r="E44" s="30" t="s">
        <v>203</v>
      </c>
      <c r="F44" s="68" t="e">
        <f>$H$43*(((C44/($C$34-(SUM($C$36:$C$42))))*C57)*(VLOOKUP(D44,$D$55:$E$59,2,FALSE)))*(VLOOKUP(E44,$G$55:$H$59,2,FALSE))</f>
        <v>#DIV/0!</v>
      </c>
      <c r="G44" s="193"/>
      <c r="H44" s="194"/>
      <c r="I44" s="188"/>
    </row>
    <row r="45" spans="1:9" s="42" customFormat="1" x14ac:dyDescent="0.2">
      <c r="A45" s="62" t="s">
        <v>258</v>
      </c>
      <c r="B45" s="29" t="s">
        <v>211</v>
      </c>
      <c r="C45" s="30">
        <v>0</v>
      </c>
      <c r="D45" s="31" t="s">
        <v>203</v>
      </c>
      <c r="E45" s="30" t="s">
        <v>203</v>
      </c>
      <c r="F45" s="68" t="e">
        <f>$H$43*(((C45/($C$34-(SUM($C$36:$C$42))))*C58)*(VLOOKUP(D45,$D$55:$E$59,2,FALSE)))*(VLOOKUP(E45,$G$55:$H$59,2,FALSE))</f>
        <v>#DIV/0!</v>
      </c>
      <c r="G45" s="193"/>
      <c r="H45" s="194"/>
      <c r="I45" s="189"/>
    </row>
    <row r="46" spans="1:9" s="42" customFormat="1" ht="15" hidden="1" thickBot="1" x14ac:dyDescent="0.25">
      <c r="A46" s="70"/>
      <c r="B46" s="70"/>
      <c r="C46" s="70"/>
      <c r="D46" s="71"/>
      <c r="E46" s="72"/>
      <c r="F46" s="72"/>
      <c r="G46" s="72"/>
      <c r="H46" s="72"/>
      <c r="I46" s="72"/>
    </row>
    <row r="47" spans="1:9" s="42" customFormat="1" ht="28.5" hidden="1" x14ac:dyDescent="0.2">
      <c r="A47" s="70"/>
      <c r="B47" s="73" t="s">
        <v>203</v>
      </c>
      <c r="C47" s="74">
        <v>0</v>
      </c>
      <c r="D47" s="73" t="s">
        <v>203</v>
      </c>
      <c r="E47" s="75">
        <v>0</v>
      </c>
      <c r="F47" s="76"/>
      <c r="G47" s="76" t="s">
        <v>203</v>
      </c>
      <c r="H47" s="74">
        <v>0</v>
      </c>
      <c r="I47" s="70"/>
    </row>
    <row r="48" spans="1:9" s="42" customFormat="1" ht="57" hidden="1" x14ac:dyDescent="0.2">
      <c r="A48" s="70"/>
      <c r="B48" s="77" t="s">
        <v>212</v>
      </c>
      <c r="C48" s="78">
        <v>0</v>
      </c>
      <c r="D48" s="77" t="s">
        <v>213</v>
      </c>
      <c r="E48" s="79">
        <v>0</v>
      </c>
      <c r="F48" s="72"/>
      <c r="G48" s="77" t="s">
        <v>213</v>
      </c>
      <c r="H48" s="79">
        <v>0</v>
      </c>
      <c r="I48" s="70"/>
    </row>
    <row r="49" spans="1:9" s="42" customFormat="1" hidden="1" x14ac:dyDescent="0.2">
      <c r="A49" s="70"/>
      <c r="B49" s="77" t="s">
        <v>214</v>
      </c>
      <c r="C49" s="78">
        <v>0.9</v>
      </c>
      <c r="D49" s="77" t="s">
        <v>215</v>
      </c>
      <c r="E49" s="79">
        <v>1</v>
      </c>
      <c r="F49" s="72"/>
      <c r="G49" s="80" t="s">
        <v>216</v>
      </c>
      <c r="H49" s="78">
        <v>0.15</v>
      </c>
      <c r="I49" s="70"/>
    </row>
    <row r="50" spans="1:9" s="42" customFormat="1" hidden="1" x14ac:dyDescent="0.2">
      <c r="A50" s="70"/>
      <c r="B50" s="77" t="s">
        <v>217</v>
      </c>
      <c r="C50" s="78">
        <v>1</v>
      </c>
      <c r="D50" s="77" t="s">
        <v>218</v>
      </c>
      <c r="E50" s="79">
        <v>0.8</v>
      </c>
      <c r="F50" s="72"/>
      <c r="G50" s="80" t="s">
        <v>219</v>
      </c>
      <c r="H50" s="78">
        <v>0.3</v>
      </c>
      <c r="I50" s="70"/>
    </row>
    <row r="51" spans="1:9" s="42" customFormat="1" hidden="1" x14ac:dyDescent="0.2">
      <c r="A51" s="70"/>
      <c r="B51" s="77" t="s">
        <v>220</v>
      </c>
      <c r="C51" s="78">
        <v>0.4</v>
      </c>
      <c r="D51" s="77" t="s">
        <v>221</v>
      </c>
      <c r="E51" s="79">
        <v>0.5</v>
      </c>
      <c r="F51" s="72"/>
      <c r="G51" s="70" t="s">
        <v>222</v>
      </c>
      <c r="H51" s="78">
        <v>0.45</v>
      </c>
      <c r="I51" s="70"/>
    </row>
    <row r="52" spans="1:9" s="42" customFormat="1" hidden="1" x14ac:dyDescent="0.2">
      <c r="A52" s="70"/>
      <c r="B52" s="77" t="s">
        <v>223</v>
      </c>
      <c r="C52" s="78">
        <v>0.8</v>
      </c>
      <c r="D52" s="77"/>
      <c r="E52" s="79"/>
      <c r="F52" s="72"/>
      <c r="G52" s="72" t="s">
        <v>224</v>
      </c>
      <c r="H52" s="79">
        <v>0.6</v>
      </c>
      <c r="I52" s="70"/>
    </row>
    <row r="53" spans="1:9" s="42" customFormat="1" hidden="1" x14ac:dyDescent="0.2">
      <c r="A53" s="70"/>
      <c r="B53" s="77" t="s">
        <v>225</v>
      </c>
      <c r="C53" s="78">
        <v>0.4</v>
      </c>
      <c r="D53" s="77"/>
      <c r="E53" s="79"/>
      <c r="F53" s="72"/>
      <c r="G53" s="72" t="s">
        <v>226</v>
      </c>
      <c r="H53" s="79">
        <v>0.75</v>
      </c>
      <c r="I53" s="70"/>
    </row>
    <row r="54" spans="1:9" s="42" customFormat="1" ht="15" hidden="1" thickBot="1" x14ac:dyDescent="0.25">
      <c r="A54" s="70"/>
      <c r="B54" s="81" t="s">
        <v>227</v>
      </c>
      <c r="C54" s="82">
        <v>0.8</v>
      </c>
      <c r="D54" s="81"/>
      <c r="E54" s="83"/>
      <c r="F54" s="84"/>
      <c r="G54" s="84" t="s">
        <v>228</v>
      </c>
      <c r="H54" s="83">
        <v>1</v>
      </c>
      <c r="I54" s="70"/>
    </row>
    <row r="55" spans="1:9" s="42" customFormat="1" ht="29.25" hidden="1" thickBot="1" x14ac:dyDescent="0.25">
      <c r="A55" s="70"/>
      <c r="B55" s="73" t="s">
        <v>203</v>
      </c>
      <c r="C55" s="74">
        <v>0</v>
      </c>
      <c r="D55" s="73" t="s">
        <v>203</v>
      </c>
      <c r="E55" s="75">
        <v>0</v>
      </c>
      <c r="F55" s="85"/>
      <c r="G55" s="73" t="s">
        <v>203</v>
      </c>
      <c r="H55" s="74">
        <v>0</v>
      </c>
      <c r="I55" s="72"/>
    </row>
    <row r="56" spans="1:9" s="42" customFormat="1" ht="57" hidden="1" x14ac:dyDescent="0.2">
      <c r="A56" s="70"/>
      <c r="B56" s="77" t="s">
        <v>229</v>
      </c>
      <c r="C56" s="78">
        <v>0</v>
      </c>
      <c r="D56" s="77" t="s">
        <v>213</v>
      </c>
      <c r="E56" s="79">
        <v>0</v>
      </c>
      <c r="F56" s="76"/>
      <c r="G56" s="77" t="s">
        <v>213</v>
      </c>
      <c r="H56" s="78">
        <v>0</v>
      </c>
      <c r="I56" s="70"/>
    </row>
    <row r="57" spans="1:9" s="42" customFormat="1" hidden="1" x14ac:dyDescent="0.2">
      <c r="A57" s="70"/>
      <c r="B57" s="77" t="s">
        <v>230</v>
      </c>
      <c r="C57" s="78">
        <v>1</v>
      </c>
      <c r="D57" s="77" t="s">
        <v>262</v>
      </c>
      <c r="E57" s="79">
        <v>1</v>
      </c>
      <c r="F57" s="72"/>
      <c r="G57" s="80" t="s">
        <v>231</v>
      </c>
      <c r="H57" s="78">
        <v>0.6</v>
      </c>
      <c r="I57" s="70"/>
    </row>
    <row r="58" spans="1:9" s="42" customFormat="1" ht="15" hidden="1" thickBot="1" x14ac:dyDescent="0.25">
      <c r="A58" s="70"/>
      <c r="B58" s="81" t="s">
        <v>232</v>
      </c>
      <c r="C58" s="82">
        <v>1</v>
      </c>
      <c r="D58" s="77" t="s">
        <v>263</v>
      </c>
      <c r="E58" s="79">
        <v>0.8</v>
      </c>
      <c r="F58" s="72"/>
      <c r="G58" s="80" t="s">
        <v>233</v>
      </c>
      <c r="H58" s="78">
        <v>0.8</v>
      </c>
      <c r="I58" s="70"/>
    </row>
    <row r="59" spans="1:9" s="42" customFormat="1" ht="15" hidden="1" thickBot="1" x14ac:dyDescent="0.25">
      <c r="A59" s="70"/>
      <c r="B59" s="70"/>
      <c r="C59" s="70"/>
      <c r="D59" s="81" t="s">
        <v>264</v>
      </c>
      <c r="E59" s="83">
        <v>0.6</v>
      </c>
      <c r="F59" s="72"/>
      <c r="G59" s="86" t="s">
        <v>234</v>
      </c>
      <c r="H59" s="82">
        <v>1</v>
      </c>
      <c r="I59" s="70"/>
    </row>
    <row r="60" spans="1:9" s="42" customFormat="1" hidden="1" x14ac:dyDescent="0.2">
      <c r="A60" s="87"/>
      <c r="B60" s="88"/>
      <c r="C60" s="89"/>
      <c r="D60" s="90"/>
      <c r="E60" s="91"/>
      <c r="F60" s="92"/>
    </row>
    <row r="61" spans="1:9" x14ac:dyDescent="0.25">
      <c r="A61" s="93"/>
      <c r="B61" s="94"/>
      <c r="C61" s="95" t="s">
        <v>2</v>
      </c>
      <c r="D61" s="96">
        <f>D3+D5+D4+D14+D23+H35+H43</f>
        <v>400</v>
      </c>
      <c r="E61" s="97"/>
    </row>
    <row r="62" spans="1:9" x14ac:dyDescent="0.25">
      <c r="A62" s="93"/>
      <c r="B62" s="94"/>
      <c r="C62" s="98"/>
      <c r="D62" s="97"/>
      <c r="E62" s="97"/>
    </row>
    <row r="63" spans="1:9" x14ac:dyDescent="0.25">
      <c r="A63" s="185" t="s">
        <v>100</v>
      </c>
      <c r="B63" s="186"/>
      <c r="C63" s="186"/>
      <c r="D63" s="186"/>
      <c r="E63" s="186"/>
    </row>
    <row r="66" spans="2:2" x14ac:dyDescent="0.3">
      <c r="B66" s="99" t="s">
        <v>101</v>
      </c>
    </row>
  </sheetData>
  <sheetProtection algorithmName="SHA-512" hashValue="8ATFmua8qyRrhGhKMmMusy035JFRB7Gmgto6+TmQfU/G+yvMFqgneaSsZ8Wl+/11IgDtxw9JCNQtUU5YwBvqgA==" saltValue="JEMQuhkLlb0e3tp53OISNA==" spinCount="100000" sheet="1" objects="1" scenarios="1"/>
  <mergeCells count="10">
    <mergeCell ref="A1:B1"/>
    <mergeCell ref="C1:E1"/>
    <mergeCell ref="A63:E63"/>
    <mergeCell ref="I34:I45"/>
    <mergeCell ref="B35:E35"/>
    <mergeCell ref="G35:G42"/>
    <mergeCell ref="H35:H42"/>
    <mergeCell ref="B43:E43"/>
    <mergeCell ref="G43:G45"/>
    <mergeCell ref="H43:H45"/>
  </mergeCells>
  <dataValidations count="8">
    <dataValidation type="list" operator="lessThanOrEqual" allowBlank="1" showInputMessage="1" showErrorMessage="1" sqref="C6:C13 C24 C15" xr:uid="{7D6EDC80-F6C8-4D32-B2E0-ABAA91418BE1}">
      <formula1>#REF!</formula1>
    </dataValidation>
    <dataValidation operator="lessThanOrEqual" allowBlank="1" showInputMessage="1" showErrorMessage="1" sqref="E14 B5 C16:D22 D7:D13 C6:C13 C15 C24:C31 B14 E60 I33" xr:uid="{E64B4C9D-2549-4980-8528-FEA21E4945CA}"/>
    <dataValidation type="list" operator="lessThanOrEqual" allowBlank="1" showInputMessage="1" showErrorMessage="1" sqref="C14" xr:uid="{A21602BB-8301-45AB-8093-ACCD8EB55558}">
      <formula1>$C$16:$C$22</formula1>
    </dataValidation>
    <dataValidation type="list" allowBlank="1" showInputMessage="1" showErrorMessage="1" sqref="E44:E45" xr:uid="{592A6BB7-8DD4-4ED7-AABA-6CE53AC87229}">
      <formula1>$G$55:$G$59</formula1>
    </dataValidation>
    <dataValidation type="list" allowBlank="1" showInputMessage="1" showErrorMessage="1" sqref="E37:E42" xr:uid="{29F079E7-CBD8-48FD-AD19-F4C81AA4493C}">
      <formula1>$G$47:$G$54</formula1>
    </dataValidation>
    <dataValidation type="list" operator="lessThanOrEqual" allowBlank="1" showInputMessage="1" showErrorMessage="1" sqref="C60" xr:uid="{8B48CA1F-F171-4504-97E8-0D83EA946068}">
      <formula1>#REF!</formula1>
    </dataValidation>
    <dataValidation type="list" allowBlank="1" showInputMessage="1" showErrorMessage="1" sqref="D37:D42" xr:uid="{68A9B8F2-0672-4D06-83B6-659954F122AC}">
      <formula1>$D$47:$D$51</formula1>
    </dataValidation>
    <dataValidation type="list" allowBlank="1" showInputMessage="1" showErrorMessage="1" sqref="D44:D45" xr:uid="{94F79AF7-C900-49C4-9FEF-2D8F36AC1051}">
      <formula1>$D$55:$D$59</formula1>
    </dataValidation>
  </dataValidations>
  <pageMargins left="0.70866141732283472" right="0.70866141732283472" top="0.55118110236220474" bottom="0.65" header="0.31496062992125984" footer="0.23622047244094491"/>
  <pageSetup paperSize="9" scale="88" fitToHeight="0" orientation="landscape" r:id="rId1"/>
  <headerFooter>
    <oddHeader>&amp;L&amp;"Century Gothic,Vet"&amp;16&amp;F&amp;R&amp;"Century Gothic,Vet"&amp;14&amp;A</oddHeader>
    <oddFooter>&amp;L&amp;8&amp;F
Afdrukdatum: &amp;D
&amp;P van &amp;N&amp;R&amp;"Century Gothic,Vet"&amp;8United Quality
&amp;"Century Gothic,Cursief""Automotive Support and Development"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A2F11-3BD8-4C3A-B04B-86D470814D92}">
  <sheetPr>
    <pageSetUpPr fitToPage="1"/>
  </sheetPr>
  <dimension ref="A1:E47"/>
  <sheetViews>
    <sheetView zoomScale="90" zoomScaleNormal="90" workbookViewId="0">
      <selection activeCell="D49" sqref="D49"/>
    </sheetView>
  </sheetViews>
  <sheetFormatPr defaultColWidth="8.85546875" defaultRowHeight="13.5" x14ac:dyDescent="0.25"/>
  <cols>
    <col min="1" max="1" width="8.42578125" style="35" customWidth="1"/>
    <col min="2" max="2" width="71.42578125" style="35" customWidth="1"/>
    <col min="3" max="3" width="21.7109375" style="35" bestFit="1" customWidth="1"/>
    <col min="4" max="4" width="13.42578125" style="35" bestFit="1" customWidth="1"/>
    <col min="5" max="5" width="35.7109375" style="35" customWidth="1"/>
    <col min="6" max="16384" width="8.85546875" style="35"/>
  </cols>
  <sheetData>
    <row r="1" spans="1:5" ht="19.899999999999999" customHeight="1" x14ac:dyDescent="0.25">
      <c r="A1" s="180" t="s">
        <v>267</v>
      </c>
      <c r="B1" s="181"/>
      <c r="C1" s="182" t="s">
        <v>66</v>
      </c>
      <c r="D1" s="183"/>
      <c r="E1" s="184"/>
    </row>
    <row r="2" spans="1:5" ht="27" x14ac:dyDescent="0.25">
      <c r="A2" s="36"/>
      <c r="B2" s="36" t="s">
        <v>110</v>
      </c>
      <c r="C2" s="37" t="s">
        <v>4</v>
      </c>
      <c r="D2" s="37" t="s">
        <v>68</v>
      </c>
      <c r="E2" s="37" t="s">
        <v>69</v>
      </c>
    </row>
    <row r="3" spans="1:5" s="42" customFormat="1" ht="71.25" x14ac:dyDescent="0.2">
      <c r="A3" s="44" t="s">
        <v>111</v>
      </c>
      <c r="B3" s="39" t="s">
        <v>71</v>
      </c>
      <c r="C3" s="109" t="s">
        <v>72</v>
      </c>
      <c r="D3" s="59">
        <v>20</v>
      </c>
      <c r="E3" s="59" t="s">
        <v>73</v>
      </c>
    </row>
    <row r="4" spans="1:5" s="42" customFormat="1" ht="99.75" x14ac:dyDescent="0.3">
      <c r="A4" s="44" t="s">
        <v>112</v>
      </c>
      <c r="B4" s="45" t="s">
        <v>75</v>
      </c>
      <c r="C4" s="109" t="s">
        <v>72</v>
      </c>
      <c r="D4" s="44">
        <v>25</v>
      </c>
      <c r="E4" s="59" t="s">
        <v>73</v>
      </c>
    </row>
    <row r="5" spans="1:5" s="42" customFormat="1" ht="60" x14ac:dyDescent="0.3">
      <c r="A5" s="44" t="s">
        <v>113</v>
      </c>
      <c r="B5" s="45" t="s">
        <v>188</v>
      </c>
      <c r="C5" s="109" t="s">
        <v>187</v>
      </c>
      <c r="D5" s="105">
        <v>200</v>
      </c>
      <c r="E5" s="47" t="s">
        <v>186</v>
      </c>
    </row>
    <row r="6" spans="1:5" s="42" customFormat="1" ht="14.25" hidden="1" x14ac:dyDescent="0.3">
      <c r="A6" s="44"/>
      <c r="B6" s="106"/>
      <c r="C6" s="110"/>
      <c r="D6" s="59"/>
      <c r="E6" s="59"/>
    </row>
    <row r="7" spans="1:5" s="42" customFormat="1" ht="14.25" hidden="1" x14ac:dyDescent="0.2">
      <c r="A7" s="44"/>
      <c r="B7" s="106"/>
      <c r="C7" s="111" t="s">
        <v>78</v>
      </c>
      <c r="D7" s="107">
        <v>0</v>
      </c>
      <c r="E7" s="59"/>
    </row>
    <row r="8" spans="1:5" s="42" customFormat="1" ht="14.25" hidden="1" x14ac:dyDescent="0.2">
      <c r="A8" s="44"/>
      <c r="B8" s="106"/>
      <c r="C8" s="112" t="s">
        <v>80</v>
      </c>
      <c r="D8" s="107">
        <v>0</v>
      </c>
      <c r="E8" s="59"/>
    </row>
    <row r="9" spans="1:5" s="42" customFormat="1" ht="14.25" hidden="1" x14ac:dyDescent="0.2">
      <c r="A9" s="44"/>
      <c r="B9" s="106"/>
      <c r="C9" s="111" t="s">
        <v>81</v>
      </c>
      <c r="D9" s="107">
        <v>0.2</v>
      </c>
      <c r="E9" s="59"/>
    </row>
    <row r="10" spans="1:5" s="42" customFormat="1" ht="14.25" hidden="1" x14ac:dyDescent="0.2">
      <c r="A10" s="44"/>
      <c r="B10" s="106"/>
      <c r="C10" s="111" t="s">
        <v>82</v>
      </c>
      <c r="D10" s="107">
        <v>0.4</v>
      </c>
      <c r="E10" s="59"/>
    </row>
    <row r="11" spans="1:5" s="42" customFormat="1" ht="14.25" hidden="1" x14ac:dyDescent="0.2">
      <c r="A11" s="44"/>
      <c r="B11" s="106"/>
      <c r="C11" s="111" t="s">
        <v>83</v>
      </c>
      <c r="D11" s="107">
        <v>0.6</v>
      </c>
      <c r="E11" s="59"/>
    </row>
    <row r="12" spans="1:5" s="42" customFormat="1" ht="14.25" hidden="1" x14ac:dyDescent="0.2">
      <c r="A12" s="44"/>
      <c r="B12" s="106"/>
      <c r="C12" s="111" t="s">
        <v>84</v>
      </c>
      <c r="D12" s="107">
        <v>0.8</v>
      </c>
      <c r="E12" s="59"/>
    </row>
    <row r="13" spans="1:5" s="42" customFormat="1" ht="14.25" hidden="1" x14ac:dyDescent="0.2">
      <c r="A13" s="44"/>
      <c r="B13" s="106"/>
      <c r="C13" s="111" t="s">
        <v>85</v>
      </c>
      <c r="D13" s="107">
        <v>1</v>
      </c>
      <c r="E13" s="59"/>
    </row>
    <row r="14" spans="1:5" s="42" customFormat="1" ht="156.75" x14ac:dyDescent="0.2">
      <c r="A14" s="44" t="s">
        <v>114</v>
      </c>
      <c r="B14" s="55" t="s">
        <v>189</v>
      </c>
      <c r="C14" s="109" t="s">
        <v>78</v>
      </c>
      <c r="D14" s="59">
        <v>25</v>
      </c>
      <c r="E14" s="39" t="s">
        <v>79</v>
      </c>
    </row>
    <row r="15" spans="1:5" s="42" customFormat="1" ht="14.25" hidden="1" x14ac:dyDescent="0.3">
      <c r="A15" s="44"/>
      <c r="B15" s="106"/>
      <c r="C15" s="110"/>
      <c r="D15" s="59"/>
      <c r="E15" s="59"/>
    </row>
    <row r="16" spans="1:5" s="42" customFormat="1" ht="14.25" hidden="1" x14ac:dyDescent="0.2">
      <c r="A16" s="44"/>
      <c r="B16" s="106"/>
      <c r="C16" s="111" t="s">
        <v>78</v>
      </c>
      <c r="D16" s="107">
        <v>0</v>
      </c>
      <c r="E16" s="59"/>
    </row>
    <row r="17" spans="1:5" s="42" customFormat="1" ht="14.25" hidden="1" x14ac:dyDescent="0.2">
      <c r="A17" s="44"/>
      <c r="B17" s="106"/>
      <c r="C17" s="112" t="s">
        <v>80</v>
      </c>
      <c r="D17" s="107">
        <v>0</v>
      </c>
      <c r="E17" s="59"/>
    </row>
    <row r="18" spans="1:5" s="42" customFormat="1" ht="14.25" hidden="1" x14ac:dyDescent="0.2">
      <c r="A18" s="44"/>
      <c r="B18" s="106"/>
      <c r="C18" s="111" t="s">
        <v>87</v>
      </c>
      <c r="D18" s="107">
        <v>0.2</v>
      </c>
      <c r="E18" s="59"/>
    </row>
    <row r="19" spans="1:5" s="42" customFormat="1" ht="14.25" hidden="1" x14ac:dyDescent="0.2">
      <c r="A19" s="44"/>
      <c r="B19" s="106"/>
      <c r="C19" s="111" t="s">
        <v>88</v>
      </c>
      <c r="D19" s="107">
        <v>0.4</v>
      </c>
      <c r="E19" s="59"/>
    </row>
    <row r="20" spans="1:5" s="42" customFormat="1" ht="14.25" hidden="1" x14ac:dyDescent="0.2">
      <c r="A20" s="44"/>
      <c r="B20" s="106"/>
      <c r="C20" s="111" t="s">
        <v>89</v>
      </c>
      <c r="D20" s="107">
        <v>0.6</v>
      </c>
      <c r="E20" s="59"/>
    </row>
    <row r="21" spans="1:5" s="42" customFormat="1" ht="14.25" hidden="1" x14ac:dyDescent="0.2">
      <c r="A21" s="44"/>
      <c r="B21" s="106"/>
      <c r="C21" s="111" t="s">
        <v>90</v>
      </c>
      <c r="D21" s="107">
        <v>0.8</v>
      </c>
      <c r="E21" s="59"/>
    </row>
    <row r="22" spans="1:5" s="42" customFormat="1" ht="14.25" hidden="1" x14ac:dyDescent="0.2">
      <c r="A22" s="44"/>
      <c r="B22" s="106"/>
      <c r="C22" s="111" t="s">
        <v>91</v>
      </c>
      <c r="D22" s="107">
        <v>1</v>
      </c>
      <c r="E22" s="59"/>
    </row>
    <row r="23" spans="1:5" s="42" customFormat="1" ht="156.75" x14ac:dyDescent="0.2">
      <c r="A23" s="44" t="s">
        <v>108</v>
      </c>
      <c r="B23" s="58" t="s">
        <v>259</v>
      </c>
      <c r="C23" s="109" t="s">
        <v>78</v>
      </c>
      <c r="D23" s="44">
        <v>50</v>
      </c>
      <c r="E23" s="39" t="s">
        <v>93</v>
      </c>
    </row>
    <row r="24" spans="1:5" s="42" customFormat="1" ht="14.25" hidden="1" x14ac:dyDescent="0.3">
      <c r="A24" s="44"/>
      <c r="B24" s="58"/>
      <c r="C24" s="110"/>
      <c r="D24" s="44"/>
      <c r="E24" s="44"/>
    </row>
    <row r="25" spans="1:5" s="42" customFormat="1" ht="14.25" hidden="1" x14ac:dyDescent="0.2">
      <c r="A25" s="44"/>
      <c r="B25" s="58"/>
      <c r="C25" s="111" t="s">
        <v>78</v>
      </c>
      <c r="D25" s="44"/>
      <c r="E25" s="44"/>
    </row>
    <row r="26" spans="1:5" s="42" customFormat="1" ht="42.75" hidden="1" x14ac:dyDescent="0.2">
      <c r="A26" s="44"/>
      <c r="B26" s="58"/>
      <c r="C26" s="112" t="s">
        <v>94</v>
      </c>
      <c r="D26" s="44"/>
      <c r="E26" s="44"/>
    </row>
    <row r="27" spans="1:5" s="42" customFormat="1" ht="14.25" hidden="1" x14ac:dyDescent="0.2">
      <c r="A27" s="44"/>
      <c r="B27" s="58"/>
      <c r="C27" s="111" t="s">
        <v>95</v>
      </c>
      <c r="D27" s="44"/>
      <c r="E27" s="44"/>
    </row>
    <row r="28" spans="1:5" s="42" customFormat="1" ht="14.25" hidden="1" x14ac:dyDescent="0.2">
      <c r="A28" s="44"/>
      <c r="B28" s="58"/>
      <c r="C28" s="111" t="s">
        <v>96</v>
      </c>
      <c r="D28" s="44"/>
      <c r="E28" s="44"/>
    </row>
    <row r="29" spans="1:5" s="42" customFormat="1" ht="14.25" hidden="1" x14ac:dyDescent="0.2">
      <c r="A29" s="44"/>
      <c r="B29" s="58"/>
      <c r="C29" s="111" t="s">
        <v>97</v>
      </c>
      <c r="D29" s="44"/>
      <c r="E29" s="44"/>
    </row>
    <row r="30" spans="1:5" s="42" customFormat="1" ht="14.25" hidden="1" x14ac:dyDescent="0.2">
      <c r="A30" s="44"/>
      <c r="B30" s="58"/>
      <c r="C30" s="111" t="s">
        <v>98</v>
      </c>
      <c r="D30" s="44"/>
      <c r="E30" s="44"/>
    </row>
    <row r="31" spans="1:5" s="42" customFormat="1" ht="14.25" hidden="1" x14ac:dyDescent="0.2">
      <c r="A31" s="44"/>
      <c r="B31" s="58"/>
      <c r="C31" s="111" t="s">
        <v>99</v>
      </c>
      <c r="D31" s="44"/>
      <c r="E31" s="44"/>
    </row>
    <row r="32" spans="1:5" s="42" customFormat="1" ht="14.25" hidden="1" x14ac:dyDescent="0.2">
      <c r="A32" s="44"/>
      <c r="B32" s="58"/>
      <c r="C32" s="109"/>
      <c r="D32" s="44"/>
      <c r="E32" s="44"/>
    </row>
    <row r="33" spans="1:5" s="42" customFormat="1" ht="156.75" x14ac:dyDescent="0.2">
      <c r="A33" s="44" t="s">
        <v>109</v>
      </c>
      <c r="B33" s="58" t="s">
        <v>190</v>
      </c>
      <c r="C33" s="109" t="s">
        <v>78</v>
      </c>
      <c r="D33" s="44">
        <v>80</v>
      </c>
      <c r="E33" s="39" t="s">
        <v>93</v>
      </c>
    </row>
    <row r="34" spans="1:5" s="42" customFormat="1" ht="14.25" hidden="1" x14ac:dyDescent="0.3">
      <c r="A34" s="102"/>
      <c r="B34" s="103"/>
      <c r="C34" s="108"/>
      <c r="D34" s="90"/>
      <c r="E34" s="102"/>
    </row>
    <row r="35" spans="1:5" s="42" customFormat="1" ht="14.25" hidden="1" x14ac:dyDescent="0.2">
      <c r="A35" s="102"/>
      <c r="B35" s="103"/>
      <c r="C35" s="50" t="s">
        <v>78</v>
      </c>
      <c r="D35" s="90"/>
      <c r="E35" s="102"/>
    </row>
    <row r="36" spans="1:5" s="42" customFormat="1" ht="42.75" hidden="1" x14ac:dyDescent="0.2">
      <c r="A36" s="102"/>
      <c r="B36" s="103"/>
      <c r="C36" s="52" t="s">
        <v>94</v>
      </c>
      <c r="D36" s="90"/>
      <c r="E36" s="102"/>
    </row>
    <row r="37" spans="1:5" s="42" customFormat="1" ht="14.25" hidden="1" x14ac:dyDescent="0.2">
      <c r="A37" s="102"/>
      <c r="B37" s="103"/>
      <c r="C37" s="50" t="s">
        <v>95</v>
      </c>
      <c r="D37" s="90"/>
      <c r="E37" s="102"/>
    </row>
    <row r="38" spans="1:5" s="42" customFormat="1" ht="14.25" hidden="1" x14ac:dyDescent="0.2">
      <c r="A38" s="102"/>
      <c r="B38" s="103"/>
      <c r="C38" s="50" t="s">
        <v>96</v>
      </c>
      <c r="D38" s="90"/>
      <c r="E38" s="102"/>
    </row>
    <row r="39" spans="1:5" s="42" customFormat="1" ht="14.25" hidden="1" x14ac:dyDescent="0.2">
      <c r="A39" s="102"/>
      <c r="B39" s="103"/>
      <c r="C39" s="50" t="s">
        <v>97</v>
      </c>
      <c r="D39" s="90"/>
      <c r="E39" s="102"/>
    </row>
    <row r="40" spans="1:5" s="42" customFormat="1" ht="14.25" hidden="1" x14ac:dyDescent="0.2">
      <c r="A40" s="102"/>
      <c r="B40" s="103"/>
      <c r="C40" s="50" t="s">
        <v>98</v>
      </c>
      <c r="D40" s="90"/>
      <c r="E40" s="102"/>
    </row>
    <row r="41" spans="1:5" s="42" customFormat="1" ht="14.25" hidden="1" x14ac:dyDescent="0.2">
      <c r="A41" s="102"/>
      <c r="B41" s="103"/>
      <c r="C41" s="50" t="s">
        <v>99</v>
      </c>
      <c r="D41" s="90"/>
      <c r="E41" s="102"/>
    </row>
    <row r="42" spans="1:5" s="42" customFormat="1" ht="14.25" hidden="1" x14ac:dyDescent="0.2">
      <c r="A42" s="102"/>
      <c r="B42" s="103"/>
      <c r="C42" s="89"/>
      <c r="D42" s="90"/>
      <c r="E42" s="102"/>
    </row>
    <row r="43" spans="1:5" ht="14.25" x14ac:dyDescent="0.25">
      <c r="A43" s="93"/>
      <c r="B43" s="94"/>
      <c r="C43" s="95" t="s">
        <v>2</v>
      </c>
      <c r="D43" s="96">
        <f>D33+D14+D5+D4+D3+D23</f>
        <v>400</v>
      </c>
      <c r="E43" s="97"/>
    </row>
    <row r="44" spans="1:5" ht="14.25" x14ac:dyDescent="0.25">
      <c r="A44" s="93"/>
      <c r="B44" s="94"/>
      <c r="C44" s="98"/>
      <c r="D44" s="97"/>
      <c r="E44" s="97"/>
    </row>
    <row r="45" spans="1:5" ht="14.25" x14ac:dyDescent="0.25">
      <c r="A45" s="185" t="s">
        <v>100</v>
      </c>
      <c r="B45" s="186"/>
      <c r="C45" s="186"/>
      <c r="D45" s="186"/>
      <c r="E45" s="186"/>
    </row>
    <row r="47" spans="1:5" ht="14.25" x14ac:dyDescent="0.3">
      <c r="B47" s="99" t="s">
        <v>101</v>
      </c>
    </row>
  </sheetData>
  <sheetProtection algorithmName="SHA-512" hashValue="8PUsrnbipWIv1uqUu7s8LtCkMtfD3kNex9BsXWY4BZBdCoJV1R4xTdq/Oiy9yO5rsRH9RxT1mxiwC/TTcMlsSA==" saltValue="NxZeShyvz/OSxU4RJwGviw==" spinCount="100000" sheet="1" objects="1" scenarios="1"/>
  <mergeCells count="3">
    <mergeCell ref="A1:B1"/>
    <mergeCell ref="C1:E1"/>
    <mergeCell ref="A45:E45"/>
  </mergeCells>
  <dataValidations count="4">
    <dataValidation type="list" operator="lessThanOrEqual" allowBlank="1" showInputMessage="1" showErrorMessage="1" sqref="C33 C23" xr:uid="{7EE29C6E-355F-46C9-9DA5-CE9D4D100B4D}">
      <formula1>$C$35:$C$41</formula1>
    </dataValidation>
    <dataValidation type="list" operator="lessThanOrEqual" allowBlank="1" showInputMessage="1" showErrorMessage="1" sqref="C14" xr:uid="{F70DD09F-056B-49C0-801F-9474976B6F20}">
      <formula1>$C$16:$C$22</formula1>
    </dataValidation>
    <dataValidation operator="lessThanOrEqual" allowBlank="1" showInputMessage="1" showErrorMessage="1" sqref="E14 B5 E33 C24:C31 D7:D13 C6:C13 C15 C34:C41 C16:D22 E23 B14" xr:uid="{2179714A-3269-4AF7-8A00-C236654F6ABE}"/>
    <dataValidation type="list" operator="lessThanOrEqual" allowBlank="1" showInputMessage="1" showErrorMessage="1" sqref="C6:C13 C34 C15 C24" xr:uid="{479FDB02-4A7F-4C3A-896F-B234DA07EFA7}">
      <formula1>#REF!</formula1>
    </dataValidation>
  </dataValidations>
  <pageMargins left="0.70866141732283472" right="0.70866141732283472" top="0.55118110236220474" bottom="0.65" header="0.31496062992125984" footer="0.23622047244094491"/>
  <pageSetup paperSize="9" scale="88" fitToHeight="0" orientation="landscape" r:id="rId1"/>
  <headerFooter>
    <oddHeader>&amp;L&amp;"Century Gothic,Vet"&amp;16&amp;F&amp;R&amp;"Century Gothic,Vet"&amp;14&amp;A</oddHeader>
    <oddFooter>&amp;L&amp;8&amp;F
Afdrukdatum: &amp;D
&amp;P van &amp;N&amp;R&amp;"Century Gothic,Vet"&amp;8United Quality
&amp;"Century Gothic,Cursief""Automotive Support and Development"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AC369-FE14-4198-8D25-F86E465517B6}">
  <sheetPr>
    <tabColor theme="5"/>
    <pageSetUpPr fitToPage="1"/>
  </sheetPr>
  <dimension ref="A1:J44"/>
  <sheetViews>
    <sheetView showGridLines="0" view="pageBreakPreview" topLeftCell="A4" zoomScaleNormal="90" zoomScaleSheetLayoutView="100" workbookViewId="0">
      <selection activeCell="B31" sqref="B31"/>
    </sheetView>
  </sheetViews>
  <sheetFormatPr defaultColWidth="8.85546875" defaultRowHeight="14.25" x14ac:dyDescent="0.2"/>
  <cols>
    <col min="1" max="1" width="8.28515625" style="14" customWidth="1"/>
    <col min="2" max="2" width="88" style="14" customWidth="1"/>
    <col min="3" max="3" width="17.7109375" style="14" customWidth="1"/>
    <col min="4" max="4" width="17.7109375" style="20" customWidth="1"/>
    <col min="5" max="5" width="28.42578125" style="20" customWidth="1"/>
    <col min="6" max="7" width="32.7109375" style="20" customWidth="1"/>
    <col min="8" max="8" width="43.5703125" style="14" customWidth="1"/>
    <col min="9" max="9" width="8.85546875" style="14"/>
    <col min="10" max="10" width="11.28515625" style="14" bestFit="1" customWidth="1"/>
    <col min="11" max="16384" width="8.85546875" style="14"/>
  </cols>
  <sheetData>
    <row r="1" spans="1:8" ht="36.75" customHeight="1" x14ac:dyDescent="0.2">
      <c r="A1" s="209" t="s">
        <v>141</v>
      </c>
      <c r="B1" s="210"/>
      <c r="C1" s="113"/>
      <c r="D1" s="114"/>
      <c r="E1" s="211" t="s">
        <v>140</v>
      </c>
      <c r="F1" s="211"/>
      <c r="G1" s="115"/>
      <c r="H1" s="32"/>
    </row>
    <row r="2" spans="1:8" x14ac:dyDescent="0.2">
      <c r="A2" s="116"/>
      <c r="B2" s="117" t="s">
        <v>115</v>
      </c>
      <c r="C2" s="117"/>
      <c r="D2" s="118"/>
      <c r="E2" s="118"/>
      <c r="F2" s="118"/>
      <c r="G2" s="119"/>
    </row>
    <row r="3" spans="1:8" ht="14.45" customHeight="1" x14ac:dyDescent="0.2">
      <c r="A3" s="120" t="s">
        <v>5</v>
      </c>
      <c r="B3" s="121" t="s">
        <v>14</v>
      </c>
      <c r="C3" s="197" t="s">
        <v>6</v>
      </c>
      <c r="D3" s="197"/>
      <c r="E3" s="122" t="s">
        <v>7</v>
      </c>
      <c r="F3" s="122" t="s">
        <v>8</v>
      </c>
      <c r="G3" s="123" t="s">
        <v>2</v>
      </c>
    </row>
    <row r="4" spans="1:8" ht="15.6" customHeight="1" x14ac:dyDescent="0.2">
      <c r="A4" s="124" t="s">
        <v>124</v>
      </c>
      <c r="B4" s="125" t="s">
        <v>116</v>
      </c>
      <c r="C4" s="203" t="s">
        <v>118</v>
      </c>
      <c r="D4" s="204"/>
      <c r="E4" s="13"/>
      <c r="F4" s="126">
        <v>10</v>
      </c>
      <c r="G4" s="127">
        <f>E4*F4</f>
        <v>0</v>
      </c>
    </row>
    <row r="5" spans="1:8" ht="15.6" customHeight="1" x14ac:dyDescent="0.2">
      <c r="A5" s="124" t="s">
        <v>125</v>
      </c>
      <c r="B5" s="125" t="s">
        <v>117</v>
      </c>
      <c r="C5" s="203" t="s">
        <v>118</v>
      </c>
      <c r="D5" s="204"/>
      <c r="E5" s="13"/>
      <c r="F5" s="126">
        <v>120</v>
      </c>
      <c r="G5" s="127">
        <f>E5*F5</f>
        <v>0</v>
      </c>
    </row>
    <row r="6" spans="1:8" x14ac:dyDescent="0.2">
      <c r="A6" s="128"/>
      <c r="B6" s="129"/>
      <c r="C6" s="129"/>
      <c r="D6" s="130"/>
      <c r="E6" s="15"/>
      <c r="F6" s="131"/>
      <c r="G6" s="132"/>
    </row>
    <row r="7" spans="1:8" x14ac:dyDescent="0.2">
      <c r="A7" s="116"/>
      <c r="B7" s="117" t="s">
        <v>119</v>
      </c>
      <c r="C7" s="117"/>
      <c r="D7" s="118"/>
      <c r="E7" s="118"/>
      <c r="F7" s="118"/>
      <c r="G7" s="119"/>
    </row>
    <row r="8" spans="1:8" x14ac:dyDescent="0.2">
      <c r="A8" s="120" t="s">
        <v>5</v>
      </c>
      <c r="B8" s="121" t="s">
        <v>14</v>
      </c>
      <c r="C8" s="197" t="s">
        <v>6</v>
      </c>
      <c r="D8" s="197"/>
      <c r="E8" s="122" t="s">
        <v>7</v>
      </c>
      <c r="F8" s="122" t="s">
        <v>8</v>
      </c>
      <c r="G8" s="123" t="s">
        <v>2</v>
      </c>
    </row>
    <row r="9" spans="1:8" ht="15" thickBot="1" x14ac:dyDescent="0.25">
      <c r="A9" s="124" t="s">
        <v>126</v>
      </c>
      <c r="B9" s="125" t="s">
        <v>120</v>
      </c>
      <c r="C9" s="207" t="s">
        <v>9</v>
      </c>
      <c r="D9" s="208"/>
      <c r="E9" s="25"/>
      <c r="F9" s="133">
        <v>1829</v>
      </c>
      <c r="G9" s="134">
        <f>F9*E9</f>
        <v>0</v>
      </c>
    </row>
    <row r="10" spans="1:8" ht="15" thickBot="1" x14ac:dyDescent="0.25">
      <c r="A10" s="128"/>
      <c r="B10" s="135"/>
      <c r="C10" s="135"/>
      <c r="D10" s="130"/>
      <c r="E10" s="195" t="s">
        <v>123</v>
      </c>
      <c r="F10" s="196"/>
      <c r="G10" s="136">
        <f>SUM(G4,G5,G9)</f>
        <v>0</v>
      </c>
    </row>
    <row r="11" spans="1:8" x14ac:dyDescent="0.2">
      <c r="A11" s="128"/>
      <c r="B11" s="135"/>
      <c r="C11" s="135"/>
      <c r="D11" s="130"/>
      <c r="E11" s="15"/>
      <c r="F11" s="131"/>
      <c r="G11" s="132"/>
    </row>
    <row r="12" spans="1:8" x14ac:dyDescent="0.2">
      <c r="A12" s="128"/>
      <c r="B12" s="200" t="s">
        <v>121</v>
      </c>
      <c r="C12" s="201"/>
      <c r="D12" s="201"/>
      <c r="E12" s="202"/>
      <c r="F12" s="137"/>
      <c r="G12" s="138"/>
    </row>
    <row r="13" spans="1:8" x14ac:dyDescent="0.2">
      <c r="A13" s="128"/>
      <c r="B13" s="139" t="s">
        <v>14</v>
      </c>
      <c r="C13" s="197"/>
      <c r="D13" s="197"/>
      <c r="E13" s="122" t="s">
        <v>7</v>
      </c>
      <c r="F13" s="140"/>
      <c r="G13" s="141"/>
    </row>
    <row r="14" spans="1:8" x14ac:dyDescent="0.2">
      <c r="A14" s="128"/>
      <c r="B14" s="142" t="s">
        <v>122</v>
      </c>
      <c r="C14" s="203" t="s">
        <v>118</v>
      </c>
      <c r="D14" s="204"/>
      <c r="E14" s="13"/>
      <c r="F14" s="205"/>
      <c r="G14" s="206"/>
    </row>
    <row r="15" spans="1:8" x14ac:dyDescent="0.2">
      <c r="A15" s="128"/>
      <c r="B15" s="143"/>
      <c r="C15" s="144"/>
      <c r="D15" s="145"/>
      <c r="E15" s="26"/>
      <c r="F15" s="146"/>
      <c r="G15" s="146"/>
    </row>
    <row r="16" spans="1:8" x14ac:dyDescent="0.2">
      <c r="A16" s="116"/>
      <c r="B16" s="117" t="s">
        <v>137</v>
      </c>
      <c r="C16" s="117"/>
      <c r="D16" s="118"/>
      <c r="E16" s="118"/>
      <c r="F16" s="118"/>
      <c r="G16" s="119"/>
    </row>
    <row r="17" spans="1:10" x14ac:dyDescent="0.2">
      <c r="A17" s="120" t="s">
        <v>5</v>
      </c>
      <c r="B17" s="121" t="s">
        <v>14</v>
      </c>
      <c r="C17" s="197" t="s">
        <v>6</v>
      </c>
      <c r="D17" s="197"/>
      <c r="E17" s="122" t="s">
        <v>7</v>
      </c>
      <c r="F17" s="122" t="s">
        <v>8</v>
      </c>
      <c r="G17" s="123" t="s">
        <v>2</v>
      </c>
    </row>
    <row r="18" spans="1:10" x14ac:dyDescent="0.2">
      <c r="A18" s="124" t="s">
        <v>127</v>
      </c>
      <c r="B18" s="125" t="s">
        <v>175</v>
      </c>
      <c r="C18" s="198" t="s">
        <v>178</v>
      </c>
      <c r="D18" s="199"/>
      <c r="E18" s="25"/>
      <c r="F18" s="133">
        <v>952</v>
      </c>
      <c r="G18" s="134">
        <f>F18*E18</f>
        <v>0</v>
      </c>
    </row>
    <row r="19" spans="1:10" x14ac:dyDescent="0.2">
      <c r="A19" s="124" t="s">
        <v>128</v>
      </c>
      <c r="B19" s="125" t="s">
        <v>176</v>
      </c>
      <c r="C19" s="198" t="s">
        <v>178</v>
      </c>
      <c r="D19" s="199"/>
      <c r="E19" s="25"/>
      <c r="F19" s="133">
        <v>677</v>
      </c>
      <c r="G19" s="134">
        <f>F19*E19</f>
        <v>0</v>
      </c>
    </row>
    <row r="20" spans="1:10" ht="15" thickBot="1" x14ac:dyDescent="0.25">
      <c r="A20" s="124" t="s">
        <v>129</v>
      </c>
      <c r="B20" s="125" t="s">
        <v>177</v>
      </c>
      <c r="C20" s="198" t="s">
        <v>178</v>
      </c>
      <c r="D20" s="199"/>
      <c r="E20" s="25"/>
      <c r="F20" s="133">
        <v>200</v>
      </c>
      <c r="G20" s="134">
        <f>F20*E20</f>
        <v>0</v>
      </c>
    </row>
    <row r="21" spans="1:10" ht="15" thickBot="1" x14ac:dyDescent="0.25">
      <c r="A21" s="128"/>
      <c r="B21" s="135"/>
      <c r="C21" s="135"/>
      <c r="D21" s="130"/>
      <c r="E21" s="195" t="s">
        <v>130</v>
      </c>
      <c r="F21" s="196"/>
      <c r="G21" s="136">
        <f>SUM(G18,G19,G20)</f>
        <v>0</v>
      </c>
    </row>
    <row r="22" spans="1:10" x14ac:dyDescent="0.2">
      <c r="A22" s="128"/>
      <c r="B22" s="135"/>
      <c r="C22" s="135"/>
      <c r="D22" s="130"/>
      <c r="E22" s="27"/>
      <c r="F22" s="27"/>
      <c r="G22" s="147"/>
    </row>
    <row r="23" spans="1:10" x14ac:dyDescent="0.2">
      <c r="A23" s="128"/>
      <c r="B23" s="200" t="s">
        <v>121</v>
      </c>
      <c r="C23" s="201"/>
      <c r="D23" s="201"/>
      <c r="E23" s="202"/>
      <c r="F23" s="137"/>
      <c r="G23" s="138"/>
    </row>
    <row r="24" spans="1:10" x14ac:dyDescent="0.2">
      <c r="A24" s="128"/>
      <c r="B24" s="139" t="s">
        <v>14</v>
      </c>
      <c r="C24" s="197"/>
      <c r="D24" s="197"/>
      <c r="E24" s="122" t="s">
        <v>7</v>
      </c>
      <c r="F24" s="140"/>
      <c r="G24" s="141"/>
    </row>
    <row r="25" spans="1:10" x14ac:dyDescent="0.2">
      <c r="A25" s="128"/>
      <c r="B25" s="142" t="s">
        <v>131</v>
      </c>
      <c r="C25" s="203" t="s">
        <v>118</v>
      </c>
      <c r="D25" s="204"/>
      <c r="E25" s="13"/>
      <c r="F25" s="205"/>
      <c r="G25" s="206"/>
    </row>
    <row r="26" spans="1:10" x14ac:dyDescent="0.2">
      <c r="A26" s="128"/>
      <c r="B26" s="135"/>
      <c r="C26" s="135"/>
      <c r="D26" s="130"/>
      <c r="E26" s="15"/>
      <c r="F26" s="131"/>
      <c r="G26" s="132"/>
    </row>
    <row r="27" spans="1:10" ht="13.15" customHeight="1" x14ac:dyDescent="0.2">
      <c r="A27" s="128"/>
      <c r="B27" s="135"/>
      <c r="C27" s="135"/>
      <c r="D27" s="148"/>
      <c r="E27" s="149"/>
      <c r="F27" s="150" t="s">
        <v>149</v>
      </c>
      <c r="G27" s="151">
        <f>SUM(G10,G21)</f>
        <v>0</v>
      </c>
      <c r="J27" s="16"/>
    </row>
    <row r="28" spans="1:10" x14ac:dyDescent="0.2">
      <c r="A28" s="128"/>
      <c r="B28" s="135"/>
      <c r="C28" s="135"/>
      <c r="D28" s="148"/>
      <c r="E28" s="149"/>
      <c r="F28" s="149"/>
      <c r="G28" s="152"/>
    </row>
    <row r="29" spans="1:10" ht="13.15" customHeight="1" x14ac:dyDescent="0.2">
      <c r="A29" s="116"/>
      <c r="B29" s="153" t="s">
        <v>151</v>
      </c>
      <c r="C29" s="154"/>
      <c r="D29" s="118"/>
      <c r="E29" s="118"/>
      <c r="F29" s="118"/>
      <c r="G29" s="119"/>
    </row>
    <row r="30" spans="1:10" x14ac:dyDescent="0.2">
      <c r="A30" s="120" t="s">
        <v>5</v>
      </c>
      <c r="B30" s="155" t="s">
        <v>15</v>
      </c>
      <c r="C30" s="197" t="s">
        <v>16</v>
      </c>
      <c r="D30" s="197"/>
      <c r="E30" s="122" t="s">
        <v>17</v>
      </c>
      <c r="F30" s="122" t="s">
        <v>18</v>
      </c>
      <c r="G30" s="123" t="s">
        <v>19</v>
      </c>
    </row>
    <row r="31" spans="1:10" x14ac:dyDescent="0.2">
      <c r="A31" s="124" t="s">
        <v>139</v>
      </c>
      <c r="B31" s="17"/>
      <c r="C31" s="215"/>
      <c r="D31" s="216"/>
      <c r="E31" s="18"/>
      <c r="F31" s="18"/>
      <c r="G31" s="19"/>
    </row>
    <row r="32" spans="1:10" x14ac:dyDescent="0.2">
      <c r="A32" s="128"/>
      <c r="B32" s="135"/>
      <c r="C32" s="135"/>
      <c r="D32" s="148"/>
      <c r="E32" s="149"/>
      <c r="F32" s="149"/>
      <c r="G32" s="152"/>
    </row>
    <row r="33" spans="1:7" ht="13.15" customHeight="1" x14ac:dyDescent="0.2">
      <c r="A33" s="116"/>
      <c r="B33" s="153" t="s">
        <v>138</v>
      </c>
      <c r="C33" s="154"/>
      <c r="D33" s="118"/>
      <c r="E33" s="118"/>
      <c r="F33" s="118"/>
      <c r="G33" s="119"/>
    </row>
    <row r="34" spans="1:7" x14ac:dyDescent="0.2">
      <c r="A34" s="120" t="s">
        <v>5</v>
      </c>
      <c r="B34" s="155" t="s">
        <v>15</v>
      </c>
      <c r="C34" s="197" t="s">
        <v>16</v>
      </c>
      <c r="D34" s="197"/>
      <c r="E34" s="122" t="s">
        <v>17</v>
      </c>
      <c r="F34" s="122" t="s">
        <v>18</v>
      </c>
      <c r="G34" s="123" t="s">
        <v>19</v>
      </c>
    </row>
    <row r="35" spans="1:7" x14ac:dyDescent="0.2">
      <c r="A35" s="124" t="s">
        <v>152</v>
      </c>
      <c r="B35" s="17"/>
      <c r="C35" s="215"/>
      <c r="D35" s="216"/>
      <c r="E35" s="18"/>
      <c r="F35" s="18"/>
      <c r="G35" s="19"/>
    </row>
    <row r="36" spans="1:7" x14ac:dyDescent="0.2">
      <c r="A36" s="128"/>
      <c r="B36" s="135"/>
      <c r="C36" s="135"/>
      <c r="D36" s="148"/>
      <c r="E36" s="149"/>
      <c r="F36" s="149"/>
      <c r="G36" s="152"/>
    </row>
    <row r="37" spans="1:7" x14ac:dyDescent="0.2">
      <c r="A37" s="116"/>
      <c r="B37" s="117" t="s">
        <v>10</v>
      </c>
      <c r="C37" s="117"/>
      <c r="D37" s="118"/>
      <c r="E37" s="118"/>
      <c r="F37" s="118"/>
      <c r="G37" s="119"/>
    </row>
    <row r="38" spans="1:7" x14ac:dyDescent="0.2">
      <c r="A38" s="120" t="s">
        <v>5</v>
      </c>
      <c r="B38" s="217" t="s">
        <v>11</v>
      </c>
      <c r="C38" s="217"/>
      <c r="D38" s="217"/>
      <c r="E38" s="217"/>
      <c r="F38" s="217"/>
      <c r="G38" s="218"/>
    </row>
    <row r="39" spans="1:7" ht="28.9" customHeight="1" x14ac:dyDescent="0.2">
      <c r="A39" s="156" t="s">
        <v>12</v>
      </c>
      <c r="B39" s="219" t="s">
        <v>20</v>
      </c>
      <c r="C39" s="220"/>
      <c r="D39" s="220"/>
      <c r="E39" s="220"/>
      <c r="F39" s="220"/>
      <c r="G39" s="221"/>
    </row>
    <row r="40" spans="1:7" x14ac:dyDescent="0.2">
      <c r="A40" s="157">
        <v>1</v>
      </c>
      <c r="B40" s="222" t="s">
        <v>134</v>
      </c>
      <c r="C40" s="223"/>
      <c r="D40" s="223"/>
      <c r="E40" s="223"/>
      <c r="F40" s="223"/>
      <c r="G40" s="224"/>
    </row>
    <row r="41" spans="1:7" ht="27.6" customHeight="1" x14ac:dyDescent="0.2">
      <c r="A41" s="156">
        <v>2</v>
      </c>
      <c r="B41" s="225" t="s">
        <v>13</v>
      </c>
      <c r="C41" s="226"/>
      <c r="D41" s="226"/>
      <c r="E41" s="226"/>
      <c r="F41" s="226"/>
      <c r="G41" s="227"/>
    </row>
    <row r="42" spans="1:7" x14ac:dyDescent="0.2">
      <c r="A42" s="157" t="s">
        <v>136</v>
      </c>
      <c r="B42" s="222" t="s">
        <v>132</v>
      </c>
      <c r="C42" s="223"/>
      <c r="D42" s="223"/>
      <c r="E42" s="223"/>
      <c r="F42" s="223"/>
      <c r="G42" s="224"/>
    </row>
    <row r="43" spans="1:7" ht="15" thickBot="1" x14ac:dyDescent="0.25">
      <c r="A43" s="158" t="s">
        <v>133</v>
      </c>
      <c r="B43" s="212" t="s">
        <v>153</v>
      </c>
      <c r="C43" s="213"/>
      <c r="D43" s="213"/>
      <c r="E43" s="213"/>
      <c r="F43" s="213"/>
      <c r="G43" s="214"/>
    </row>
    <row r="44" spans="1:7" ht="15" thickBot="1" x14ac:dyDescent="0.25">
      <c r="A44" s="158" t="s">
        <v>135</v>
      </c>
      <c r="B44" s="212" t="s">
        <v>150</v>
      </c>
      <c r="C44" s="213"/>
      <c r="D44" s="213"/>
      <c r="E44" s="213"/>
      <c r="F44" s="213"/>
      <c r="G44" s="214"/>
    </row>
  </sheetData>
  <sheetProtection algorithmName="SHA-512" hashValue="FzPRoqvj2UWfyfPFdDKmH8vRPWX0iCO7pXu68azMM1hLi4+d+a84V9T0NlMq+o3nRQeg7cCUB0DflrMamfSnlw==" saltValue="0L1LA1lHdnCkWdL2k4fG+w==" spinCount="100000" sheet="1" selectLockedCells="1"/>
  <mergeCells count="32">
    <mergeCell ref="B44:G44"/>
    <mergeCell ref="C30:D30"/>
    <mergeCell ref="C31:D31"/>
    <mergeCell ref="B23:E23"/>
    <mergeCell ref="C24:D24"/>
    <mergeCell ref="C25:D25"/>
    <mergeCell ref="F25:G25"/>
    <mergeCell ref="B43:G43"/>
    <mergeCell ref="B38:G38"/>
    <mergeCell ref="B39:G39"/>
    <mergeCell ref="B42:G42"/>
    <mergeCell ref="B41:G41"/>
    <mergeCell ref="B40:G40"/>
    <mergeCell ref="C34:D34"/>
    <mergeCell ref="C35:D35"/>
    <mergeCell ref="A1:B1"/>
    <mergeCell ref="E1:F1"/>
    <mergeCell ref="C3:D3"/>
    <mergeCell ref="C4:D4"/>
    <mergeCell ref="C5:D5"/>
    <mergeCell ref="E21:F21"/>
    <mergeCell ref="C8:D8"/>
    <mergeCell ref="C17:D17"/>
    <mergeCell ref="C18:D18"/>
    <mergeCell ref="C19:D19"/>
    <mergeCell ref="C20:D20"/>
    <mergeCell ref="B12:E12"/>
    <mergeCell ref="C13:D13"/>
    <mergeCell ref="C14:D14"/>
    <mergeCell ref="F14:G14"/>
    <mergeCell ref="C9:D9"/>
    <mergeCell ref="E10:F10"/>
  </mergeCells>
  <dataValidations count="1">
    <dataValidation operator="lessThanOrEqual" allowBlank="1" showInputMessage="1" showErrorMessage="1" sqref="E3:G5 C6:G6 B13:C15 G13 F11 B3:B6 C3:C5 B8:C11 D10:D11 E8:E11 G8:G11 F8:F9 H8:H15 D36 E30:G31 E17:H20 G21:G22 D21:E22 B24:C25 G24 E13:F15 B38:C44 E24:F25 B34:C36 E34:G36 H21:H44 B26:G28 B32:G32 B30:C31 B17:C22" xr:uid="{6394027A-EAE6-4393-B337-A91227044AE1}"/>
  </dataValidations>
  <pageMargins left="0.7" right="0.7" top="0.75" bottom="0.75" header="0.3" footer="0.3"/>
  <pageSetup paperSize="9" scale="59" fitToHeight="0" orientation="landscape" r:id="rId1"/>
  <headerFooter>
    <oddHeader>&amp;L&amp;"Century Gothic,Vet"&amp;12&amp;F&amp;R&amp;"Century Gothic,Vet"&amp;12&amp;A</oddHeader>
    <oddFooter xml:space="preserve">&amp;L&amp;"Century Gothic,Standaard"&amp;8&amp;F
Afdrukdatum: &amp;D
Pagina &amp;P van &amp;N&amp;R&amp;"Century Gothic,Vet"&amp;12United Quality&amp;"Century Gothic,Standaard"&amp;10
&amp;"Century Gothic,Cursief"&amp;8Aanbestedingen door materiedeskundigen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39F1F-6B81-4AC8-86CD-A064A35C680B}">
  <sheetPr>
    <tabColor theme="5"/>
    <pageSetUpPr fitToPage="1"/>
  </sheetPr>
  <dimension ref="A1:J24"/>
  <sheetViews>
    <sheetView showGridLines="0" view="pageBreakPreview" zoomScaleNormal="90" zoomScaleSheetLayoutView="100" workbookViewId="0">
      <selection activeCell="E11" sqref="E11"/>
    </sheetView>
  </sheetViews>
  <sheetFormatPr defaultColWidth="8.85546875" defaultRowHeight="14.25" x14ac:dyDescent="0.2"/>
  <cols>
    <col min="1" max="1" width="8.28515625" style="14" customWidth="1"/>
    <col min="2" max="2" width="83.140625" style="14" customWidth="1"/>
    <col min="3" max="3" width="17.7109375" style="14" customWidth="1"/>
    <col min="4" max="4" width="17.7109375" style="20" customWidth="1"/>
    <col min="5" max="5" width="28.42578125" style="20" customWidth="1"/>
    <col min="6" max="7" width="32.7109375" style="20" customWidth="1"/>
    <col min="8" max="8" width="28.85546875" style="14" customWidth="1"/>
    <col min="9" max="9" width="8.85546875" style="14"/>
    <col min="10" max="10" width="11.28515625" style="14" bestFit="1" customWidth="1"/>
    <col min="11" max="16384" width="8.85546875" style="14"/>
  </cols>
  <sheetData>
    <row r="1" spans="1:8" ht="36.75" customHeight="1" x14ac:dyDescent="0.2">
      <c r="A1" s="209" t="s">
        <v>260</v>
      </c>
      <c r="B1" s="210"/>
      <c r="C1" s="113"/>
      <c r="D1" s="114"/>
      <c r="E1" s="211" t="s">
        <v>140</v>
      </c>
      <c r="F1" s="211"/>
      <c r="G1" s="115"/>
    </row>
    <row r="2" spans="1:8" x14ac:dyDescent="0.2">
      <c r="A2" s="116"/>
      <c r="B2" s="117" t="s">
        <v>119</v>
      </c>
      <c r="C2" s="117"/>
      <c r="D2" s="118"/>
      <c r="E2" s="118"/>
      <c r="F2" s="118"/>
      <c r="G2" s="119"/>
    </row>
    <row r="3" spans="1:8" ht="14.45" customHeight="1" x14ac:dyDescent="0.2">
      <c r="A3" s="120" t="s">
        <v>5</v>
      </c>
      <c r="B3" s="121" t="s">
        <v>14</v>
      </c>
      <c r="C3" s="197" t="s">
        <v>6</v>
      </c>
      <c r="D3" s="197"/>
      <c r="E3" s="122" t="s">
        <v>7</v>
      </c>
      <c r="F3" s="122" t="s">
        <v>8</v>
      </c>
      <c r="G3" s="123" t="s">
        <v>2</v>
      </c>
    </row>
    <row r="4" spans="1:8" ht="117" customHeight="1" x14ac:dyDescent="0.2">
      <c r="A4" s="124" t="s">
        <v>142</v>
      </c>
      <c r="B4" s="125" t="s">
        <v>144</v>
      </c>
      <c r="C4" s="228" t="s">
        <v>310</v>
      </c>
      <c r="D4" s="208"/>
      <c r="E4" s="13"/>
      <c r="F4" s="126">
        <v>5300</v>
      </c>
      <c r="G4" s="127">
        <f>E4*F4</f>
        <v>0</v>
      </c>
      <c r="H4" s="32"/>
    </row>
    <row r="5" spans="1:8" ht="117" customHeight="1" thickBot="1" x14ac:dyDescent="0.25">
      <c r="A5" s="124" t="s">
        <v>143</v>
      </c>
      <c r="B5" s="125" t="s">
        <v>192</v>
      </c>
      <c r="C5" s="198" t="s">
        <v>310</v>
      </c>
      <c r="D5" s="199"/>
      <c r="E5" s="245"/>
      <c r="F5" s="126">
        <v>12</v>
      </c>
      <c r="G5" s="127">
        <f>E5*F5</f>
        <v>0</v>
      </c>
      <c r="H5" s="28"/>
    </row>
    <row r="6" spans="1:8" ht="15" thickBot="1" x14ac:dyDescent="0.25">
      <c r="A6" s="128"/>
      <c r="B6" s="135"/>
      <c r="C6" s="135"/>
      <c r="D6" s="130"/>
      <c r="E6" s="195" t="s">
        <v>123</v>
      </c>
      <c r="F6" s="196"/>
      <c r="G6" s="136">
        <f>SUM(G4:G5)</f>
        <v>0</v>
      </c>
    </row>
    <row r="7" spans="1:8" x14ac:dyDescent="0.2">
      <c r="A7" s="128"/>
      <c r="B7" s="129"/>
      <c r="C7" s="129"/>
      <c r="D7" s="130"/>
      <c r="E7" s="15"/>
      <c r="F7" s="131"/>
      <c r="G7" s="132"/>
    </row>
    <row r="8" spans="1:8" x14ac:dyDescent="0.2">
      <c r="A8" s="128"/>
      <c r="B8" s="135"/>
      <c r="C8" s="135"/>
      <c r="D8" s="130"/>
      <c r="E8" s="15"/>
      <c r="F8" s="131"/>
      <c r="G8" s="132"/>
    </row>
    <row r="9" spans="1:8" x14ac:dyDescent="0.2">
      <c r="A9" s="128"/>
      <c r="B9" s="200" t="s">
        <v>121</v>
      </c>
      <c r="C9" s="201"/>
      <c r="D9" s="201"/>
      <c r="E9" s="202"/>
      <c r="F9" s="137"/>
      <c r="G9" s="138"/>
    </row>
    <row r="10" spans="1:8" x14ac:dyDescent="0.2">
      <c r="A10" s="128"/>
      <c r="B10" s="139" t="s">
        <v>14</v>
      </c>
      <c r="C10" s="197"/>
      <c r="D10" s="197"/>
      <c r="E10" s="122" t="s">
        <v>7</v>
      </c>
      <c r="F10" s="140"/>
      <c r="G10" s="141"/>
    </row>
    <row r="11" spans="1:8" x14ac:dyDescent="0.2">
      <c r="A11" s="128"/>
      <c r="B11" s="142" t="s">
        <v>146</v>
      </c>
      <c r="C11" s="228" t="s">
        <v>145</v>
      </c>
      <c r="D11" s="208"/>
      <c r="E11" s="13"/>
      <c r="F11" s="205"/>
      <c r="G11" s="206"/>
    </row>
    <row r="12" spans="1:8" x14ac:dyDescent="0.2">
      <c r="A12" s="128"/>
      <c r="B12" s="135"/>
      <c r="C12" s="135"/>
      <c r="D12" s="130"/>
      <c r="E12" s="27"/>
      <c r="F12" s="27"/>
      <c r="G12" s="147"/>
    </row>
    <row r="13" spans="1:8" x14ac:dyDescent="0.2">
      <c r="A13" s="128"/>
      <c r="B13" s="200" t="s">
        <v>121</v>
      </c>
      <c r="C13" s="201"/>
      <c r="D13" s="201"/>
      <c r="E13" s="202"/>
      <c r="F13" s="137"/>
      <c r="G13" s="138"/>
    </row>
    <row r="14" spans="1:8" x14ac:dyDescent="0.2">
      <c r="A14" s="128"/>
      <c r="B14" s="139" t="s">
        <v>14</v>
      </c>
      <c r="C14" s="197"/>
      <c r="D14" s="197"/>
      <c r="E14" s="122" t="s">
        <v>7</v>
      </c>
      <c r="F14" s="140"/>
      <c r="G14" s="141"/>
    </row>
    <row r="15" spans="1:8" x14ac:dyDescent="0.2">
      <c r="A15" s="128"/>
      <c r="B15" s="142" t="s">
        <v>147</v>
      </c>
      <c r="C15" s="203" t="s">
        <v>148</v>
      </c>
      <c r="D15" s="204"/>
      <c r="E15" s="13"/>
      <c r="F15" s="205"/>
      <c r="G15" s="206"/>
    </row>
    <row r="16" spans="1:8" x14ac:dyDescent="0.2">
      <c r="A16" s="128"/>
      <c r="B16" s="135"/>
      <c r="C16" s="135"/>
      <c r="D16" s="130"/>
      <c r="E16" s="15"/>
      <c r="F16" s="131"/>
      <c r="G16" s="132"/>
    </row>
    <row r="17" spans="1:10" ht="13.15" customHeight="1" x14ac:dyDescent="0.2">
      <c r="A17" s="128"/>
      <c r="B17" s="135"/>
      <c r="C17" s="135"/>
      <c r="D17" s="148"/>
      <c r="E17" s="149"/>
      <c r="F17" s="150" t="s">
        <v>149</v>
      </c>
      <c r="G17" s="151">
        <f>G6</f>
        <v>0</v>
      </c>
      <c r="J17" s="16"/>
    </row>
    <row r="18" spans="1:10" x14ac:dyDescent="0.2">
      <c r="A18" s="128"/>
      <c r="B18" s="135"/>
      <c r="C18" s="135"/>
      <c r="D18" s="148"/>
      <c r="E18" s="149"/>
      <c r="F18" s="149"/>
      <c r="G18" s="152"/>
    </row>
    <row r="19" spans="1:10" x14ac:dyDescent="0.2">
      <c r="A19" s="116"/>
      <c r="B19" s="117" t="s">
        <v>10</v>
      </c>
      <c r="C19" s="117"/>
      <c r="D19" s="118"/>
      <c r="E19" s="118"/>
      <c r="F19" s="118"/>
      <c r="G19" s="119"/>
    </row>
    <row r="20" spans="1:10" x14ac:dyDescent="0.2">
      <c r="A20" s="120" t="s">
        <v>5</v>
      </c>
      <c r="B20" s="217" t="s">
        <v>11</v>
      </c>
      <c r="C20" s="217"/>
      <c r="D20" s="217"/>
      <c r="E20" s="217"/>
      <c r="F20" s="217"/>
      <c r="G20" s="218"/>
    </row>
    <row r="21" spans="1:10" ht="28.9" customHeight="1" x14ac:dyDescent="0.2">
      <c r="A21" s="156" t="s">
        <v>12</v>
      </c>
      <c r="B21" s="219" t="s">
        <v>20</v>
      </c>
      <c r="C21" s="220"/>
      <c r="D21" s="220"/>
      <c r="E21" s="220"/>
      <c r="F21" s="220"/>
      <c r="G21" s="221"/>
    </row>
    <row r="22" spans="1:10" x14ac:dyDescent="0.2">
      <c r="A22" s="157">
        <v>1</v>
      </c>
      <c r="B22" s="222" t="s">
        <v>134</v>
      </c>
      <c r="C22" s="223"/>
      <c r="D22" s="223"/>
      <c r="E22" s="223"/>
      <c r="F22" s="223"/>
      <c r="G22" s="224"/>
    </row>
    <row r="23" spans="1:10" ht="27.6" customHeight="1" x14ac:dyDescent="0.2">
      <c r="A23" s="156">
        <v>2</v>
      </c>
      <c r="B23" s="225" t="s">
        <v>13</v>
      </c>
      <c r="C23" s="226"/>
      <c r="D23" s="226"/>
      <c r="E23" s="226"/>
      <c r="F23" s="226"/>
      <c r="G23" s="227"/>
    </row>
    <row r="24" spans="1:10" x14ac:dyDescent="0.2">
      <c r="A24" s="158" t="s">
        <v>135</v>
      </c>
      <c r="B24" s="212" t="s">
        <v>150</v>
      </c>
      <c r="C24" s="213"/>
      <c r="D24" s="213"/>
      <c r="E24" s="213"/>
      <c r="F24" s="213"/>
      <c r="G24" s="214"/>
    </row>
  </sheetData>
  <sheetProtection algorithmName="SHA-512" hashValue="r3VvtuQ3PfYTIdsCyd3ydDIFOcW/xpnYkiIzvuBjeuhg6NIf4CP6Gq7WX8FzswbM0/SEkM1BNf6jeJs+rgfXhQ==" saltValue="S4iYHo3xTEjqcEh4y37eJA==" spinCount="100000" sheet="1" selectLockedCells="1"/>
  <mergeCells count="19">
    <mergeCell ref="F11:G11"/>
    <mergeCell ref="B24:G24"/>
    <mergeCell ref="B21:G21"/>
    <mergeCell ref="B22:G22"/>
    <mergeCell ref="B23:G23"/>
    <mergeCell ref="B20:G20"/>
    <mergeCell ref="C14:D14"/>
    <mergeCell ref="C15:D15"/>
    <mergeCell ref="F15:G15"/>
    <mergeCell ref="A1:B1"/>
    <mergeCell ref="E1:F1"/>
    <mergeCell ref="C3:D3"/>
    <mergeCell ref="C4:D4"/>
    <mergeCell ref="E6:F6"/>
    <mergeCell ref="C5:D5"/>
    <mergeCell ref="B13:E13"/>
    <mergeCell ref="B9:E9"/>
    <mergeCell ref="C10:D10"/>
    <mergeCell ref="C11:D11"/>
  </mergeCells>
  <phoneticPr fontId="38" type="noConversion"/>
  <dataValidations count="1">
    <dataValidation operator="lessThanOrEqual" allowBlank="1" showInputMessage="1" showErrorMessage="1" sqref="G10 B10:C11 B14:C15 G14 E10:F11 E14:F15 B3:C5 B6:E6 G6:H6 B12:E12 G12 E3:G5 B16:G18 B20:C24 B7:G8 H8:H24" xr:uid="{8CA5D17F-E56E-4A48-BA46-96139A1C6CE3}"/>
  </dataValidations>
  <pageMargins left="0.7" right="0.7" top="0.75" bottom="0.75" header="0.3" footer="0.3"/>
  <pageSetup paperSize="9" scale="60" fitToHeight="0" orientation="landscape" r:id="rId1"/>
  <headerFooter>
    <oddHeader>&amp;L&amp;"Century Gothic,Vet"&amp;12&amp;F&amp;R&amp;"Century Gothic,Vet"&amp;12&amp;A</oddHeader>
    <oddFooter xml:space="preserve">&amp;L&amp;"Century Gothic,Standaard"&amp;8&amp;F
Afdrukdatum: &amp;D
Pagina &amp;P van &amp;N&amp;R&amp;"Century Gothic,Vet"&amp;12United Quality&amp;"Century Gothic,Standaard"&amp;10
&amp;"Century Gothic,Cursief"&amp;8Aanbestedingen door materiedeskundigen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56F86-16FE-433F-94A9-524547CEA4EF}">
  <sheetPr>
    <tabColor theme="5"/>
    <pageSetUpPr fitToPage="1"/>
  </sheetPr>
  <dimension ref="A1:H72"/>
  <sheetViews>
    <sheetView showGridLines="0" view="pageBreakPreview" topLeftCell="A21" zoomScaleNormal="90" zoomScaleSheetLayoutView="100" workbookViewId="0">
      <selection activeCell="E59" sqref="E59"/>
    </sheetView>
  </sheetViews>
  <sheetFormatPr defaultColWidth="8.85546875" defaultRowHeight="14.25" x14ac:dyDescent="0.2"/>
  <cols>
    <col min="1" max="1" width="9" style="14" customWidth="1"/>
    <col min="2" max="2" width="85.85546875" style="14" customWidth="1"/>
    <col min="3" max="3" width="17.7109375" style="14" customWidth="1"/>
    <col min="4" max="4" width="17.7109375" style="20" customWidth="1"/>
    <col min="5" max="5" width="28.42578125" style="20" customWidth="1"/>
    <col min="6" max="7" width="32.7109375" style="20" customWidth="1"/>
    <col min="8" max="8" width="35.85546875" style="14" customWidth="1"/>
    <col min="9" max="16384" width="8.85546875" style="14"/>
  </cols>
  <sheetData>
    <row r="1" spans="1:8" ht="36.75" customHeight="1" x14ac:dyDescent="0.2">
      <c r="A1" s="209" t="s">
        <v>154</v>
      </c>
      <c r="B1" s="210"/>
      <c r="C1" s="113"/>
      <c r="D1" s="114"/>
      <c r="E1" s="211" t="s">
        <v>140</v>
      </c>
      <c r="F1" s="211"/>
      <c r="G1" s="115"/>
    </row>
    <row r="2" spans="1:8" ht="20.45" customHeight="1" x14ac:dyDescent="0.2">
      <c r="A2" s="159"/>
      <c r="B2" s="160" t="s">
        <v>164</v>
      </c>
      <c r="C2" s="161"/>
      <c r="D2" s="162"/>
      <c r="E2" s="162"/>
      <c r="F2" s="162"/>
      <c r="G2" s="163"/>
    </row>
    <row r="3" spans="1:8" ht="27" x14ac:dyDescent="0.2">
      <c r="A3" s="116"/>
      <c r="B3" s="117" t="s">
        <v>155</v>
      </c>
      <c r="C3" s="117"/>
      <c r="D3" s="118"/>
      <c r="E3" s="118"/>
      <c r="F3" s="118"/>
      <c r="G3" s="119"/>
    </row>
    <row r="4" spans="1:8" ht="14.45" customHeight="1" x14ac:dyDescent="0.2">
      <c r="A4" s="120" t="s">
        <v>5</v>
      </c>
      <c r="B4" s="121" t="s">
        <v>14</v>
      </c>
      <c r="C4" s="233" t="s">
        <v>6</v>
      </c>
      <c r="D4" s="233"/>
      <c r="E4" s="122" t="s">
        <v>7</v>
      </c>
      <c r="F4" s="122" t="s">
        <v>8</v>
      </c>
      <c r="G4" s="123" t="s">
        <v>2</v>
      </c>
    </row>
    <row r="5" spans="1:8" ht="28.5" x14ac:dyDescent="0.2">
      <c r="A5" s="234"/>
      <c r="B5" s="235" t="s">
        <v>273</v>
      </c>
      <c r="C5" s="236"/>
      <c r="D5" s="236"/>
      <c r="E5" s="236"/>
      <c r="F5" s="236"/>
      <c r="G5" s="236"/>
    </row>
    <row r="6" spans="1:8" ht="117" customHeight="1" x14ac:dyDescent="0.2">
      <c r="A6" s="237" t="s">
        <v>158</v>
      </c>
      <c r="B6" s="125" t="s">
        <v>156</v>
      </c>
      <c r="C6" s="228" t="s">
        <v>148</v>
      </c>
      <c r="D6" s="208"/>
      <c r="E6" s="13"/>
      <c r="F6" s="164">
        <v>988</v>
      </c>
      <c r="G6" s="238">
        <f>E6*F6</f>
        <v>0</v>
      </c>
      <c r="H6" s="32"/>
    </row>
    <row r="7" spans="1:8" ht="117" customHeight="1" x14ac:dyDescent="0.2">
      <c r="A7" s="239" t="s">
        <v>157</v>
      </c>
      <c r="B7" s="66" t="s">
        <v>159</v>
      </c>
      <c r="C7" s="228" t="s">
        <v>148</v>
      </c>
      <c r="D7" s="208"/>
      <c r="E7" s="13"/>
      <c r="F7" s="240">
        <f>2*8*52</f>
        <v>832</v>
      </c>
      <c r="G7" s="241">
        <f>E7*F7</f>
        <v>0</v>
      </c>
    </row>
    <row r="8" spans="1:8" x14ac:dyDescent="0.2">
      <c r="A8" s="128"/>
      <c r="B8" s="129"/>
      <c r="C8" s="129"/>
      <c r="D8" s="130"/>
      <c r="E8" s="15"/>
      <c r="F8" s="131"/>
      <c r="G8" s="132"/>
    </row>
    <row r="9" spans="1:8" x14ac:dyDescent="0.2">
      <c r="A9" s="116"/>
      <c r="B9" s="117" t="s">
        <v>160</v>
      </c>
      <c r="C9" s="117"/>
      <c r="D9" s="118"/>
      <c r="E9" s="118"/>
      <c r="F9" s="118"/>
      <c r="G9" s="119"/>
    </row>
    <row r="10" spans="1:8" ht="13.5" customHeight="1" x14ac:dyDescent="0.2">
      <c r="A10" s="120" t="s">
        <v>5</v>
      </c>
      <c r="B10" s="121" t="s">
        <v>14</v>
      </c>
      <c r="C10" s="197" t="s">
        <v>6</v>
      </c>
      <c r="D10" s="197"/>
      <c r="E10" s="122" t="s">
        <v>7</v>
      </c>
      <c r="F10" s="122" t="s">
        <v>8</v>
      </c>
      <c r="G10" s="123" t="s">
        <v>2</v>
      </c>
    </row>
    <row r="11" spans="1:8" x14ac:dyDescent="0.2">
      <c r="A11" s="124" t="s">
        <v>161</v>
      </c>
      <c r="B11" s="125" t="s">
        <v>174</v>
      </c>
      <c r="C11" s="228" t="s">
        <v>162</v>
      </c>
      <c r="D11" s="208"/>
      <c r="E11" s="13"/>
      <c r="F11" s="165">
        <v>52</v>
      </c>
      <c r="G11" s="134">
        <f>E11*F11</f>
        <v>0</v>
      </c>
    </row>
    <row r="12" spans="1:8" x14ac:dyDescent="0.2">
      <c r="A12" s="116"/>
      <c r="B12" s="117" t="s">
        <v>274</v>
      </c>
      <c r="C12" s="117"/>
      <c r="D12" s="118"/>
      <c r="E12" s="118"/>
      <c r="F12" s="118"/>
      <c r="G12" s="119"/>
    </row>
    <row r="13" spans="1:8" ht="13.5" customHeight="1" x14ac:dyDescent="0.2">
      <c r="A13" s="120" t="s">
        <v>5</v>
      </c>
      <c r="B13" s="121" t="s">
        <v>14</v>
      </c>
      <c r="C13" s="197" t="s">
        <v>6</v>
      </c>
      <c r="D13" s="197"/>
      <c r="E13" s="122" t="s">
        <v>7</v>
      </c>
      <c r="F13" s="122" t="s">
        <v>8</v>
      </c>
      <c r="G13" s="123" t="s">
        <v>2</v>
      </c>
    </row>
    <row r="14" spans="1:8" ht="43.5" thickBot="1" x14ac:dyDescent="0.25">
      <c r="A14" s="237" t="s">
        <v>166</v>
      </c>
      <c r="B14" s="235" t="s">
        <v>275</v>
      </c>
      <c r="C14" s="242" t="s">
        <v>277</v>
      </c>
      <c r="D14" s="242"/>
      <c r="E14" s="13"/>
      <c r="F14" s="243" t="s">
        <v>276</v>
      </c>
      <c r="G14" s="244">
        <f>E14*4*10</f>
        <v>0</v>
      </c>
    </row>
    <row r="15" spans="1:8" ht="15" thickBot="1" x14ac:dyDescent="0.25">
      <c r="A15" s="128"/>
      <c r="B15" s="135"/>
      <c r="C15" s="135"/>
      <c r="D15" s="130"/>
      <c r="E15" s="195" t="s">
        <v>163</v>
      </c>
      <c r="F15" s="196"/>
      <c r="G15" s="136">
        <f>SUM(G6,G7,G11,G14)</f>
        <v>0</v>
      </c>
    </row>
    <row r="16" spans="1:8" x14ac:dyDescent="0.2">
      <c r="A16" s="128"/>
      <c r="B16" s="135"/>
      <c r="C16" s="135"/>
      <c r="D16" s="130"/>
      <c r="E16" s="27"/>
      <c r="F16" s="27"/>
      <c r="G16" s="147"/>
    </row>
    <row r="17" spans="1:7" x14ac:dyDescent="0.2">
      <c r="A17" s="128"/>
      <c r="B17" s="135"/>
      <c r="C17" s="135"/>
      <c r="D17" s="130"/>
      <c r="E17" s="15"/>
      <c r="F17" s="131"/>
      <c r="G17" s="132"/>
    </row>
    <row r="18" spans="1:7" ht="20.45" customHeight="1" x14ac:dyDescent="0.2">
      <c r="A18" s="159"/>
      <c r="B18" s="160" t="s">
        <v>165</v>
      </c>
      <c r="C18" s="161"/>
      <c r="D18" s="162"/>
      <c r="E18" s="162"/>
      <c r="F18" s="162"/>
      <c r="G18" s="163"/>
    </row>
    <row r="19" spans="1:7" x14ac:dyDescent="0.2">
      <c r="A19" s="116"/>
      <c r="B19" s="200" t="s">
        <v>167</v>
      </c>
      <c r="C19" s="201"/>
      <c r="D19" s="201"/>
      <c r="E19" s="202"/>
      <c r="F19" s="162"/>
      <c r="G19" s="162"/>
    </row>
    <row r="20" spans="1:7" ht="29.25" customHeight="1" x14ac:dyDescent="0.2">
      <c r="A20" s="120" t="s">
        <v>168</v>
      </c>
      <c r="B20" s="121" t="s">
        <v>169</v>
      </c>
      <c r="C20" s="166" t="s">
        <v>6</v>
      </c>
      <c r="D20" s="167" t="s">
        <v>272</v>
      </c>
      <c r="E20" s="122" t="s">
        <v>271</v>
      </c>
      <c r="F20" s="122" t="s">
        <v>8</v>
      </c>
      <c r="G20" s="123" t="s">
        <v>2</v>
      </c>
    </row>
    <row r="21" spans="1:7" x14ac:dyDescent="0.2">
      <c r="A21" s="124" t="s">
        <v>278</v>
      </c>
      <c r="B21" s="142" t="s">
        <v>37</v>
      </c>
      <c r="C21" s="168" t="s">
        <v>22</v>
      </c>
      <c r="D21" s="13"/>
      <c r="E21" s="13"/>
      <c r="F21" s="165">
        <v>8823</v>
      </c>
      <c r="G21" s="134">
        <f>E21*F21</f>
        <v>0</v>
      </c>
    </row>
    <row r="22" spans="1:7" x14ac:dyDescent="0.2">
      <c r="A22" s="124" t="s">
        <v>279</v>
      </c>
      <c r="B22" s="142" t="s">
        <v>170</v>
      </c>
      <c r="C22" s="168" t="s">
        <v>22</v>
      </c>
      <c r="D22" s="13"/>
      <c r="E22" s="13"/>
      <c r="F22" s="165">
        <v>1</v>
      </c>
      <c r="G22" s="134">
        <f t="shared" ref="G22:G52" si="0">E22*F22</f>
        <v>0</v>
      </c>
    </row>
    <row r="23" spans="1:7" x14ac:dyDescent="0.2">
      <c r="A23" s="124" t="s">
        <v>280</v>
      </c>
      <c r="B23" s="142" t="s">
        <v>38</v>
      </c>
      <c r="C23" s="168" t="s">
        <v>22</v>
      </c>
      <c r="D23" s="13"/>
      <c r="E23" s="13"/>
      <c r="F23" s="165">
        <v>12211</v>
      </c>
      <c r="G23" s="134">
        <f t="shared" si="0"/>
        <v>0</v>
      </c>
    </row>
    <row r="24" spans="1:7" x14ac:dyDescent="0.2">
      <c r="A24" s="124" t="s">
        <v>281</v>
      </c>
      <c r="B24" s="142" t="s">
        <v>39</v>
      </c>
      <c r="C24" s="168" t="s">
        <v>22</v>
      </c>
      <c r="D24" s="13"/>
      <c r="E24" s="13"/>
      <c r="F24" s="165">
        <v>6109</v>
      </c>
      <c r="G24" s="134">
        <f t="shared" si="0"/>
        <v>0</v>
      </c>
    </row>
    <row r="25" spans="1:7" x14ac:dyDescent="0.2">
      <c r="A25" s="124" t="s">
        <v>282</v>
      </c>
      <c r="B25" s="142" t="s">
        <v>40</v>
      </c>
      <c r="C25" s="168" t="s">
        <v>22</v>
      </c>
      <c r="D25" s="13"/>
      <c r="E25" s="13"/>
      <c r="F25" s="165">
        <v>12361</v>
      </c>
      <c r="G25" s="134">
        <f t="shared" si="0"/>
        <v>0</v>
      </c>
    </row>
    <row r="26" spans="1:7" x14ac:dyDescent="0.2">
      <c r="A26" s="124" t="s">
        <v>283</v>
      </c>
      <c r="B26" s="142" t="s">
        <v>41</v>
      </c>
      <c r="C26" s="168" t="s">
        <v>22</v>
      </c>
      <c r="D26" s="13"/>
      <c r="E26" s="13"/>
      <c r="F26" s="165">
        <v>420</v>
      </c>
      <c r="G26" s="134">
        <f t="shared" si="0"/>
        <v>0</v>
      </c>
    </row>
    <row r="27" spans="1:7" x14ac:dyDescent="0.2">
      <c r="A27" s="124" t="s">
        <v>284</v>
      </c>
      <c r="B27" s="142" t="s">
        <v>42</v>
      </c>
      <c r="C27" s="168" t="s">
        <v>22</v>
      </c>
      <c r="D27" s="13"/>
      <c r="E27" s="13"/>
      <c r="F27" s="165">
        <v>2103</v>
      </c>
      <c r="G27" s="134">
        <f t="shared" si="0"/>
        <v>0</v>
      </c>
    </row>
    <row r="28" spans="1:7" x14ac:dyDescent="0.2">
      <c r="A28" s="124" t="s">
        <v>285</v>
      </c>
      <c r="B28" s="142" t="s">
        <v>43</v>
      </c>
      <c r="C28" s="168" t="s">
        <v>22</v>
      </c>
      <c r="D28" s="13"/>
      <c r="E28" s="13"/>
      <c r="F28" s="165">
        <v>156</v>
      </c>
      <c r="G28" s="134">
        <f t="shared" si="0"/>
        <v>0</v>
      </c>
    </row>
    <row r="29" spans="1:7" x14ac:dyDescent="0.2">
      <c r="A29" s="124" t="s">
        <v>286</v>
      </c>
      <c r="B29" s="142" t="s">
        <v>44</v>
      </c>
      <c r="C29" s="168" t="s">
        <v>22</v>
      </c>
      <c r="D29" s="13"/>
      <c r="E29" s="13"/>
      <c r="F29" s="165">
        <v>2533</v>
      </c>
      <c r="G29" s="134">
        <f t="shared" si="0"/>
        <v>0</v>
      </c>
    </row>
    <row r="30" spans="1:7" x14ac:dyDescent="0.2">
      <c r="A30" s="124" t="s">
        <v>287</v>
      </c>
      <c r="B30" s="142" t="s">
        <v>45</v>
      </c>
      <c r="C30" s="168" t="s">
        <v>22</v>
      </c>
      <c r="D30" s="13"/>
      <c r="E30" s="13"/>
      <c r="F30" s="165">
        <v>4089</v>
      </c>
      <c r="G30" s="134">
        <f t="shared" si="0"/>
        <v>0</v>
      </c>
    </row>
    <row r="31" spans="1:7" x14ac:dyDescent="0.2">
      <c r="A31" s="124" t="s">
        <v>288</v>
      </c>
      <c r="B31" s="142" t="s">
        <v>65</v>
      </c>
      <c r="C31" s="168" t="s">
        <v>22</v>
      </c>
      <c r="D31" s="13"/>
      <c r="E31" s="13"/>
      <c r="F31" s="165">
        <v>827</v>
      </c>
      <c r="G31" s="134">
        <f t="shared" si="0"/>
        <v>0</v>
      </c>
    </row>
    <row r="32" spans="1:7" x14ac:dyDescent="0.2">
      <c r="A32" s="124" t="s">
        <v>289</v>
      </c>
      <c r="B32" s="142" t="s">
        <v>46</v>
      </c>
      <c r="C32" s="168" t="s">
        <v>22</v>
      </c>
      <c r="D32" s="13"/>
      <c r="E32" s="13"/>
      <c r="F32" s="165">
        <v>1437</v>
      </c>
      <c r="G32" s="134">
        <f t="shared" si="0"/>
        <v>0</v>
      </c>
    </row>
    <row r="33" spans="1:7" x14ac:dyDescent="0.2">
      <c r="A33" s="124" t="s">
        <v>290</v>
      </c>
      <c r="B33" s="142" t="s">
        <v>47</v>
      </c>
      <c r="C33" s="168" t="s">
        <v>22</v>
      </c>
      <c r="D33" s="13"/>
      <c r="E33" s="13"/>
      <c r="F33" s="165">
        <v>78</v>
      </c>
      <c r="G33" s="134">
        <f t="shared" si="0"/>
        <v>0</v>
      </c>
    </row>
    <row r="34" spans="1:7" x14ac:dyDescent="0.2">
      <c r="A34" s="124" t="s">
        <v>291</v>
      </c>
      <c r="B34" s="142" t="s">
        <v>48</v>
      </c>
      <c r="C34" s="168" t="s">
        <v>22</v>
      </c>
      <c r="D34" s="13"/>
      <c r="E34" s="13"/>
      <c r="F34" s="165">
        <v>726</v>
      </c>
      <c r="G34" s="134">
        <f t="shared" si="0"/>
        <v>0</v>
      </c>
    </row>
    <row r="35" spans="1:7" x14ac:dyDescent="0.2">
      <c r="A35" s="124" t="s">
        <v>292</v>
      </c>
      <c r="B35" s="142" t="s">
        <v>49</v>
      </c>
      <c r="C35" s="168" t="s">
        <v>22</v>
      </c>
      <c r="D35" s="13"/>
      <c r="E35" s="13"/>
      <c r="F35" s="165">
        <v>12</v>
      </c>
      <c r="G35" s="134">
        <f t="shared" si="0"/>
        <v>0</v>
      </c>
    </row>
    <row r="36" spans="1:7" x14ac:dyDescent="0.2">
      <c r="A36" s="124" t="s">
        <v>293</v>
      </c>
      <c r="B36" s="142" t="s">
        <v>50</v>
      </c>
      <c r="C36" s="168" t="s">
        <v>22</v>
      </c>
      <c r="D36" s="13"/>
      <c r="E36" s="13"/>
      <c r="F36" s="165">
        <v>7225</v>
      </c>
      <c r="G36" s="134">
        <f t="shared" si="0"/>
        <v>0</v>
      </c>
    </row>
    <row r="37" spans="1:7" x14ac:dyDescent="0.2">
      <c r="A37" s="124" t="s">
        <v>294</v>
      </c>
      <c r="B37" s="142" t="s">
        <v>171</v>
      </c>
      <c r="C37" s="168" t="s">
        <v>22</v>
      </c>
      <c r="D37" s="13"/>
      <c r="E37" s="13"/>
      <c r="F37" s="165">
        <v>17</v>
      </c>
      <c r="G37" s="134">
        <f t="shared" si="0"/>
        <v>0</v>
      </c>
    </row>
    <row r="38" spans="1:7" x14ac:dyDescent="0.2">
      <c r="A38" s="124" t="s">
        <v>295</v>
      </c>
      <c r="B38" s="142" t="s">
        <v>51</v>
      </c>
      <c r="C38" s="168" t="s">
        <v>22</v>
      </c>
      <c r="D38" s="13"/>
      <c r="E38" s="13"/>
      <c r="F38" s="165">
        <v>299</v>
      </c>
      <c r="G38" s="134">
        <f t="shared" si="0"/>
        <v>0</v>
      </c>
    </row>
    <row r="39" spans="1:7" x14ac:dyDescent="0.2">
      <c r="A39" s="124" t="s">
        <v>296</v>
      </c>
      <c r="B39" s="142" t="s">
        <v>52</v>
      </c>
      <c r="C39" s="168" t="s">
        <v>22</v>
      </c>
      <c r="D39" s="13"/>
      <c r="E39" s="13"/>
      <c r="F39" s="165">
        <v>160</v>
      </c>
      <c r="G39" s="134">
        <f t="shared" si="0"/>
        <v>0</v>
      </c>
    </row>
    <row r="40" spans="1:7" x14ac:dyDescent="0.2">
      <c r="A40" s="124" t="s">
        <v>297</v>
      </c>
      <c r="B40" s="142" t="s">
        <v>53</v>
      </c>
      <c r="C40" s="168" t="s">
        <v>22</v>
      </c>
      <c r="D40" s="13"/>
      <c r="E40" s="13"/>
      <c r="F40" s="165">
        <v>3064</v>
      </c>
      <c r="G40" s="134">
        <f t="shared" si="0"/>
        <v>0</v>
      </c>
    </row>
    <row r="41" spans="1:7" x14ac:dyDescent="0.2">
      <c r="A41" s="124" t="s">
        <v>298</v>
      </c>
      <c r="B41" s="142" t="s">
        <v>54</v>
      </c>
      <c r="C41" s="168" t="s">
        <v>22</v>
      </c>
      <c r="D41" s="13"/>
      <c r="E41" s="13"/>
      <c r="F41" s="165">
        <v>386</v>
      </c>
      <c r="G41" s="134">
        <f t="shared" si="0"/>
        <v>0</v>
      </c>
    </row>
    <row r="42" spans="1:7" x14ac:dyDescent="0.2">
      <c r="A42" s="124" t="s">
        <v>299</v>
      </c>
      <c r="B42" s="142" t="s">
        <v>55</v>
      </c>
      <c r="C42" s="168" t="s">
        <v>22</v>
      </c>
      <c r="D42" s="13"/>
      <c r="E42" s="13"/>
      <c r="F42" s="165">
        <v>3043</v>
      </c>
      <c r="G42" s="134">
        <f t="shared" si="0"/>
        <v>0</v>
      </c>
    </row>
    <row r="43" spans="1:7" x14ac:dyDescent="0.2">
      <c r="A43" s="124" t="s">
        <v>300</v>
      </c>
      <c r="B43" s="142" t="s">
        <v>56</v>
      </c>
      <c r="C43" s="168" t="s">
        <v>22</v>
      </c>
      <c r="D43" s="13"/>
      <c r="E43" s="13"/>
      <c r="F43" s="165">
        <v>68</v>
      </c>
      <c r="G43" s="134">
        <f t="shared" si="0"/>
        <v>0</v>
      </c>
    </row>
    <row r="44" spans="1:7" x14ac:dyDescent="0.2">
      <c r="A44" s="124" t="s">
        <v>301</v>
      </c>
      <c r="B44" s="142" t="s">
        <v>57</v>
      </c>
      <c r="C44" s="168" t="s">
        <v>22</v>
      </c>
      <c r="D44" s="13"/>
      <c r="E44" s="13"/>
      <c r="F44" s="165">
        <v>5627</v>
      </c>
      <c r="G44" s="134">
        <f t="shared" si="0"/>
        <v>0</v>
      </c>
    </row>
    <row r="45" spans="1:7" x14ac:dyDescent="0.2">
      <c r="A45" s="124" t="s">
        <v>302</v>
      </c>
      <c r="B45" s="142" t="s">
        <v>58</v>
      </c>
      <c r="C45" s="168" t="s">
        <v>22</v>
      </c>
      <c r="D45" s="13"/>
      <c r="E45" s="13"/>
      <c r="F45" s="165">
        <v>12632</v>
      </c>
      <c r="G45" s="134">
        <f t="shared" si="0"/>
        <v>0</v>
      </c>
    </row>
    <row r="46" spans="1:7" x14ac:dyDescent="0.2">
      <c r="A46" s="124" t="s">
        <v>303</v>
      </c>
      <c r="B46" s="142" t="s">
        <v>59</v>
      </c>
      <c r="C46" s="168" t="s">
        <v>22</v>
      </c>
      <c r="D46" s="13"/>
      <c r="E46" s="13"/>
      <c r="F46" s="165">
        <v>3671</v>
      </c>
      <c r="G46" s="134">
        <f t="shared" si="0"/>
        <v>0</v>
      </c>
    </row>
    <row r="47" spans="1:7" x14ac:dyDescent="0.2">
      <c r="A47" s="124" t="s">
        <v>304</v>
      </c>
      <c r="B47" s="142" t="s">
        <v>60</v>
      </c>
      <c r="C47" s="168" t="s">
        <v>22</v>
      </c>
      <c r="D47" s="13"/>
      <c r="E47" s="13"/>
      <c r="F47" s="165">
        <v>160</v>
      </c>
      <c r="G47" s="134">
        <f t="shared" si="0"/>
        <v>0</v>
      </c>
    </row>
    <row r="48" spans="1:7" x14ac:dyDescent="0.2">
      <c r="A48" s="124" t="s">
        <v>305</v>
      </c>
      <c r="B48" s="142" t="s">
        <v>172</v>
      </c>
      <c r="C48" s="168" t="s">
        <v>22</v>
      </c>
      <c r="D48" s="13"/>
      <c r="E48" s="13"/>
      <c r="F48" s="165">
        <v>1</v>
      </c>
      <c r="G48" s="134">
        <f t="shared" si="0"/>
        <v>0</v>
      </c>
    </row>
    <row r="49" spans="1:8" x14ac:dyDescent="0.2">
      <c r="A49" s="124" t="s">
        <v>306</v>
      </c>
      <c r="B49" s="142" t="s">
        <v>61</v>
      </c>
      <c r="C49" s="168" t="s">
        <v>22</v>
      </c>
      <c r="D49" s="13"/>
      <c r="E49" s="13"/>
      <c r="F49" s="165">
        <v>3694</v>
      </c>
      <c r="G49" s="134">
        <f t="shared" si="0"/>
        <v>0</v>
      </c>
    </row>
    <row r="50" spans="1:8" x14ac:dyDescent="0.2">
      <c r="A50" s="124" t="s">
        <v>307</v>
      </c>
      <c r="B50" s="142" t="s">
        <v>62</v>
      </c>
      <c r="C50" s="168" t="s">
        <v>22</v>
      </c>
      <c r="D50" s="13"/>
      <c r="E50" s="13"/>
      <c r="F50" s="165">
        <v>196</v>
      </c>
      <c r="G50" s="134">
        <f t="shared" si="0"/>
        <v>0</v>
      </c>
    </row>
    <row r="51" spans="1:8" x14ac:dyDescent="0.2">
      <c r="A51" s="124" t="s">
        <v>308</v>
      </c>
      <c r="B51" s="142" t="s">
        <v>63</v>
      </c>
      <c r="C51" s="168" t="s">
        <v>22</v>
      </c>
      <c r="D51" s="13"/>
      <c r="E51" s="13"/>
      <c r="F51" s="165">
        <v>39211</v>
      </c>
      <c r="G51" s="134">
        <f t="shared" si="0"/>
        <v>0</v>
      </c>
    </row>
    <row r="52" spans="1:8" ht="15" thickBot="1" x14ac:dyDescent="0.25">
      <c r="A52" s="124" t="s">
        <v>309</v>
      </c>
      <c r="B52" s="169" t="s">
        <v>64</v>
      </c>
      <c r="C52" s="170" t="s">
        <v>22</v>
      </c>
      <c r="D52" s="13"/>
      <c r="E52" s="25"/>
      <c r="F52" s="165">
        <v>48937</v>
      </c>
      <c r="G52" s="134">
        <f t="shared" si="0"/>
        <v>0</v>
      </c>
    </row>
    <row r="53" spans="1:8" ht="15" thickBot="1" x14ac:dyDescent="0.25">
      <c r="A53" s="171"/>
      <c r="B53" s="172"/>
      <c r="C53" s="172"/>
      <c r="D53" s="173"/>
      <c r="E53" s="229" t="s">
        <v>130</v>
      </c>
      <c r="F53" s="230"/>
      <c r="G53" s="33">
        <f>SUM(G21:G52)</f>
        <v>0</v>
      </c>
    </row>
    <row r="54" spans="1:8" x14ac:dyDescent="0.2">
      <c r="A54" s="128"/>
      <c r="B54" s="135"/>
      <c r="C54" s="135"/>
      <c r="D54" s="130"/>
      <c r="E54" s="15"/>
      <c r="F54" s="131"/>
      <c r="G54" s="132"/>
    </row>
    <row r="55" spans="1:8" ht="13.15" customHeight="1" x14ac:dyDescent="0.2">
      <c r="A55" s="128"/>
      <c r="B55" s="135"/>
      <c r="C55" s="135"/>
      <c r="D55" s="148"/>
      <c r="E55" s="149"/>
      <c r="F55" s="150" t="s">
        <v>149</v>
      </c>
      <c r="G55" s="151">
        <f>SUM(G15,G53)</f>
        <v>0</v>
      </c>
      <c r="H55" s="16"/>
    </row>
    <row r="56" spans="1:8" ht="13.15" customHeight="1" x14ac:dyDescent="0.2">
      <c r="A56" s="128"/>
      <c r="B56" s="135"/>
      <c r="C56" s="135"/>
      <c r="D56" s="148"/>
      <c r="E56" s="149"/>
      <c r="F56" s="149"/>
      <c r="G56" s="149"/>
      <c r="H56" s="16"/>
    </row>
    <row r="57" spans="1:8" x14ac:dyDescent="0.2">
      <c r="A57" s="128"/>
      <c r="B57" s="200" t="s">
        <v>121</v>
      </c>
      <c r="C57" s="201"/>
      <c r="D57" s="201"/>
      <c r="E57" s="202"/>
      <c r="F57" s="137"/>
      <c r="G57" s="138"/>
    </row>
    <row r="58" spans="1:8" x14ac:dyDescent="0.2">
      <c r="A58" s="128"/>
      <c r="B58" s="139" t="s">
        <v>14</v>
      </c>
      <c r="C58" s="197"/>
      <c r="D58" s="197"/>
      <c r="E58" s="174" t="s">
        <v>7</v>
      </c>
      <c r="F58" s="140"/>
      <c r="G58" s="141"/>
    </row>
    <row r="59" spans="1:8" x14ac:dyDescent="0.2">
      <c r="A59" s="128"/>
      <c r="B59" s="231" t="s">
        <v>173</v>
      </c>
      <c r="C59" s="232"/>
      <c r="D59" s="175"/>
      <c r="E59" s="13"/>
      <c r="F59" s="205"/>
      <c r="G59" s="206"/>
    </row>
    <row r="60" spans="1:8" x14ac:dyDescent="0.2">
      <c r="A60" s="128"/>
      <c r="B60" s="135"/>
      <c r="C60" s="135"/>
      <c r="D60" s="148"/>
      <c r="E60" s="149"/>
      <c r="F60" s="149"/>
      <c r="G60" s="152"/>
    </row>
    <row r="61" spans="1:8" ht="13.15" customHeight="1" x14ac:dyDescent="0.2">
      <c r="A61" s="116"/>
      <c r="B61" s="153" t="s">
        <v>191</v>
      </c>
      <c r="C61" s="154"/>
      <c r="D61" s="118"/>
      <c r="E61" s="118"/>
      <c r="F61" s="118"/>
      <c r="G61" s="119"/>
    </row>
    <row r="62" spans="1:8" x14ac:dyDescent="0.2">
      <c r="A62" s="120" t="s">
        <v>5</v>
      </c>
      <c r="B62" s="155" t="s">
        <v>15</v>
      </c>
      <c r="C62" s="197" t="s">
        <v>16</v>
      </c>
      <c r="D62" s="197"/>
      <c r="E62" s="122" t="s">
        <v>17</v>
      </c>
      <c r="F62" s="122" t="s">
        <v>18</v>
      </c>
      <c r="G62" s="123" t="s">
        <v>19</v>
      </c>
    </row>
    <row r="63" spans="1:8" x14ac:dyDescent="0.2">
      <c r="A63" s="124" t="s">
        <v>168</v>
      </c>
      <c r="B63" s="17"/>
      <c r="C63" s="215"/>
      <c r="D63" s="216"/>
      <c r="E63" s="18"/>
      <c r="F63" s="18"/>
      <c r="G63" s="19"/>
    </row>
    <row r="64" spans="1:8" x14ac:dyDescent="0.2">
      <c r="A64" s="128"/>
      <c r="B64" s="135"/>
      <c r="C64" s="135"/>
      <c r="D64" s="148"/>
      <c r="E64" s="149"/>
      <c r="F64" s="149"/>
      <c r="G64" s="152"/>
    </row>
    <row r="65" spans="1:7" x14ac:dyDescent="0.2">
      <c r="A65" s="116"/>
      <c r="B65" s="117" t="s">
        <v>10</v>
      </c>
      <c r="C65" s="117"/>
      <c r="D65" s="118"/>
      <c r="E65" s="118"/>
      <c r="F65" s="118"/>
      <c r="G65" s="119"/>
    </row>
    <row r="66" spans="1:7" x14ac:dyDescent="0.2">
      <c r="A66" s="120" t="s">
        <v>5</v>
      </c>
      <c r="B66" s="217" t="s">
        <v>11</v>
      </c>
      <c r="C66" s="217"/>
      <c r="D66" s="217"/>
      <c r="E66" s="217"/>
      <c r="F66" s="217"/>
      <c r="G66" s="218"/>
    </row>
    <row r="67" spans="1:7" ht="28.9" customHeight="1" x14ac:dyDescent="0.2">
      <c r="A67" s="156" t="s">
        <v>12</v>
      </c>
      <c r="B67" s="219" t="s">
        <v>20</v>
      </c>
      <c r="C67" s="220"/>
      <c r="D67" s="220"/>
      <c r="E67" s="220"/>
      <c r="F67" s="220"/>
      <c r="G67" s="221"/>
    </row>
    <row r="68" spans="1:7" x14ac:dyDescent="0.2">
      <c r="A68" s="157">
        <v>1</v>
      </c>
      <c r="B68" s="222" t="s">
        <v>134</v>
      </c>
      <c r="C68" s="223"/>
      <c r="D68" s="223"/>
      <c r="E68" s="223"/>
      <c r="F68" s="223"/>
      <c r="G68" s="224"/>
    </row>
    <row r="69" spans="1:7" ht="27.6" customHeight="1" x14ac:dyDescent="0.2">
      <c r="A69" s="156">
        <v>2</v>
      </c>
      <c r="B69" s="225" t="s">
        <v>13</v>
      </c>
      <c r="C69" s="226"/>
      <c r="D69" s="226"/>
      <c r="E69" s="226"/>
      <c r="F69" s="226"/>
      <c r="G69" s="227"/>
    </row>
    <row r="70" spans="1:7" x14ac:dyDescent="0.2">
      <c r="A70" s="157" t="s">
        <v>136</v>
      </c>
      <c r="B70" s="222" t="s">
        <v>132</v>
      </c>
      <c r="C70" s="223"/>
      <c r="D70" s="223"/>
      <c r="E70" s="223"/>
      <c r="F70" s="223"/>
      <c r="G70" s="224"/>
    </row>
    <row r="71" spans="1:7" ht="15" thickBot="1" x14ac:dyDescent="0.25">
      <c r="A71" s="158" t="s">
        <v>133</v>
      </c>
      <c r="B71" s="212" t="s">
        <v>21</v>
      </c>
      <c r="C71" s="213"/>
      <c r="D71" s="213"/>
      <c r="E71" s="213"/>
      <c r="F71" s="213"/>
      <c r="G71" s="214"/>
    </row>
    <row r="72" spans="1:7" ht="15" thickBot="1" x14ac:dyDescent="0.25">
      <c r="A72" s="158" t="s">
        <v>135</v>
      </c>
      <c r="B72" s="212" t="s">
        <v>150</v>
      </c>
      <c r="C72" s="213"/>
      <c r="D72" s="213"/>
      <c r="E72" s="213"/>
      <c r="F72" s="213"/>
      <c r="G72" s="214"/>
    </row>
  </sheetData>
  <sheetProtection algorithmName="SHA-512" hashValue="ywlwxQegsF6ad/WHCQedDG769XIoKwvy9LW+P7b+dq3ozIMG5Fh8aWcQEjIUZeNMuapL5iNaaYDrV3AtMsg/eg==" saltValue="lA7oydjT2SZU0X95K9La2A==" spinCount="100000" sheet="1" selectLockedCells="1"/>
  <mergeCells count="25">
    <mergeCell ref="B72:G72"/>
    <mergeCell ref="C7:D7"/>
    <mergeCell ref="E53:F53"/>
    <mergeCell ref="B57:E57"/>
    <mergeCell ref="C58:D58"/>
    <mergeCell ref="F59:G59"/>
    <mergeCell ref="B59:C59"/>
    <mergeCell ref="B66:G66"/>
    <mergeCell ref="B67:G67"/>
    <mergeCell ref="B68:G68"/>
    <mergeCell ref="B69:G69"/>
    <mergeCell ref="B70:G70"/>
    <mergeCell ref="B71:G71"/>
    <mergeCell ref="C62:D62"/>
    <mergeCell ref="C63:D63"/>
    <mergeCell ref="C11:D11"/>
    <mergeCell ref="E15:F15"/>
    <mergeCell ref="B19:E19"/>
    <mergeCell ref="A1:B1"/>
    <mergeCell ref="E1:F1"/>
    <mergeCell ref="C4:D4"/>
    <mergeCell ref="C6:D6"/>
    <mergeCell ref="C10:D10"/>
    <mergeCell ref="C14:D14"/>
    <mergeCell ref="C13:D13"/>
  </mergeCells>
  <dataValidations count="2">
    <dataValidation operator="lessThanOrEqual" allowBlank="1" showInputMessage="1" showErrorMessage="1" sqref="D64 E20:G52 F17 B66:C72 B62:C64 E62:G64 B8:G8 B4:C7 B53:D53 E4:G7 B54:G56 B60:G60 E58:F59 G58 B58:B59 C58 B20:C52 B10:C11 E10:G11 D15:D17 E14:E17 B13:C17 G14:G17 E13:G13" xr:uid="{6752E05B-4BE9-45ED-B267-91764277CCD8}"/>
    <dataValidation type="list" allowBlank="1" showInputMessage="1" showErrorMessage="1" sqref="D21" xr:uid="{E3BCBB87-965D-48AF-A349-D2F20A83BA2D}">
      <formula1>"Opbrengst,Kosten"</formula1>
    </dataValidation>
  </dataValidations>
  <pageMargins left="0.7" right="0.7" top="0.75" bottom="0.75" header="0.3" footer="0.3"/>
  <pageSetup paperSize="9" scale="59" fitToHeight="0" orientation="landscape" r:id="rId1"/>
  <headerFooter>
    <oddHeader>&amp;L&amp;"Century Gothic,Vet"&amp;12&amp;F&amp;R&amp;"Century Gothic,Vet"&amp;12&amp;A</oddHeader>
    <oddFooter xml:space="preserve">&amp;L&amp;"Century Gothic,Standaard"&amp;8&amp;F
Afdrukdatum: &amp;D
Pagina &amp;P van &amp;N&amp;R&amp;"Century Gothic,Vet"&amp;12United Quality&amp;"Century Gothic,Standaard"&amp;10
&amp;"Century Gothic,Cursief"&amp;8Aanbestedingen door materiedeskundigen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6" ma:contentTypeDescription="Een nieuw document maken." ma:contentTypeScope="" ma:versionID="da439b2f6f48e0fefbf9e6b516eda86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0331b4792b4d965769212cebe40bf3eb"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0842707-89F6-4CFB-B189-80644B9DF838}">
  <ds:schemaRefs>
    <ds:schemaRef ds:uri="http://schemas.microsoft.com/sharepoint/v3/contenttype/forms"/>
  </ds:schemaRefs>
</ds:datastoreItem>
</file>

<file path=customXml/itemProps2.xml><?xml version="1.0" encoding="utf-8"?>
<ds:datastoreItem xmlns:ds="http://schemas.openxmlformats.org/officeDocument/2006/customXml" ds:itemID="{35E52CE7-3973-4ECF-9F4F-7D9106F5C4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2FA099-B896-45FC-B9EF-062FEA769C85}">
  <ds:schemaRefs>
    <ds:schemaRef ds:uri="http://purl.org/dc/elements/1.1/"/>
    <ds:schemaRef ds:uri="http://www.w3.org/XML/1998/namespace"/>
    <ds:schemaRef ds:uri="http://purl.org/dc/terms/"/>
    <ds:schemaRef ds:uri="http://schemas.microsoft.com/office/2006/metadata/propertie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91ccb114-c2cd-4ec5-9a2d-083789bf7cb4"/>
    <ds:schemaRef ds:uri="0fa31202-d9fb-4648-a67c-fa3815d3b5cb"/>
    <ds:schemaRef ds:uri="40faa72d-7604-4f4d-a488-93cffb7df14f"/>
    <ds:schemaRef ds:uri="962d65e8-ec2e-4f08-b510-02888a857b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7</vt:i4>
      </vt:variant>
    </vt:vector>
  </HeadingPairs>
  <TitlesOfParts>
    <vt:vector size="14" baseType="lpstr">
      <vt:lpstr>T0 Voorblad</vt:lpstr>
      <vt:lpstr>T6 Kw. gunningscriteria glas</vt:lpstr>
      <vt:lpstr>T7 Kw. gunningscriteria PBD</vt:lpstr>
      <vt:lpstr>T8 Kw. gunningscriteria KGA</vt:lpstr>
      <vt:lpstr>T9 Prijsinvulformulier P1 Glas</vt:lpstr>
      <vt:lpstr>T10 Prijsinvulformulier P2 PBD </vt:lpstr>
      <vt:lpstr>T11 Prijsinvulformulier P3 KGA</vt:lpstr>
      <vt:lpstr>'T0 Voorblad'!Afdrukbereik</vt:lpstr>
      <vt:lpstr>'T10 Prijsinvulformulier P2 PBD '!Afdrukbereik</vt:lpstr>
      <vt:lpstr>'T11 Prijsinvulformulier P3 KGA'!Afdrukbereik</vt:lpstr>
      <vt:lpstr>'T6 Kw. gunningscriteria glas'!Afdrukbereik</vt:lpstr>
      <vt:lpstr>'T7 Kw. gunningscriteria PBD'!Afdrukbereik</vt:lpstr>
      <vt:lpstr>'T8 Kw. gunningscriteria KGA'!Afdrukbereik</vt:lpstr>
      <vt:lpstr>'T9 Prijsinvulformulier P1 Glas'!Afdrukbereik</vt:lpstr>
    </vt:vector>
  </TitlesOfParts>
  <Manager/>
  <Company>CloudedHosting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Geert Lubbers</dc:creator>
  <cp:keywords/>
  <dc:description/>
  <cp:lastModifiedBy>Rene Janssen</cp:lastModifiedBy>
  <cp:revision/>
  <cp:lastPrinted>2021-05-05T13:08:57Z</cp:lastPrinted>
  <dcterms:created xsi:type="dcterms:W3CDTF">2019-01-23T09:30:55Z</dcterms:created>
  <dcterms:modified xsi:type="dcterms:W3CDTF">2022-05-12T11:51:13Z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1000000</vt:r8>
  </property>
  <property fmtid="{D5CDD505-2E9C-101B-9397-08002B2CF9AE}" pid="4" name="MediaServiceImageTags">
    <vt:lpwstr/>
  </property>
</Properties>
</file>