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2"/>
  <workbookPr filterPrivacy="1" codeName="ThisWorkbook" autoCompressPictures="0"/>
  <xr:revisionPtr revIDLastSave="0" documentId="13_ncr:1_{98531FFA-575A-B34A-8CD9-C32FAF38BB0C}" xr6:coauthVersionLast="47" xr6:coauthVersionMax="47" xr10:uidLastSave="{00000000-0000-0000-0000-000000000000}"/>
  <bookViews>
    <workbookView xWindow="28800" yWindow="500" windowWidth="36540" windowHeight="19400" activeTab="6" xr2:uid="{00000000-000D-0000-FFFF-FFFF00000000}"/>
  </bookViews>
  <sheets>
    <sheet name="Beoordelen open vragen" sheetId="6" r:id="rId1"/>
    <sheet name="Beoordelen webportal" sheetId="17" r:id="rId2"/>
    <sheet name="Beoordelaar 1" sheetId="7" r:id="rId3"/>
    <sheet name="Beoordelaar 2" sheetId="15" r:id="rId4"/>
    <sheet name="Beoordelaar 3" sheetId="16" r:id="rId5"/>
    <sheet name="Consensus" sheetId="9" r:id="rId6"/>
    <sheet name="Eindscores" sheetId="19" r:id="rId7"/>
  </sheets>
  <definedNames>
    <definedName name="inloggen">#REF!</definedName>
    <definedName name="Score">'Beoordelen open vragen'!$B$3:$B$8</definedName>
    <definedName name="SCORE100">'Beoordelen webportal'!$C$9:$E$9</definedName>
    <definedName name="SCORE1050">'Beoordelen webportal'!$C$7:$F$7</definedName>
    <definedName name="SCORE10730">'Beoordelen webportal'!$C$4:$G$4</definedName>
    <definedName name="SCORE10min10">'Beoordelen webportal'!$C$8:$E$8</definedName>
    <definedName name="score50">'Beoordelen webportal'!$C$3:$C$3</definedName>
    <definedName name="ScoreB">'Beoordelen open vragen'!$B$3:$B$7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7" i="9" l="1"/>
  <c r="D69" i="9"/>
  <c r="G67" i="9"/>
  <c r="G69" i="9"/>
  <c r="A27" i="16"/>
  <c r="A25" i="16"/>
  <c r="A23" i="16"/>
  <c r="A21" i="16"/>
  <c r="A19" i="16"/>
  <c r="A17" i="16"/>
  <c r="A15" i="16"/>
  <c r="A13" i="16"/>
  <c r="A11" i="16"/>
  <c r="A10" i="16"/>
  <c r="A8" i="16"/>
  <c r="A7" i="16"/>
  <c r="A6" i="16"/>
  <c r="A5" i="16"/>
  <c r="A4" i="16"/>
  <c r="A3" i="16"/>
  <c r="A2" i="16"/>
  <c r="A27" i="15"/>
  <c r="A25" i="15"/>
  <c r="A23" i="15"/>
  <c r="A21" i="15"/>
  <c r="A19" i="15"/>
  <c r="A17" i="15"/>
  <c r="A15" i="15"/>
  <c r="A13" i="15"/>
  <c r="A11" i="15"/>
  <c r="A10" i="15"/>
  <c r="A8" i="15"/>
  <c r="A7" i="15"/>
  <c r="A6" i="15"/>
  <c r="A5" i="15"/>
  <c r="A4" i="15"/>
  <c r="A3" i="15"/>
  <c r="A2" i="15"/>
  <c r="J66" i="9" l="1"/>
  <c r="G66" i="9"/>
  <c r="D66" i="9"/>
  <c r="J61" i="9"/>
  <c r="G61" i="9"/>
  <c r="D61" i="9"/>
  <c r="J56" i="9"/>
  <c r="G56" i="9"/>
  <c r="D56" i="9"/>
  <c r="J51" i="9"/>
  <c r="G51" i="9"/>
  <c r="D51" i="9"/>
  <c r="J46" i="9"/>
  <c r="G46" i="9"/>
  <c r="D46" i="9"/>
  <c r="J41" i="9"/>
  <c r="G41" i="9"/>
  <c r="D41" i="9"/>
  <c r="J36" i="9"/>
  <c r="G36" i="9"/>
  <c r="D36" i="9"/>
  <c r="J31" i="9"/>
  <c r="G31" i="9"/>
  <c r="D31" i="9"/>
  <c r="J26" i="9"/>
  <c r="G26" i="9"/>
  <c r="D26" i="9"/>
  <c r="J67" i="9" l="1"/>
  <c r="J1" i="9"/>
  <c r="G2" i="19" s="1"/>
  <c r="G1" i="9"/>
  <c r="E2" i="19" s="1"/>
  <c r="D1" i="9"/>
  <c r="C2" i="19" s="1"/>
  <c r="J64" i="9" l="1"/>
  <c r="J63" i="9"/>
  <c r="J62" i="9"/>
  <c r="G64" i="9"/>
  <c r="G63" i="9"/>
  <c r="G62" i="9"/>
  <c r="D64" i="9"/>
  <c r="D63" i="9"/>
  <c r="D62" i="9"/>
  <c r="J59" i="9"/>
  <c r="J58" i="9"/>
  <c r="J57" i="9"/>
  <c r="G59" i="9"/>
  <c r="G58" i="9"/>
  <c r="G57" i="9"/>
  <c r="D59" i="9"/>
  <c r="D58" i="9"/>
  <c r="D57" i="9"/>
  <c r="J54" i="9"/>
  <c r="J53" i="9"/>
  <c r="J52" i="9"/>
  <c r="G54" i="9"/>
  <c r="G53" i="9"/>
  <c r="G52" i="9"/>
  <c r="D54" i="9"/>
  <c r="D53" i="9"/>
  <c r="D52" i="9"/>
  <c r="J49" i="9"/>
  <c r="J48" i="9"/>
  <c r="J47" i="9"/>
  <c r="G49" i="9"/>
  <c r="G48" i="9"/>
  <c r="G47" i="9"/>
  <c r="D49" i="9"/>
  <c r="D47" i="9"/>
  <c r="D48" i="9"/>
  <c r="J44" i="9"/>
  <c r="J43" i="9"/>
  <c r="J42" i="9"/>
  <c r="G44" i="9"/>
  <c r="G43" i="9"/>
  <c r="G42" i="9"/>
  <c r="D44" i="9"/>
  <c r="D43" i="9"/>
  <c r="D42" i="9"/>
  <c r="J39" i="9"/>
  <c r="J38" i="9"/>
  <c r="J37" i="9"/>
  <c r="G39" i="9"/>
  <c r="G38" i="9"/>
  <c r="G37" i="9"/>
  <c r="D39" i="9"/>
  <c r="D38" i="9"/>
  <c r="D37" i="9"/>
  <c r="J34" i="9"/>
  <c r="J33" i="9"/>
  <c r="J32" i="9"/>
  <c r="G34" i="9"/>
  <c r="G33" i="9"/>
  <c r="G32" i="9"/>
  <c r="D34" i="9"/>
  <c r="D33" i="9"/>
  <c r="D32" i="9"/>
  <c r="J29" i="9"/>
  <c r="J28" i="9"/>
  <c r="J27" i="9"/>
  <c r="G29" i="9"/>
  <c r="G28" i="9"/>
  <c r="G27" i="9"/>
  <c r="D29" i="9"/>
  <c r="D28" i="9"/>
  <c r="D27" i="9"/>
  <c r="J24" i="9"/>
  <c r="J23" i="9"/>
  <c r="J22" i="9"/>
  <c r="G24" i="9"/>
  <c r="G23" i="9"/>
  <c r="G22" i="9"/>
  <c r="D24" i="9"/>
  <c r="D23" i="9"/>
  <c r="D22" i="9"/>
  <c r="J17" i="9"/>
  <c r="G17" i="9"/>
  <c r="D17" i="9"/>
  <c r="J12" i="9"/>
  <c r="G12" i="9"/>
  <c r="D12" i="9"/>
  <c r="J7" i="9"/>
  <c r="G7" i="9"/>
  <c r="D7" i="9"/>
  <c r="C4" i="19" l="1"/>
  <c r="C6" i="19" s="1"/>
  <c r="C10" i="19" s="1"/>
  <c r="A62" i="9" l="1"/>
  <c r="A57" i="9"/>
  <c r="A52" i="9"/>
  <c r="A47" i="9"/>
  <c r="A42" i="9"/>
  <c r="A37" i="9"/>
  <c r="A32" i="9"/>
  <c r="A27" i="9"/>
  <c r="A22" i="9"/>
  <c r="A27" i="7"/>
  <c r="A25" i="7"/>
  <c r="A23" i="7"/>
  <c r="A21" i="7"/>
  <c r="A19" i="7"/>
  <c r="A17" i="7"/>
  <c r="A15" i="7"/>
  <c r="A13" i="7"/>
  <c r="A11" i="7"/>
  <c r="A10" i="7"/>
  <c r="A2" i="7"/>
  <c r="C17" i="6"/>
  <c r="C11" i="6"/>
  <c r="C5" i="6"/>
  <c r="A8" i="7"/>
  <c r="A6" i="7"/>
  <c r="A4" i="7"/>
  <c r="A13" i="9"/>
  <c r="A8" i="9"/>
  <c r="A3" i="9"/>
  <c r="E4" i="19" l="1"/>
  <c r="E6" i="19" s="1"/>
  <c r="J69" i="9"/>
  <c r="G4" i="19" s="1"/>
  <c r="J18" i="9"/>
  <c r="G3" i="19" s="1"/>
  <c r="D18" i="9"/>
  <c r="C3" i="19" s="1"/>
  <c r="G18" i="9"/>
  <c r="J15" i="9"/>
  <c r="G15" i="9"/>
  <c r="D15" i="9"/>
  <c r="J14" i="9"/>
  <c r="G14" i="9"/>
  <c r="D14" i="9"/>
  <c r="J13" i="9"/>
  <c r="G13" i="9"/>
  <c r="D13" i="9"/>
  <c r="A7" i="7"/>
  <c r="G8" i="9"/>
  <c r="A5" i="7"/>
  <c r="J10" i="9"/>
  <c r="J9" i="9"/>
  <c r="J8" i="9"/>
  <c r="J5" i="9"/>
  <c r="J4" i="9"/>
  <c r="J3" i="9"/>
  <c r="G10" i="9"/>
  <c r="G9" i="9"/>
  <c r="G5" i="9"/>
  <c r="G4" i="9"/>
  <c r="G3" i="9"/>
  <c r="D9" i="9"/>
  <c r="D10" i="9"/>
  <c r="D8" i="9"/>
  <c r="D5" i="9"/>
  <c r="D4" i="9"/>
  <c r="D3" i="9"/>
  <c r="A3" i="7"/>
  <c r="E3" i="19" l="1"/>
  <c r="E10" i="19" s="1"/>
  <c r="G6" i="19"/>
  <c r="G10" i="19" s="1"/>
</calcChain>
</file>

<file path=xl/sharedStrings.xml><?xml version="1.0" encoding="utf-8"?>
<sst xmlns="http://schemas.openxmlformats.org/spreadsheetml/2006/main" count="463" uniqueCount="81">
  <si>
    <t>Beoordelaar 1</t>
  </si>
  <si>
    <t>Beoordelaar 2</t>
  </si>
  <si>
    <t>Beoordelaar 3</t>
  </si>
  <si>
    <t>Beoordelaar 1: &lt;&lt;&gt;&gt;</t>
  </si>
  <si>
    <t>Beoordelaar 2: &lt;&lt;&gt;&gt;</t>
  </si>
  <si>
    <t>Beoordelaar 3: &lt;&lt;&gt;&gt;</t>
  </si>
  <si>
    <t>Totaal behaalde waarde subcriterium open vragen:</t>
  </si>
  <si>
    <t>Waarde:</t>
  </si>
  <si>
    <t>&lt;MOTIVATIE&gt;</t>
  </si>
  <si>
    <t>Score:</t>
  </si>
  <si>
    <t>Consensus:</t>
  </si>
  <si>
    <t>Beoordeling Open vragen</t>
  </si>
  <si>
    <t>Totaalwaardes open vragen</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</si>
  <si>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</si>
  <si>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Te behalen punten (op basis van consensus)</t>
  </si>
  <si>
    <t>Ja: 5 punten
Nee: 0 punten</t>
  </si>
  <si>
    <t>Algehele indruk is goed: 10 pnt
Algehele indruk is voldoende: 7 pnt
Algehele indruk is matig: 3 pnt
Algehele indruk is slecht: 0 pnt</t>
  </si>
  <si>
    <t>Logisch en goed over nagedacht: 10 pnt
Voldoende logisch maar met verbeterpunten: 7 pnt
Matig logisch met veel verbeterpunten: 3 pnt
Slecht: 0 pnt</t>
  </si>
  <si>
    <t>Ja: 10 punten
Nee: 0 punten</t>
  </si>
  <si>
    <t>Alle drie de mogelijkheden: 10 pnt
Twee van de drie mogelijkheden: 7 pnt
Eén van de drie mogelijkheden: 3 pnt 
Geen mogelijkheden: 0 pnt</t>
  </si>
  <si>
    <t>Ja, voldoet goed: 10 punten
Aanwezig en werkt redelijk: 5 punten
Nee niet mogelijk: 0 punten</t>
  </si>
  <si>
    <t>Ja: 10 punten
Nee: minus 10 punten</t>
  </si>
  <si>
    <t>Inschrijver 1</t>
  </si>
  <si>
    <t>Inschrijver 2</t>
  </si>
  <si>
    <t>Inschrijver 3</t>
  </si>
  <si>
    <t xml:space="preserve">1.1	 Aansluitingsmogelijkheden laptops </t>
  </si>
  <si>
    <t xml:space="preserve">Inschrijver dient op maximaal 2 A4 antwoord te geven op de volgende vraag:
Momenteel wordt er op het gebied van laptops gebruik gemaakt van zowel USB-a als USB-c. De gemeente beschikt over dockingstations die doormiddel van een USB-a gekoppeld worden aan de laptops. Inschrijver dient te beschrijven hoe zij een koppeling van de laptop met USB-a gedurende de gehele looptijd zal garanderen. Daarnaast dient inschrijver te beschrijven hoe zij een koppeling met de monitoren (die beschikken over een HDMI-aansluiting) gedurende de gehele looptijd van de overeenkomst zal garanderen. </t>
  </si>
  <si>
    <t>1.2 	Bestelproces</t>
  </si>
  <si>
    <t xml:space="preserve">Inschrijver dient te beschrijven, op maximaal 2 A4, hoe haar bestel- en leverproces eruitziet vanaf het moment dat een besteller een bestelling plaatst tot aflevering bij de eindgebruiker thuis. Hierin dient inschrijver tevens te beschrijven hoe zij handelt in de volgende situaties:
-	Een laptop raakt zoek in het bezorgproces, wordt niet afgeleverd bij de eindgebruiker.
-	De bezorgdienst geeft aan dat de laptop is afgeleverd bij de eindgebruiker thuis, maar de eindgebruiker heeft de laptop niet ontvangen (er is een handtekening gezet voor ontvangst, maar deze is niet gezet door de eindgebruiker). </t>
  </si>
  <si>
    <t xml:space="preserve">1.3 	CASUS Leveringsgarantie </t>
  </si>
  <si>
    <t>Inschrijver dient op maximaal 3 A4 antwoord te geven op de volgende casus:
Een aantal maanden na ingang van de overeenkomst plaatst de gemeente een bestelling voor &lt;&lt;&gt;&gt; laptops, omdat er een groot aantal nieuwe medewerkers in dienst komen. Vanwege het wereldwijde tekort aan laptops door de Corona-crisis en het tekort aan microchips kan opdrachtnemer de bestelde laptops niet tijdig leveren. 
De gemeente heeft de bestelde laptops binnen de in het programma van eisen gestelde levertijd nodig, anders kunnen de nieuwe medewerkers hun werkzaamheden niet aanvangen. Inschrijver dient te beschrijven welke oplossing zij binnen welke termijn kan bieden, zodat de nieuwe medewerkers wel aan het werk kunnen.</t>
  </si>
  <si>
    <t>Beoordelingskader</t>
  </si>
  <si>
    <t>Uitmuntend</t>
  </si>
  <si>
    <t>Goed</t>
  </si>
  <si>
    <t>Voldoende</t>
  </si>
  <si>
    <t>Matig</t>
  </si>
  <si>
    <t>Onvoldoende</t>
  </si>
  <si>
    <t>UITSLUITING</t>
  </si>
  <si>
    <t>Maximaal 85 punten</t>
  </si>
  <si>
    <t>Beoordelen webportal</t>
  </si>
  <si>
    <t>1. Login werkt conform opgegeven inloggegevens</t>
  </si>
  <si>
    <t xml:space="preserve">2. Algehele indruk van de opzet, uitstraling en laagdrempeligheid van de portal. </t>
  </si>
  <si>
    <t>3. Logische opbouw van de schermen en eenvoud van de opzet van de portal.</t>
  </si>
  <si>
    <t>4. Bij een bestelling de mogelijkheid van: 
-	vrij tekstveld
-	help-functies
-	automatische tips/ondersteuning</t>
  </si>
  <si>
    <t>5. Aanwezigheid van een gebruiksvriendelijke en werkende zoekfunctie binnen de portal.</t>
  </si>
  <si>
    <t>6. Juiste prijzen (tarieven conform ingediend prijzenblad van de inschrijver en BTW) komen online in beeld (tijdens bestellen).</t>
  </si>
  <si>
    <t>7. De webportal is herkenbaar voor gebruikers/ bestellers van de aanbestedende dienst als ware het een eigen webshop van aanbestedende dienst is (uitgangspunt de stijl van lochem.nl).</t>
  </si>
  <si>
    <t>8. Automatische e-mail notificatie (e-mailadres moet dus een verplicht veld zijn).</t>
  </si>
  <si>
    <t>9. Inzichtelijkheid reparatieopdracht.</t>
  </si>
  <si>
    <t>Totaalwaardes webportal</t>
  </si>
  <si>
    <t>Factor</t>
  </si>
  <si>
    <t>Factor:</t>
  </si>
  <si>
    <t xml:space="preserve">De behaalde waarde komt tot stand door de eindscore te vermenigvuldigen met € 100. </t>
  </si>
  <si>
    <t>Totaal behaalde score subcriterium webportal:</t>
  </si>
  <si>
    <t>Totaal behaalde waarde subcriterium webportal:</t>
  </si>
  <si>
    <t>Totaalwaarde criterium kwaliteit</t>
  </si>
  <si>
    <t>Onderdeel</t>
  </si>
  <si>
    <t>Totaal behaalde waarde criterium kwaliteit:</t>
  </si>
  <si>
    <t>Totaal behaalde waarde criterium prijs:</t>
  </si>
  <si>
    <t>FICTIEVE EINDWAARDE (prijs -/- kwaliteit):</t>
  </si>
  <si>
    <t>1. OPEN VRAGEN</t>
  </si>
  <si>
    <t>2. WEBPORTAL</t>
  </si>
  <si>
    <t>3. GEBRUIKERSTEST</t>
  </si>
  <si>
    <t>Motivatie consensus:</t>
  </si>
  <si>
    <t>Ja</t>
  </si>
  <si>
    <t>Nee</t>
  </si>
  <si>
    <t>Algehele indruk is goed</t>
  </si>
  <si>
    <t>Algehele indruk is voldoende</t>
  </si>
  <si>
    <t>Algehele indruk is matig</t>
  </si>
  <si>
    <t>Algehele indruk is slecht</t>
  </si>
  <si>
    <t>Logisch en goed over nagedacht</t>
  </si>
  <si>
    <t>Voldoende logisch maar met verbeterpunten</t>
  </si>
  <si>
    <t>Matig logisch met veel verbeterpunten</t>
  </si>
  <si>
    <t>Slecht</t>
  </si>
  <si>
    <t>Alle drie de mogelijkheden</t>
  </si>
  <si>
    <t>Twee van de drie mogelijkheden</t>
  </si>
  <si>
    <t>Een van de drie mogelijkheden</t>
  </si>
  <si>
    <t>Geen mogelijkheden</t>
  </si>
  <si>
    <t>Ja, voldoet goed</t>
  </si>
  <si>
    <t>Aanwezig en werkt redelijk</t>
  </si>
  <si>
    <t>Nee niet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</si>
</sst>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_-"/>
    <numFmt numFmtId="165" formatCode="&quot;€&quot;\ #,##0"/>
    <numFmt numFmtId="166" formatCode="&quot;€&quot;\ #,##0.00"/>
    <numFmt numFmtId="167" formatCode="&quot;€&quot;\ #,##0.000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9"/>
      <color theme="1"/>
      <name val="Verdana"/>
      <family val="2"/>
    </font>
    <font>
      <b/>
      <sz val="11"/>
      <color theme="0"/>
      <name val="Verdana"/>
      <family val="2"/>
    </font>
    <font>
      <b/>
      <sz val="10"/>
      <color theme="0"/>
      <name val="Verdana"/>
      <family val="2"/>
    </font>
    <font>
      <b/>
      <sz val="16"/>
      <color theme="0"/>
      <name val="Verdana"/>
      <family val="2"/>
    </font>
    <font>
      <sz val="11"/>
      <color theme="0"/>
      <name val="Calibri"/>
      <family val="2"/>
      <scheme val="minor"/>
    </font>
    <font>
      <b/>
      <sz val="9"/>
      <color theme="0"/>
      <name val="Verdana"/>
      <family val="2"/>
    </font>
    <font>
      <sz val="9"/>
      <color theme="1"/>
      <name val="Calibri"/>
      <family val="2"/>
      <scheme val="minor"/>
    </font>
    <font>
      <sz val="9"/>
      <color theme="0"/>
      <name val="Calibri"/>
      <family val="2"/>
      <scheme val="minor"/>
    </font>
    <font>
      <b/>
      <sz val="18"/>
      <color theme="0"/>
      <name val="Verdana"/>
      <family val="2"/>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4" fontId="2" fillId="0" borderId="0" xfId="0" applyNumberFormat="1" applyFont="1" applyAlignment="1" applyProtection="1">
      <alignment horizontal="center"/>
    </xf>
    <xf numFmtId="164" fontId="3" fillId="2" borderId="3" xfId="0" applyNumberFormat="1" applyFont="1" applyFill="1" applyBorder="1" applyAlignment="1" applyProtection="1">
      <alignment horizontal="center" vertical="center"/>
    </xf>
    <xf numFmtId="0" fontId="2" fillId="2" borderId="0" xfId="0" applyFont="1" applyFill="1" applyProtection="1"/>
    <xf numFmtId="0" fontId="4" fillId="2" borderId="8" xfId="0" applyFont="1" applyFill="1" applyBorder="1" applyAlignment="1" applyProtection="1">
      <alignment horizontal="left" vertical="center" indent="1"/>
      <protection locked="0"/>
    </xf>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1" fontId="3" fillId="2" borderId="4" xfId="0" applyNumberFormat="1" applyFont="1" applyFill="1" applyBorder="1" applyAlignment="1" applyProtection="1">
      <alignment horizontal="center" vertical="center"/>
      <protection locked="0"/>
    </xf>
    <xf numFmtId="1" fontId="3" fillId="2" borderId="3" xfId="0" applyNumberFormat="1" applyFont="1" applyFill="1" applyBorder="1" applyAlignment="1" applyProtection="1">
      <alignment horizontal="center" vertical="center"/>
    </xf>
    <xf numFmtId="1" fontId="2" fillId="2" borderId="8" xfId="0" applyNumberFormat="1" applyFont="1" applyFill="1" applyBorder="1" applyAlignment="1" applyProtection="1">
      <alignment horizontal="left" vertical="center" wrapText="1" indent="1"/>
    </xf>
    <xf numFmtId="0" fontId="4" fillId="2" borderId="8" xfId="0" applyNumberFormat="1" applyFont="1" applyFill="1" applyBorder="1" applyAlignment="1" applyProtection="1">
      <alignment horizontal="left" vertical="center" indent="1"/>
      <protection locked="0"/>
    </xf>
    <xf numFmtId="165" fontId="10" fillId="4" borderId="1" xfId="0" applyNumberFormat="1" applyFont="1" applyFill="1" applyBorder="1" applyAlignment="1" applyProtection="1">
      <alignment horizontal="center" vertical="center" wrapText="1"/>
    </xf>
    <xf numFmtId="0" fontId="2" fillId="5" borderId="1" xfId="0" applyNumberFormat="1"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xf>
    <xf numFmtId="0" fontId="3" fillId="4" borderId="1" xfId="0" applyFont="1" applyFill="1" applyBorder="1" applyAlignment="1">
      <alignment vertical="center"/>
    </xf>
    <xf numFmtId="0" fontId="2" fillId="7" borderId="1" xfId="0" applyNumberFormat="1" applyFont="1" applyFill="1" applyBorder="1" applyAlignment="1">
      <alignment horizontal="center" vertical="center" wrapText="1"/>
    </xf>
    <xf numFmtId="1" fontId="2" fillId="7" borderId="1" xfId="0" applyNumberFormat="1" applyFont="1" applyFill="1" applyBorder="1" applyAlignment="1">
      <alignment horizontal="center" vertical="center" wrapText="1"/>
    </xf>
    <xf numFmtId="0" fontId="9" fillId="3" borderId="1" xfId="0" applyFont="1" applyFill="1" applyBorder="1" applyAlignment="1">
      <alignment vertical="center" wrapText="1"/>
    </xf>
    <xf numFmtId="165" fontId="2" fillId="5" borderId="1"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4" borderId="6" xfId="0" applyFont="1" applyFill="1" applyBorder="1" applyAlignment="1">
      <alignment vertical="center" wrapText="1"/>
    </xf>
    <xf numFmtId="0" fontId="8" fillId="4" borderId="7" xfId="0"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3" fillId="8" borderId="2" xfId="0" applyFont="1" applyFill="1" applyBorder="1" applyAlignment="1" applyProtection="1">
      <alignment horizontal="left" vertical="center" indent="1"/>
    </xf>
    <xf numFmtId="0" fontId="2" fillId="5" borderId="1" xfId="0" applyFont="1" applyFill="1" applyBorder="1" applyAlignment="1" applyProtection="1">
      <alignment vertical="center" wrapText="1"/>
    </xf>
    <xf numFmtId="0" fontId="7" fillId="7" borderId="1" xfId="0" applyFont="1" applyFill="1" applyBorder="1" applyAlignment="1">
      <alignment vertical="center" wrapText="1"/>
    </xf>
    <xf numFmtId="0" fontId="7" fillId="7" borderId="5" xfId="0" applyFont="1" applyFill="1" applyBorder="1" applyAlignment="1">
      <alignment vertical="center" wrapText="1"/>
    </xf>
    <xf numFmtId="0" fontId="14" fillId="0" borderId="0" xfId="0" applyFont="1"/>
    <xf numFmtId="0" fontId="15" fillId="0" borderId="0" xfId="0" quotePrefix="1" applyFont="1"/>
    <xf numFmtId="0" fontId="7" fillId="5" borderId="1" xfId="0" applyFont="1" applyFill="1" applyBorder="1" applyAlignment="1">
      <alignment horizontal="right" vertical="center" wrapText="1"/>
    </xf>
    <xf numFmtId="0" fontId="2" fillId="5" borderId="1" xfId="0" applyFont="1" applyFill="1" applyBorder="1" applyAlignment="1">
      <alignment horizontal="left" vertical="center" wrapText="1"/>
    </xf>
    <xf numFmtId="0" fontId="13" fillId="3" borderId="1" xfId="0" applyFont="1" applyFill="1" applyBorder="1" applyAlignment="1">
      <alignment vertical="center"/>
    </xf>
    <xf numFmtId="0" fontId="14" fillId="0" borderId="0" xfId="0" quotePrefix="1" applyFont="1"/>
    <xf numFmtId="0" fontId="13" fillId="3" borderId="1" xfId="0" applyFont="1" applyFill="1" applyBorder="1" applyAlignment="1">
      <alignment horizontal="right" vertical="center" wrapText="1"/>
    </xf>
    <xf numFmtId="0" fontId="12" fillId="0" borderId="0" xfId="0" applyFont="1"/>
    <xf numFmtId="0" fontId="10" fillId="4" borderId="6" xfId="0" applyFont="1" applyFill="1" applyBorder="1" applyAlignment="1">
      <alignment horizontal="right" vertical="center"/>
    </xf>
    <xf numFmtId="0" fontId="4" fillId="3" borderId="2" xfId="0" applyFont="1" applyFill="1" applyBorder="1" applyAlignment="1">
      <alignment vertical="center"/>
    </xf>
    <xf numFmtId="0" fontId="4" fillId="2" borderId="8" xfId="0" applyFont="1" applyFill="1" applyBorder="1" applyAlignment="1">
      <alignment horizontal="left" vertical="center" indent="1"/>
    </xf>
    <xf numFmtId="0" fontId="4" fillId="3" borderId="3"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0" fontId="4" fillId="2" borderId="8" xfId="0" applyFont="1" applyFill="1" applyBorder="1" applyAlignment="1">
      <alignment horizontal="left" vertical="center"/>
    </xf>
    <xf numFmtId="0" fontId="1" fillId="5" borderId="1" xfId="0" applyFont="1" applyFill="1" applyBorder="1" applyAlignment="1">
      <alignment vertical="center" wrapText="1"/>
    </xf>
    <xf numFmtId="166" fontId="1" fillId="5"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lignment horizontal="center" vertical="center"/>
    </xf>
    <xf numFmtId="166" fontId="1" fillId="4" borderId="1" xfId="0" applyNumberFormat="1" applyFont="1" applyFill="1" applyBorder="1" applyAlignment="1" applyProtection="1">
      <alignment horizontal="center" vertical="center"/>
      <protection locked="0"/>
    </xf>
    <xf numFmtId="0" fontId="16"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7" fontId="4" fillId="2" borderId="8" xfId="0" applyNumberFormat="1" applyFont="1" applyFill="1" applyBorder="1" applyAlignment="1">
      <alignment horizontal="left" vertical="center"/>
    </xf>
    <xf numFmtId="0" fontId="3" fillId="4" borderId="2" xfId="0" applyFont="1" applyFill="1" applyBorder="1" applyAlignment="1">
      <alignment vertical="center"/>
    </xf>
    <xf numFmtId="0" fontId="2" fillId="6" borderId="4" xfId="0" applyFont="1" applyFill="1" applyBorder="1" applyAlignment="1">
      <alignment vertical="center"/>
    </xf>
    <xf numFmtId="0" fontId="10" fillId="4" borderId="4" xfId="0" applyFont="1" applyFill="1" applyBorder="1" applyAlignment="1">
      <alignment horizontal="right" vertical="center"/>
    </xf>
    <xf numFmtId="0" fontId="1"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right" vertical="center"/>
    </xf>
    <xf numFmtId="0" fontId="3" fillId="0" borderId="0" xfId="0" applyFont="1" applyFill="1" applyBorder="1" applyAlignment="1">
      <alignment horizontal="left" vertical="center"/>
    </xf>
    <xf numFmtId="0" fontId="0" fillId="0" borderId="0" xfId="0" applyFill="1" applyBorder="1"/>
    <xf numFmtId="0" fontId="1" fillId="0" borderId="0" xfId="0" applyFont="1" applyFill="1" applyBorder="1" applyAlignment="1">
      <alignment horizontal="center" vertical="center"/>
    </xf>
    <xf numFmtId="0" fontId="8"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8" fillId="4" borderId="1" xfId="0" applyFont="1" applyFill="1" applyBorder="1" applyAlignment="1" applyProtection="1">
      <alignment horizontal="center" vertical="center"/>
    </xf>
    <xf numFmtId="0" fontId="3" fillId="0" borderId="0" xfId="0" applyFont="1" applyFill="1" applyBorder="1" applyAlignment="1">
      <alignment horizontal="center" vertical="center"/>
    </xf>
    <xf numFmtId="165" fontId="10" fillId="0" borderId="0" xfId="0" applyNumberFormat="1" applyFont="1" applyFill="1" applyBorder="1" applyAlignment="1">
      <alignment horizontal="center" vertical="center"/>
    </xf>
    <xf numFmtId="165" fontId="10" fillId="4" borderId="1" xfId="0" quotePrefix="1" applyNumberFormat="1" applyFont="1" applyFill="1" applyBorder="1" applyAlignment="1" applyProtection="1">
      <alignment horizontal="center" vertical="center" wrapText="1"/>
    </xf>
    <xf numFmtId="0" fontId="17" fillId="0" borderId="0" xfId="0" applyFont="1"/>
    <xf numFmtId="165" fontId="10" fillId="0" borderId="0" xfId="0" applyNumberFormat="1" applyFont="1" applyFill="1" applyBorder="1" applyAlignment="1">
      <alignment vertical="center"/>
    </xf>
    <xf numFmtId="0" fontId="12" fillId="0" borderId="0" xfId="0" applyFont="1" applyAlignment="1">
      <alignment wrapText="1"/>
    </xf>
    <xf numFmtId="0" fontId="1" fillId="8"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7" borderId="8" xfId="0" applyFont="1" applyFill="1" applyBorder="1" applyAlignment="1">
      <alignment horizontal="left" vertical="center" wrapText="1"/>
    </xf>
    <xf numFmtId="0" fontId="7" fillId="7" borderId="9" xfId="0" applyFont="1" applyFill="1" applyBorder="1" applyAlignment="1">
      <alignment horizontal="left" vertical="center" wrapText="1"/>
    </xf>
    <xf numFmtId="0" fontId="11" fillId="3" borderId="0" xfId="0" applyFont="1" applyFill="1" applyBorder="1" applyAlignment="1">
      <alignment horizontal="center" vertical="center" wrapText="1"/>
    </xf>
    <xf numFmtId="0" fontId="4" fillId="3" borderId="4"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horizontal="center" vertical="center"/>
      <protection locked="0"/>
    </xf>
    <xf numFmtId="164" fontId="3" fillId="7" borderId="2" xfId="0" applyNumberFormat="1" applyFont="1" applyFill="1" applyBorder="1" applyAlignment="1" applyProtection="1">
      <alignment horizontal="center" vertical="center"/>
      <protection locked="0"/>
    </xf>
    <xf numFmtId="164" fontId="3" fillId="7" borderId="3" xfId="0" applyNumberFormat="1" applyFont="1" applyFill="1" applyBorder="1" applyAlignment="1" applyProtection="1">
      <alignment horizontal="center" vertical="center"/>
      <protection locked="0"/>
    </xf>
    <xf numFmtId="164" fontId="3" fillId="8" borderId="4" xfId="0" applyNumberFormat="1" applyFont="1" applyFill="1" applyBorder="1" applyAlignment="1" applyProtection="1">
      <alignment horizontal="center" vertical="center"/>
    </xf>
    <xf numFmtId="164" fontId="3" fillId="8" borderId="3" xfId="0" applyNumberFormat="1" applyFont="1" applyFill="1" applyBorder="1" applyAlignment="1" applyProtection="1">
      <alignment horizontal="center" vertical="center"/>
    </xf>
    <xf numFmtId="164" fontId="3" fillId="8" borderId="2" xfId="0" applyNumberFormat="1" applyFont="1" applyFill="1" applyBorder="1" applyAlignment="1" applyProtection="1">
      <alignment horizontal="center" vertical="center"/>
    </xf>
    <xf numFmtId="164" fontId="3" fillId="7" borderId="10" xfId="0" applyNumberFormat="1" applyFont="1" applyFill="1" applyBorder="1" applyAlignment="1" applyProtection="1">
      <alignment horizontal="center" vertical="center"/>
      <protection locked="0"/>
    </xf>
    <xf numFmtId="164" fontId="3" fillId="7" borderId="5" xfId="0" applyNumberFormat="1" applyFont="1" applyFill="1" applyBorder="1" applyAlignment="1" applyProtection="1">
      <alignment horizontal="center" vertical="center"/>
      <protection locked="0"/>
    </xf>
    <xf numFmtId="164" fontId="3" fillId="7" borderId="4" xfId="0" applyNumberFormat="1" applyFont="1" applyFill="1" applyBorder="1" applyAlignment="1" applyProtection="1">
      <alignment horizontal="center" vertical="center"/>
      <protection locked="0"/>
    </xf>
    <xf numFmtId="0" fontId="2" fillId="5" borderId="7" xfId="0" applyFont="1" applyFill="1" applyBorder="1" applyAlignment="1" applyProtection="1">
      <alignment horizontal="left" vertical="center" wrapText="1"/>
    </xf>
    <xf numFmtId="0" fontId="2" fillId="5" borderId="9" xfId="0" applyFont="1" applyFill="1" applyBorder="1" applyAlignment="1" applyProtection="1">
      <alignment horizontal="left" vertical="center" wrapText="1"/>
    </xf>
    <xf numFmtId="165" fontId="10" fillId="3" borderId="2" xfId="0" applyNumberFormat="1" applyFont="1" applyFill="1" applyBorder="1" applyAlignment="1">
      <alignment horizontal="center" vertical="center"/>
    </xf>
    <xf numFmtId="165" fontId="10" fillId="3" borderId="3" xfId="0" applyNumberFormat="1" applyFont="1" applyFill="1" applyBorder="1" applyAlignment="1">
      <alignment horizontal="center" vertical="center"/>
    </xf>
    <xf numFmtId="0" fontId="3" fillId="6" borderId="7"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9" xfId="0" applyFont="1" applyFill="1" applyBorder="1" applyAlignment="1">
      <alignment horizontal="left" vertical="center" wrapText="1"/>
    </xf>
    <xf numFmtId="0" fontId="10" fillId="3" borderId="2" xfId="0" applyFont="1" applyFill="1" applyBorder="1" applyAlignment="1">
      <alignment horizontal="right" vertical="center"/>
    </xf>
    <xf numFmtId="0" fontId="10" fillId="3" borderId="3" xfId="0" applyFont="1" applyFill="1" applyBorder="1" applyAlignment="1">
      <alignment horizontal="right" vertical="center"/>
    </xf>
    <xf numFmtId="0" fontId="1" fillId="8" borderId="2" xfId="0" applyFont="1" applyFill="1" applyBorder="1" applyAlignment="1">
      <alignment horizontal="left" vertical="center"/>
    </xf>
    <xf numFmtId="0" fontId="1" fillId="8" borderId="4" xfId="0" applyFont="1" applyFill="1" applyBorder="1" applyAlignment="1">
      <alignment horizontal="left" vertical="center"/>
    </xf>
    <xf numFmtId="0" fontId="1" fillId="8" borderId="1" xfId="0" applyFont="1" applyFill="1" applyBorder="1" applyAlignment="1">
      <alignment horizontal="center" vertical="center"/>
    </xf>
    <xf numFmtId="0" fontId="3" fillId="6" borderId="1" xfId="0" applyFont="1" applyFill="1" applyBorder="1" applyAlignment="1">
      <alignment horizontal="center" vertical="center"/>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0" fontId="4" fillId="8" borderId="2" xfId="0" applyFont="1" applyFill="1" applyBorder="1" applyAlignment="1">
      <alignment horizontal="right" vertical="center"/>
    </xf>
    <xf numFmtId="0" fontId="4" fillId="8" borderId="3" xfId="0" applyFont="1" applyFill="1" applyBorder="1" applyAlignment="1">
      <alignment horizontal="right" vertical="center"/>
    </xf>
    <xf numFmtId="165" fontId="10" fillId="3" borderId="0" xfId="0" applyNumberFormat="1" applyFont="1" applyFill="1" applyBorder="1" applyAlignment="1">
      <alignment horizontal="center" vertical="center"/>
    </xf>
    <xf numFmtId="165" fontId="10" fillId="3" borderId="4" xfId="0" applyNumberFormat="1" applyFont="1" applyFill="1" applyBorder="1" applyAlignment="1">
      <alignment horizontal="center" vertical="center"/>
    </xf>
    <xf numFmtId="165" fontId="10" fillId="8" borderId="1" xfId="0" applyNumberFormat="1" applyFont="1" applyFill="1" applyBorder="1" applyAlignment="1">
      <alignment horizontal="center" vertical="center"/>
    </xf>
    <xf numFmtId="1" fontId="10" fillId="8" borderId="1" xfId="0" applyNumberFormat="1"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21"/>
  <sheetViews>
    <sheetView showGridLines="0" topLeftCell="A7" zoomScale="110" zoomScaleNormal="110" workbookViewId="0">
      <selection activeCell="B5" sqref="B5:B8"/>
    </sheetView>
  </sheetViews>
  <sheetFormatPr baseColWidth="10" defaultColWidth="8.83203125" defaultRowHeight="15" x14ac:dyDescent="0.2"/>
  <cols>
    <col min="1" max="1" width="100.6640625" customWidth="1"/>
    <col min="2" max="3" width="15.6640625" customWidth="1"/>
    <col min="4" max="4" width="33.6640625" customWidth="1"/>
  </cols>
  <sheetData>
    <row r="1" spans="1:3" ht="30" customHeight="1" x14ac:dyDescent="0.2">
      <c r="A1" s="76" t="s">
        <v>11</v>
      </c>
      <c r="B1" s="77"/>
      <c r="C1" s="78"/>
    </row>
    <row r="2" spans="1:3" s="1" customFormat="1" ht="80" customHeight="1" x14ac:dyDescent="0.2">
      <c r="A2" s="79" t="s">
        <v>13</v>
      </c>
      <c r="B2" s="80"/>
      <c r="C2" s="81"/>
    </row>
    <row r="3" spans="1:3" s="1" customFormat="1" ht="15" customHeight="1" x14ac:dyDescent="0.2">
      <c r="A3" s="22" t="s">
        <v>25</v>
      </c>
      <c r="B3" s="20" t="s">
        <v>9</v>
      </c>
      <c r="C3" s="20" t="s">
        <v>7</v>
      </c>
    </row>
    <row r="4" spans="1:3" s="1" customFormat="1" ht="20" customHeight="1" x14ac:dyDescent="0.2">
      <c r="A4" s="82" t="s">
        <v>26</v>
      </c>
      <c r="B4" s="33" t="s">
        <v>32</v>
      </c>
      <c r="C4" s="21">
        <v>3000</v>
      </c>
    </row>
    <row r="5" spans="1:3" s="1" customFormat="1" ht="20" customHeight="1" x14ac:dyDescent="0.2">
      <c r="A5" s="82"/>
      <c r="B5" s="33" t="s">
        <v>33</v>
      </c>
      <c r="C5" s="21">
        <f>C4/2</f>
        <v>1500</v>
      </c>
    </row>
    <row r="6" spans="1:3" s="1" customFormat="1" ht="20" customHeight="1" x14ac:dyDescent="0.2">
      <c r="A6" s="82"/>
      <c r="B6" s="33" t="s">
        <v>34</v>
      </c>
      <c r="C6" s="21">
        <v>600</v>
      </c>
    </row>
    <row r="7" spans="1:3" s="1" customFormat="1" ht="20" customHeight="1" x14ac:dyDescent="0.2">
      <c r="A7" s="82"/>
      <c r="B7" s="33" t="s">
        <v>35</v>
      </c>
      <c r="C7" s="21">
        <v>0</v>
      </c>
    </row>
    <row r="8" spans="1:3" s="1" customFormat="1" ht="20" customHeight="1" x14ac:dyDescent="0.2">
      <c r="A8" s="83"/>
      <c r="B8" s="33" t="s">
        <v>36</v>
      </c>
      <c r="C8" s="21" t="s">
        <v>37</v>
      </c>
    </row>
    <row r="9" spans="1:3" s="1" customFormat="1" ht="15" customHeight="1" x14ac:dyDescent="0.2">
      <c r="A9" s="22" t="s">
        <v>27</v>
      </c>
      <c r="B9" s="20" t="s">
        <v>9</v>
      </c>
      <c r="C9" s="20" t="s">
        <v>7</v>
      </c>
    </row>
    <row r="10" spans="1:3" s="1" customFormat="1" ht="20" customHeight="1" x14ac:dyDescent="0.2">
      <c r="A10" s="82" t="s">
        <v>28</v>
      </c>
      <c r="B10" s="33" t="s">
        <v>32</v>
      </c>
      <c r="C10" s="21">
        <v>3000</v>
      </c>
    </row>
    <row r="11" spans="1:3" s="1" customFormat="1" ht="20" customHeight="1" x14ac:dyDescent="0.2">
      <c r="A11" s="82"/>
      <c r="B11" s="33" t="s">
        <v>33</v>
      </c>
      <c r="C11" s="21">
        <f>C10/2</f>
        <v>1500</v>
      </c>
    </row>
    <row r="12" spans="1:3" s="1" customFormat="1" ht="20" customHeight="1" x14ac:dyDescent="0.2">
      <c r="A12" s="82"/>
      <c r="B12" s="33" t="s">
        <v>34</v>
      </c>
      <c r="C12" s="21">
        <v>600</v>
      </c>
    </row>
    <row r="13" spans="1:3" s="1" customFormat="1" ht="20" customHeight="1" x14ac:dyDescent="0.2">
      <c r="A13" s="82"/>
      <c r="B13" s="33" t="s">
        <v>35</v>
      </c>
      <c r="C13" s="21">
        <v>0</v>
      </c>
    </row>
    <row r="14" spans="1:3" s="1" customFormat="1" ht="20" customHeight="1" x14ac:dyDescent="0.2">
      <c r="A14" s="83"/>
      <c r="B14" s="33" t="s">
        <v>36</v>
      </c>
      <c r="C14" s="21" t="s">
        <v>37</v>
      </c>
    </row>
    <row r="15" spans="1:3" s="1" customFormat="1" ht="15" customHeight="1" x14ac:dyDescent="0.2">
      <c r="A15" s="22" t="s">
        <v>29</v>
      </c>
      <c r="B15" s="20" t="s">
        <v>9</v>
      </c>
      <c r="C15" s="20" t="s">
        <v>7</v>
      </c>
    </row>
    <row r="16" spans="1:3" s="1" customFormat="1" ht="25" customHeight="1" x14ac:dyDescent="0.2">
      <c r="A16" s="82" t="s">
        <v>30</v>
      </c>
      <c r="B16" s="33" t="s">
        <v>32</v>
      </c>
      <c r="C16" s="21">
        <v>3000</v>
      </c>
    </row>
    <row r="17" spans="1:3" s="1" customFormat="1" ht="25" customHeight="1" x14ac:dyDescent="0.2">
      <c r="A17" s="82"/>
      <c r="B17" s="33" t="s">
        <v>33</v>
      </c>
      <c r="C17" s="21">
        <f>C16/2</f>
        <v>1500</v>
      </c>
    </row>
    <row r="18" spans="1:3" s="1" customFormat="1" ht="25" customHeight="1" x14ac:dyDescent="0.2">
      <c r="A18" s="82"/>
      <c r="B18" s="33" t="s">
        <v>34</v>
      </c>
      <c r="C18" s="21">
        <v>600</v>
      </c>
    </row>
    <row r="19" spans="1:3" s="1" customFormat="1" ht="25" customHeight="1" x14ac:dyDescent="0.2">
      <c r="A19" s="82"/>
      <c r="B19" s="33" t="s">
        <v>35</v>
      </c>
      <c r="C19" s="21">
        <v>0</v>
      </c>
    </row>
    <row r="20" spans="1:3" s="1" customFormat="1" ht="25" customHeight="1" x14ac:dyDescent="0.2">
      <c r="A20" s="83"/>
      <c r="B20" s="33" t="s">
        <v>36</v>
      </c>
      <c r="C20" s="21" t="s">
        <v>37</v>
      </c>
    </row>
    <row r="21" spans="1:3" ht="30" customHeight="1" x14ac:dyDescent="0.2">
      <c r="A21" s="73"/>
      <c r="B21" s="74"/>
      <c r="C21" s="75"/>
    </row>
  </sheetData>
  <sheetProtection algorithmName="SHA-512" hashValue="XNWUkyJquKToFh18l32ouEJLdzDqEjcEwESl52H7MusE0SpeeQBcScxFxH/w3vNMHUPaXMRWhRlEC79+eBbo+Q==" saltValue="qH1EIvrWMzOPdLDa3+3bOw==" spinCount="100000" sheet="1" objects="1" scenarios="1"/>
  <mergeCells count="6">
    <mergeCell ref="A21:C21"/>
    <mergeCell ref="A1:C1"/>
    <mergeCell ref="A2:C2"/>
    <mergeCell ref="A4:A8"/>
    <mergeCell ref="A10:A14"/>
    <mergeCell ref="A16:A20"/>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6C00-3F4C-0543-A02D-E81D43AA77B3}">
  <dimension ref="A1:I13"/>
  <sheetViews>
    <sheetView showGridLines="0" zoomScale="110" zoomScaleNormal="110" workbookViewId="0">
      <selection activeCell="L5" sqref="L5"/>
    </sheetView>
  </sheetViews>
  <sheetFormatPr baseColWidth="10" defaultRowHeight="15" x14ac:dyDescent="0.2"/>
  <cols>
    <col min="1" max="1" width="75.83203125" style="30" customWidth="1"/>
    <col min="2" max="2" width="40.83203125" style="30" customWidth="1"/>
    <col min="3" max="7" width="10.83203125" style="69"/>
    <col min="8" max="8" width="10.83203125" style="37"/>
  </cols>
  <sheetData>
    <row r="1" spans="1:9" ht="30" customHeight="1" x14ac:dyDescent="0.2">
      <c r="A1" s="84" t="s">
        <v>39</v>
      </c>
      <c r="B1" s="84"/>
    </row>
    <row r="2" spans="1:9" x14ac:dyDescent="0.2">
      <c r="A2" s="23" t="s">
        <v>31</v>
      </c>
      <c r="B2" s="24" t="s">
        <v>14</v>
      </c>
    </row>
    <row r="3" spans="1:9" ht="26" x14ac:dyDescent="0.2">
      <c r="A3" s="28" t="s">
        <v>40</v>
      </c>
      <c r="B3" s="32" t="s">
        <v>15</v>
      </c>
      <c r="D3" s="37" t="s">
        <v>9</v>
      </c>
      <c r="E3" s="37" t="s">
        <v>64</v>
      </c>
      <c r="F3" s="37" t="s">
        <v>65</v>
      </c>
      <c r="G3" s="37"/>
      <c r="I3" s="37"/>
    </row>
    <row r="4" spans="1:9" ht="52" x14ac:dyDescent="0.2">
      <c r="A4" s="28" t="s">
        <v>41</v>
      </c>
      <c r="B4" s="32" t="s">
        <v>16</v>
      </c>
      <c r="D4" s="37" t="s">
        <v>9</v>
      </c>
      <c r="E4" s="71" t="s">
        <v>66</v>
      </c>
      <c r="F4" s="71" t="s">
        <v>67</v>
      </c>
      <c r="G4" s="71" t="s">
        <v>68</v>
      </c>
      <c r="H4" s="71" t="s">
        <v>69</v>
      </c>
      <c r="I4" s="37"/>
    </row>
    <row r="5" spans="1:9" ht="80" x14ac:dyDescent="0.2">
      <c r="A5" s="29" t="s">
        <v>42</v>
      </c>
      <c r="B5" s="32" t="s">
        <v>17</v>
      </c>
      <c r="D5" s="37" t="s">
        <v>9</v>
      </c>
      <c r="E5" s="71" t="s">
        <v>70</v>
      </c>
      <c r="F5" s="71" t="s">
        <v>71</v>
      </c>
      <c r="G5" s="71" t="s">
        <v>72</v>
      </c>
      <c r="H5" s="71" t="s">
        <v>73</v>
      </c>
      <c r="I5" s="37"/>
    </row>
    <row r="6" spans="1:9" ht="64" x14ac:dyDescent="0.2">
      <c r="A6" s="29" t="s">
        <v>43</v>
      </c>
      <c r="B6" s="32" t="s">
        <v>19</v>
      </c>
      <c r="D6" s="37" t="s">
        <v>9</v>
      </c>
      <c r="E6" s="71" t="s">
        <v>74</v>
      </c>
      <c r="F6" s="71" t="s">
        <v>75</v>
      </c>
      <c r="G6" s="71" t="s">
        <v>76</v>
      </c>
      <c r="H6" s="71" t="s">
        <v>77</v>
      </c>
      <c r="I6" s="37"/>
    </row>
    <row r="7" spans="1:9" ht="48" x14ac:dyDescent="0.2">
      <c r="A7" s="29" t="s">
        <v>44</v>
      </c>
      <c r="B7" s="32" t="s">
        <v>20</v>
      </c>
      <c r="D7" s="71" t="s">
        <v>9</v>
      </c>
      <c r="E7" s="71" t="s">
        <v>78</v>
      </c>
      <c r="F7" s="71" t="s">
        <v>79</v>
      </c>
      <c r="G7" s="71" t="s">
        <v>80</v>
      </c>
      <c r="I7" s="37"/>
    </row>
    <row r="8" spans="1:9" ht="26" x14ac:dyDescent="0.2">
      <c r="A8" s="29" t="s">
        <v>45</v>
      </c>
      <c r="B8" s="32" t="s">
        <v>21</v>
      </c>
      <c r="D8" s="37"/>
      <c r="E8" s="37"/>
      <c r="F8" s="37"/>
      <c r="G8" s="37"/>
      <c r="I8" s="37"/>
    </row>
    <row r="9" spans="1:9" ht="26" x14ac:dyDescent="0.2">
      <c r="A9" s="29" t="s">
        <v>46</v>
      </c>
      <c r="B9" s="32" t="s">
        <v>18</v>
      </c>
      <c r="D9" s="37"/>
      <c r="E9" s="37"/>
      <c r="F9" s="37"/>
      <c r="G9" s="37"/>
      <c r="I9" s="37"/>
    </row>
    <row r="10" spans="1:9" ht="26" x14ac:dyDescent="0.2">
      <c r="A10" s="29" t="s">
        <v>47</v>
      </c>
      <c r="B10" s="32" t="s">
        <v>18</v>
      </c>
    </row>
    <row r="11" spans="1:9" ht="52" x14ac:dyDescent="0.2">
      <c r="A11" s="29" t="s">
        <v>48</v>
      </c>
      <c r="B11" s="32" t="s">
        <v>17</v>
      </c>
    </row>
    <row r="12" spans="1:9" ht="30" customHeight="1" x14ac:dyDescent="0.2">
      <c r="A12" s="34" t="s">
        <v>52</v>
      </c>
      <c r="B12" s="36" t="s">
        <v>38</v>
      </c>
    </row>
    <row r="13" spans="1:9" x14ac:dyDescent="0.2">
      <c r="A13" s="31"/>
      <c r="B13" s="35"/>
    </row>
  </sheetData>
  <sheetProtection algorithmName="SHA-512" hashValue="RCEKoSKZ5/QsmkpaaK0S+q3wAqIi+ZB5ThSMoiQsdCxr9Hwv+43GBLCBDM53NxydbfwajN6iBiBghCWDqS2q+g==" saltValue="dj9K4EVjgpqR3WSjaEQugw==" spinCount="100000" sheet="1" objects="1" scenarios="1"/>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8"/>
  <sheetViews>
    <sheetView showGridLines="0" topLeftCell="A24" zoomScaleNormal="100" zoomScalePageLayoutView="85" workbookViewId="0">
      <selection activeCell="I7" sqref="I7"/>
    </sheetView>
  </sheetViews>
  <sheetFormatPr baseColWidth="10" defaultColWidth="8.83203125" defaultRowHeight="13" x14ac:dyDescent="0.15"/>
  <cols>
    <col min="1" max="1" width="90.83203125" style="3" customWidth="1"/>
    <col min="2" max="2" width="2.6640625" style="6"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 min="11" max="11" width="11.6640625" style="3" bestFit="1" customWidth="1"/>
    <col min="12" max="16384" width="8.83203125" style="3"/>
  </cols>
  <sheetData>
    <row r="1" spans="1:11" ht="50" customHeight="1" x14ac:dyDescent="0.2">
      <c r="A1" s="25" t="s">
        <v>3</v>
      </c>
      <c r="B1" s="7"/>
      <c r="C1" s="85" t="s">
        <v>22</v>
      </c>
      <c r="D1" s="86"/>
      <c r="E1" s="13"/>
      <c r="F1" s="85" t="s">
        <v>23</v>
      </c>
      <c r="G1" s="86"/>
      <c r="H1" s="13"/>
      <c r="I1" s="85" t="s">
        <v>24</v>
      </c>
      <c r="J1" s="86"/>
      <c r="K1" s="2"/>
    </row>
    <row r="2" spans="1:11" ht="20" customHeight="1" x14ac:dyDescent="0.15">
      <c r="A2" s="26" t="str">
        <f>'Beoordelen open vragen'!A1</f>
        <v>Beoordeling Open vragen</v>
      </c>
      <c r="B2" s="8"/>
      <c r="C2" s="89" t="s">
        <v>7</v>
      </c>
      <c r="D2" s="90"/>
      <c r="E2" s="8"/>
      <c r="F2" s="91" t="s">
        <v>7</v>
      </c>
      <c r="G2" s="90"/>
      <c r="H2" s="8"/>
      <c r="I2" s="91" t="s">
        <v>7</v>
      </c>
      <c r="J2" s="90"/>
    </row>
    <row r="3" spans="1:11" ht="20" customHeight="1" x14ac:dyDescent="0.15">
      <c r="A3" s="27" t="str">
        <f>'Beoordelen open vragen'!A3:A3</f>
        <v xml:space="preserve">1.1	 Aansluitingsmogelijkheden laptops </v>
      </c>
      <c r="B3" s="9"/>
      <c r="C3" s="10" t="s">
        <v>9</v>
      </c>
      <c r="D3" s="11"/>
      <c r="E3" s="12"/>
      <c r="F3" s="10" t="s">
        <v>9</v>
      </c>
      <c r="G3" s="11"/>
      <c r="H3" s="12"/>
      <c r="I3" s="10" t="s">
        <v>9</v>
      </c>
      <c r="J3" s="5"/>
    </row>
    <row r="4" spans="1:11" ht="170" customHeight="1" x14ac:dyDescent="0.15">
      <c r="A4" s="27" t="str">
        <f>'Beoordelen open vragen'!A4</f>
        <v xml:space="preserve">Inschrijver dient op maximaal 2 A4 antwoord te geven op de volgende vraag:
Momenteel wordt er op het gebied van laptops gebruik gemaakt van zowel USB-a als USB-c. De gemeente beschikt over dockingstations die doormiddel van een USB-a gekoppeld worden aan de laptops. Inschrijver dient te beschrijven hoe zij een koppeling van de laptop met USB-a gedurende de gehele looptijd zal garanderen. Daarnaast dient inschrijver te beschrijven hoe zij een koppeling met de monitoren (die beschikken over een HDMI-aansluiting) gedurende de gehele looptijd van de overeenkomst zal garanderen. </v>
      </c>
      <c r="B4" s="9"/>
      <c r="C4" s="92" t="s">
        <v>8</v>
      </c>
      <c r="D4" s="93"/>
      <c r="E4" s="9"/>
      <c r="F4" s="87" t="s">
        <v>8</v>
      </c>
      <c r="G4" s="88"/>
      <c r="H4" s="9"/>
      <c r="I4" s="87" t="s">
        <v>8</v>
      </c>
      <c r="J4" s="88"/>
    </row>
    <row r="5" spans="1:11" ht="20" customHeight="1" x14ac:dyDescent="0.15">
      <c r="A5" s="27" t="str">
        <f>'Beoordelen open vragen'!A9</f>
        <v>1.2 	Bestelproces</v>
      </c>
      <c r="B5" s="9"/>
      <c r="C5" s="10" t="s">
        <v>9</v>
      </c>
      <c r="D5" s="11"/>
      <c r="E5" s="12"/>
      <c r="F5" s="10" t="s">
        <v>9</v>
      </c>
      <c r="G5" s="11"/>
      <c r="H5" s="12"/>
      <c r="I5" s="10" t="s">
        <v>9</v>
      </c>
      <c r="J5" s="5"/>
    </row>
    <row r="6" spans="1:11" ht="170" customHeight="1" x14ac:dyDescent="0.15">
      <c r="A6" s="27" t="str">
        <f>'Beoordelen open vragen'!A10</f>
        <v xml:space="preserve">Inschrijver dient te beschrijven, op maximaal 2 A4, hoe haar bestel- en leverproces eruitziet vanaf het moment dat een besteller een bestelling plaatst tot aflevering bij de eindgebruiker thuis. Hierin dient inschrijver tevens te beschrijven hoe zij handelt in de volgende situaties:
-	Een laptop raakt zoek in het bezorgproces, wordt niet afgeleverd bij de eindgebruiker.
-	De bezorgdienst geeft aan dat de laptop is afgeleverd bij de eindgebruiker thuis, maar de eindgebruiker heeft de laptop niet ontvangen (er is een handtekening gezet voor ontvangst, maar deze is niet gezet door de eindgebruiker). </v>
      </c>
      <c r="B6" s="9"/>
      <c r="C6" s="94" t="s">
        <v>8</v>
      </c>
      <c r="D6" s="88"/>
      <c r="E6" s="9"/>
      <c r="F6" s="87" t="s">
        <v>8</v>
      </c>
      <c r="G6" s="88"/>
      <c r="H6" s="9"/>
      <c r="I6" s="87" t="s">
        <v>8</v>
      </c>
      <c r="J6" s="88"/>
    </row>
    <row r="7" spans="1:11" ht="20" customHeight="1" x14ac:dyDescent="0.15">
      <c r="A7" s="27" t="str">
        <f>'Beoordelen open vragen'!A15</f>
        <v xml:space="preserve">1.3 	CASUS Leveringsgarantie </v>
      </c>
      <c r="B7" s="9"/>
      <c r="C7" s="10" t="s">
        <v>9</v>
      </c>
      <c r="D7" s="11"/>
      <c r="E7" s="12"/>
      <c r="F7" s="10" t="s">
        <v>9</v>
      </c>
      <c r="G7" s="11"/>
      <c r="H7" s="12"/>
      <c r="I7" s="10" t="s">
        <v>9</v>
      </c>
      <c r="J7" s="5"/>
    </row>
    <row r="8" spans="1:11" ht="170" customHeight="1" x14ac:dyDescent="0.15">
      <c r="A8" s="27" t="str">
        <f>'Beoordelen open vragen'!A16</f>
        <v>Inschrijver dient op maximaal 3 A4 antwoord te geven op de volgende casus:
Een aantal maanden na ingang van de overeenkomst plaatst de gemeente een bestelling voor &lt;&lt;&gt;&gt; laptops, omdat er een groot aantal nieuwe medewerkers in dienst komen. Vanwege het wereldwijde tekort aan laptops door de Corona-crisis en het tekort aan microchips kan opdrachtnemer de bestelde laptops niet tijdig leveren. 
De gemeente heeft de bestelde laptops binnen de in het programma van eisen gestelde levertijd nodig, anders kunnen de nieuwe medewerkers hun werkzaamheden niet aanvangen. Inschrijver dient te beschrijven welke oplossing zij binnen welke termijn kan bieden, zodat de nieuwe medewerkers wel aan het werk kunnen.</v>
      </c>
      <c r="B8" s="9"/>
      <c r="C8" s="92" t="s">
        <v>8</v>
      </c>
      <c r="D8" s="93"/>
      <c r="E8" s="9"/>
      <c r="F8" s="87" t="s">
        <v>8</v>
      </c>
      <c r="G8" s="88"/>
      <c r="H8" s="9"/>
      <c r="I8" s="87" t="s">
        <v>8</v>
      </c>
      <c r="J8" s="88"/>
    </row>
    <row r="10" spans="1:11" ht="20" customHeight="1" x14ac:dyDescent="0.15">
      <c r="A10" s="26" t="str">
        <f>'Beoordelen webportal'!A1</f>
        <v>Beoordelen webportal</v>
      </c>
      <c r="B10" s="8"/>
      <c r="C10" s="89" t="s">
        <v>7</v>
      </c>
      <c r="D10" s="90"/>
      <c r="E10" s="8"/>
      <c r="F10" s="91" t="s">
        <v>7</v>
      </c>
      <c r="G10" s="90"/>
      <c r="H10" s="8"/>
      <c r="I10" s="91" t="s">
        <v>7</v>
      </c>
      <c r="J10" s="90"/>
    </row>
    <row r="11" spans="1:11" ht="20" customHeight="1" x14ac:dyDescent="0.15">
      <c r="A11" s="95" t="str">
        <f>'Beoordelen webportal'!A3</f>
        <v>1. Login werkt conform opgegeven inloggegevens</v>
      </c>
      <c r="B11" s="9"/>
      <c r="C11" s="10" t="s">
        <v>9</v>
      </c>
      <c r="D11" s="11"/>
      <c r="E11" s="12"/>
      <c r="F11" s="10" t="s">
        <v>9</v>
      </c>
      <c r="G11" s="11"/>
      <c r="H11" s="12"/>
      <c r="I11" s="10" t="s">
        <v>9</v>
      </c>
      <c r="J11" s="5"/>
    </row>
    <row r="12" spans="1:11" ht="170" customHeight="1" x14ac:dyDescent="0.15">
      <c r="A12" s="96"/>
      <c r="B12" s="9"/>
      <c r="C12" s="92" t="s">
        <v>8</v>
      </c>
      <c r="D12" s="93"/>
      <c r="E12" s="9"/>
      <c r="F12" s="87" t="s">
        <v>8</v>
      </c>
      <c r="G12" s="88"/>
      <c r="H12" s="9"/>
      <c r="I12" s="87" t="s">
        <v>8</v>
      </c>
      <c r="J12" s="88"/>
    </row>
    <row r="13" spans="1:11" ht="20" customHeight="1" x14ac:dyDescent="0.15">
      <c r="A13" s="95" t="str">
        <f>'Beoordelen webportal'!A4</f>
        <v xml:space="preserve">2. Algehele indruk van de opzet, uitstraling en laagdrempeligheid van de portal. </v>
      </c>
      <c r="B13" s="9"/>
      <c r="C13" s="10" t="s">
        <v>9</v>
      </c>
      <c r="D13" s="11"/>
      <c r="E13" s="12"/>
      <c r="F13" s="10" t="s">
        <v>9</v>
      </c>
      <c r="G13" s="11"/>
      <c r="H13" s="12"/>
      <c r="I13" s="10" t="s">
        <v>9</v>
      </c>
      <c r="J13" s="5"/>
    </row>
    <row r="14" spans="1:11" ht="170" customHeight="1" x14ac:dyDescent="0.15">
      <c r="A14" s="96"/>
      <c r="B14" s="9"/>
      <c r="C14" s="94" t="s">
        <v>8</v>
      </c>
      <c r="D14" s="88"/>
      <c r="E14" s="9"/>
      <c r="F14" s="87" t="s">
        <v>8</v>
      </c>
      <c r="G14" s="88"/>
      <c r="H14" s="9"/>
      <c r="I14" s="87" t="s">
        <v>8</v>
      </c>
      <c r="J14" s="88"/>
    </row>
    <row r="15" spans="1:11" ht="20" customHeight="1" x14ac:dyDescent="0.15">
      <c r="A15" s="95" t="str">
        <f>'Beoordelen webportal'!A5</f>
        <v>3. Logische opbouw van de schermen en eenvoud van de opzet van de portal.</v>
      </c>
      <c r="B15" s="9"/>
      <c r="C15" s="10" t="s">
        <v>9</v>
      </c>
      <c r="D15" s="11"/>
      <c r="E15" s="12"/>
      <c r="F15" s="10" t="s">
        <v>9</v>
      </c>
      <c r="G15" s="11"/>
      <c r="H15" s="12"/>
      <c r="I15" s="10" t="s">
        <v>9</v>
      </c>
      <c r="J15" s="5"/>
    </row>
    <row r="16" spans="1:11" ht="170" customHeight="1" x14ac:dyDescent="0.15">
      <c r="A16" s="96"/>
      <c r="B16" s="9"/>
      <c r="C16" s="92" t="s">
        <v>8</v>
      </c>
      <c r="D16" s="93"/>
      <c r="E16" s="9"/>
      <c r="F16" s="87" t="s">
        <v>8</v>
      </c>
      <c r="G16" s="88"/>
      <c r="H16" s="9"/>
      <c r="I16" s="87" t="s">
        <v>8</v>
      </c>
      <c r="J16" s="88"/>
    </row>
    <row r="17" spans="1:10" ht="20" customHeight="1" x14ac:dyDescent="0.15">
      <c r="A17" s="95" t="str">
        <f>'Beoordelen webportal'!A6</f>
        <v>4. Bij een bestelling de mogelijkheid van: 
-	vrij tekstveld
-	help-functies
-	automatische tips/ondersteuning</v>
      </c>
      <c r="B17" s="9"/>
      <c r="C17" s="10" t="s">
        <v>9</v>
      </c>
      <c r="D17" s="11"/>
      <c r="E17" s="12"/>
      <c r="F17" s="10" t="s">
        <v>9</v>
      </c>
      <c r="G17" s="11"/>
      <c r="H17" s="12"/>
      <c r="I17" s="10" t="s">
        <v>9</v>
      </c>
      <c r="J17" s="5"/>
    </row>
    <row r="18" spans="1:10" ht="170" customHeight="1" x14ac:dyDescent="0.15">
      <c r="A18" s="96"/>
      <c r="B18" s="9"/>
      <c r="C18" s="92" t="s">
        <v>8</v>
      </c>
      <c r="D18" s="93"/>
      <c r="E18" s="9"/>
      <c r="F18" s="87" t="s">
        <v>8</v>
      </c>
      <c r="G18" s="88"/>
      <c r="H18" s="9"/>
      <c r="I18" s="87" t="s">
        <v>8</v>
      </c>
      <c r="J18" s="88"/>
    </row>
    <row r="19" spans="1:10" ht="20" customHeight="1" x14ac:dyDescent="0.15">
      <c r="A19" s="95" t="str">
        <f>'Beoordelen webportal'!A7</f>
        <v>5. Aanwezigheid van een gebruiksvriendelijke en werkende zoekfunctie binnen de portal.</v>
      </c>
      <c r="B19" s="9"/>
      <c r="C19" s="10" t="s">
        <v>9</v>
      </c>
      <c r="D19" s="11"/>
      <c r="E19" s="12"/>
      <c r="F19" s="10" t="s">
        <v>9</v>
      </c>
      <c r="G19" s="11"/>
      <c r="H19" s="12"/>
      <c r="I19" s="10" t="s">
        <v>9</v>
      </c>
      <c r="J19" s="5"/>
    </row>
    <row r="20" spans="1:10" ht="170" customHeight="1" x14ac:dyDescent="0.15">
      <c r="A20" s="96"/>
      <c r="B20" s="9"/>
      <c r="C20" s="94" t="s">
        <v>8</v>
      </c>
      <c r="D20" s="88"/>
      <c r="E20" s="9"/>
      <c r="F20" s="87" t="s">
        <v>8</v>
      </c>
      <c r="G20" s="88"/>
      <c r="H20" s="9"/>
      <c r="I20" s="87" t="s">
        <v>8</v>
      </c>
      <c r="J20" s="88"/>
    </row>
    <row r="21" spans="1:10" ht="20" customHeight="1" x14ac:dyDescent="0.15">
      <c r="A21" s="95" t="str">
        <f>'Beoordelen webportal'!A8</f>
        <v>6. Juiste prijzen (tarieven conform ingediend prijzenblad van de inschrijver en BTW) komen online in beeld (tijdens bestellen).</v>
      </c>
      <c r="B21" s="9"/>
      <c r="C21" s="10" t="s">
        <v>9</v>
      </c>
      <c r="D21" s="11"/>
      <c r="E21" s="12"/>
      <c r="F21" s="10" t="s">
        <v>9</v>
      </c>
      <c r="G21" s="11"/>
      <c r="H21" s="12"/>
      <c r="I21" s="10" t="s">
        <v>9</v>
      </c>
      <c r="J21" s="5"/>
    </row>
    <row r="22" spans="1:10" ht="170" customHeight="1" x14ac:dyDescent="0.15">
      <c r="A22" s="96"/>
      <c r="B22" s="9"/>
      <c r="C22" s="92" t="s">
        <v>8</v>
      </c>
      <c r="D22" s="93"/>
      <c r="E22" s="9"/>
      <c r="F22" s="87" t="s">
        <v>8</v>
      </c>
      <c r="G22" s="88"/>
      <c r="H22" s="9"/>
      <c r="I22" s="87" t="s">
        <v>8</v>
      </c>
      <c r="J22" s="88"/>
    </row>
    <row r="23" spans="1:10" ht="20" customHeight="1" x14ac:dyDescent="0.15">
      <c r="A23" s="95" t="str">
        <f>'Beoordelen webportal'!A9</f>
        <v>7. De webportal is herkenbaar voor gebruikers/ bestellers van de aanbestedende dienst als ware het een eigen webshop van aanbestedende dienst is (uitgangspunt de stijl van lochem.nl).</v>
      </c>
      <c r="B23" s="9"/>
      <c r="C23" s="10" t="s">
        <v>9</v>
      </c>
      <c r="D23" s="11"/>
      <c r="E23" s="12"/>
      <c r="F23" s="10" t="s">
        <v>9</v>
      </c>
      <c r="G23" s="11"/>
      <c r="H23" s="12"/>
      <c r="I23" s="10" t="s">
        <v>9</v>
      </c>
      <c r="J23" s="5"/>
    </row>
    <row r="24" spans="1:10" ht="170" customHeight="1" x14ac:dyDescent="0.15">
      <c r="A24" s="96"/>
      <c r="B24" s="9"/>
      <c r="C24" s="92" t="s">
        <v>8</v>
      </c>
      <c r="D24" s="93"/>
      <c r="E24" s="9"/>
      <c r="F24" s="87" t="s">
        <v>8</v>
      </c>
      <c r="G24" s="88"/>
      <c r="H24" s="9"/>
      <c r="I24" s="87" t="s">
        <v>8</v>
      </c>
      <c r="J24" s="88"/>
    </row>
    <row r="25" spans="1:10" ht="20" customHeight="1" x14ac:dyDescent="0.15">
      <c r="A25" s="95" t="str">
        <f>'Beoordelen webportal'!A10</f>
        <v>8. Automatische e-mail notificatie (e-mailadres moet dus een verplicht veld zijn).</v>
      </c>
      <c r="B25" s="9"/>
      <c r="C25" s="10" t="s">
        <v>9</v>
      </c>
      <c r="D25" s="11"/>
      <c r="E25" s="12"/>
      <c r="F25" s="10" t="s">
        <v>9</v>
      </c>
      <c r="G25" s="11"/>
      <c r="H25" s="12"/>
      <c r="I25" s="10" t="s">
        <v>9</v>
      </c>
      <c r="J25" s="5"/>
    </row>
    <row r="26" spans="1:10" ht="170" customHeight="1" x14ac:dyDescent="0.15">
      <c r="A26" s="96"/>
      <c r="B26" s="9"/>
      <c r="C26" s="94" t="s">
        <v>8</v>
      </c>
      <c r="D26" s="88"/>
      <c r="E26" s="9"/>
      <c r="F26" s="87" t="s">
        <v>8</v>
      </c>
      <c r="G26" s="88"/>
      <c r="H26" s="9"/>
      <c r="I26" s="87" t="s">
        <v>8</v>
      </c>
      <c r="J26" s="88"/>
    </row>
    <row r="27" spans="1:10" ht="20" customHeight="1" x14ac:dyDescent="0.15">
      <c r="A27" s="95" t="str">
        <f>'Beoordelen webportal'!A11</f>
        <v>9. Inzichtelijkheid reparatieopdracht.</v>
      </c>
      <c r="B27" s="9"/>
      <c r="C27" s="10" t="s">
        <v>9</v>
      </c>
      <c r="D27" s="11"/>
      <c r="E27" s="12"/>
      <c r="F27" s="10" t="s">
        <v>9</v>
      </c>
      <c r="G27" s="11"/>
      <c r="H27" s="12"/>
      <c r="I27" s="10" t="s">
        <v>9</v>
      </c>
      <c r="J27" s="5"/>
    </row>
    <row r="28" spans="1:10" ht="170" customHeight="1" x14ac:dyDescent="0.15">
      <c r="A28" s="96"/>
      <c r="B28" s="9"/>
      <c r="C28" s="92" t="s">
        <v>8</v>
      </c>
      <c r="D28" s="93"/>
      <c r="E28" s="9"/>
      <c r="F28" s="87" t="s">
        <v>8</v>
      </c>
      <c r="G28" s="88"/>
      <c r="H28" s="9"/>
      <c r="I28" s="87" t="s">
        <v>8</v>
      </c>
      <c r="J28" s="88"/>
    </row>
  </sheetData>
  <sheetProtection algorithmName="SHA-512" hashValue="34gybZmBESQUcb9CJPjzBwnrScH27ebcT8imUpWcHkL3HKSQ9jkkXsLMekMANb4QPqFFThydZ1g8pbsK7WSu8A==" saltValue="LATg0Ht44qkq0wPE40S/tg==" spinCount="100000" sheet="1" objects="1" scenarios="1"/>
  <mergeCells count="54">
    <mergeCell ref="A25:A26"/>
    <mergeCell ref="C26:D26"/>
    <mergeCell ref="F26:G26"/>
    <mergeCell ref="I26:J26"/>
    <mergeCell ref="A27:A28"/>
    <mergeCell ref="C28:D28"/>
    <mergeCell ref="F28:G28"/>
    <mergeCell ref="I28:J28"/>
    <mergeCell ref="A21:A22"/>
    <mergeCell ref="C22:D22"/>
    <mergeCell ref="F22:G22"/>
    <mergeCell ref="I22:J22"/>
    <mergeCell ref="A23:A24"/>
    <mergeCell ref="C24:D24"/>
    <mergeCell ref="F24:G24"/>
    <mergeCell ref="I24:J24"/>
    <mergeCell ref="F18:G18"/>
    <mergeCell ref="I18:J18"/>
    <mergeCell ref="A19:A20"/>
    <mergeCell ref="C20:D20"/>
    <mergeCell ref="F20:G20"/>
    <mergeCell ref="I20:J20"/>
    <mergeCell ref="A11:A12"/>
    <mergeCell ref="A13:A14"/>
    <mergeCell ref="A15:A16"/>
    <mergeCell ref="A17:A18"/>
    <mergeCell ref="C18:D18"/>
    <mergeCell ref="C14:D14"/>
    <mergeCell ref="F14:G14"/>
    <mergeCell ref="I14:J14"/>
    <mergeCell ref="C16:D16"/>
    <mergeCell ref="F16:G16"/>
    <mergeCell ref="I16:J16"/>
    <mergeCell ref="C10:D10"/>
    <mergeCell ref="F10:G10"/>
    <mergeCell ref="I10:J10"/>
    <mergeCell ref="C12:D12"/>
    <mergeCell ref="F12:G12"/>
    <mergeCell ref="I12:J12"/>
    <mergeCell ref="C8:D8"/>
    <mergeCell ref="F8:G8"/>
    <mergeCell ref="I8:J8"/>
    <mergeCell ref="C4:D4"/>
    <mergeCell ref="C6:D6"/>
    <mergeCell ref="I1:J1"/>
    <mergeCell ref="I4:J4"/>
    <mergeCell ref="I6:J6"/>
    <mergeCell ref="C2:D2"/>
    <mergeCell ref="I2:J2"/>
    <mergeCell ref="C1:D1"/>
    <mergeCell ref="F1:G1"/>
    <mergeCell ref="F4:G4"/>
    <mergeCell ref="F6:G6"/>
    <mergeCell ref="F2:G2"/>
  </mergeCells>
  <dataValidations count="1">
    <dataValidation type="list" errorStyle="warning" allowBlank="1" showErrorMessage="1" sqref="C3 F3 I3 C5 F5 I5 C7 F7 I7" xr:uid="{00000000-0002-0000-0100-000000000000}">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5">
        <x14:dataValidation type="list" errorStyle="warning" allowBlank="1" showErrorMessage="1" xr:uid="{128296F9-3BF6-C24A-9660-926DF594833E}">
          <x14:formula1>
            <xm:f>'Beoordelen webportal'!$D$6:$H$6</xm:f>
          </x14:formula1>
          <xm:sqref>C17 F17 I17</xm:sqref>
        </x14:dataValidation>
        <x14:dataValidation type="list" errorStyle="warning" allowBlank="1" showErrorMessage="1" xr:uid="{B9BA25BF-5D19-774D-9A05-5DC3ECAF7025}">
          <x14:formula1>
            <xm:f>'Beoordelen webportal'!$D$3:$F$3</xm:f>
          </x14:formula1>
          <xm:sqref>C11 F11 I11 C21 F21 I21 C23 F23 I23 C25 F25 I25</xm:sqref>
        </x14:dataValidation>
        <x14:dataValidation type="list" errorStyle="warning" allowBlank="1" showErrorMessage="1" xr:uid="{D95DE773-A833-634E-A924-1410189B0FDA}">
          <x14:formula1>
            <xm:f>'Beoordelen webportal'!$D$4:$H$4</xm:f>
          </x14:formula1>
          <xm:sqref>C13 F13 I13</xm:sqref>
        </x14:dataValidation>
        <x14:dataValidation type="list" errorStyle="warning" allowBlank="1" showErrorMessage="1" xr:uid="{6B28D8B2-68EE-4043-8977-BB7350A13AFE}">
          <x14:formula1>
            <xm:f>'Beoordelen webportal'!$D$5:$H$5</xm:f>
          </x14:formula1>
          <xm:sqref>C15 F15 I15 C27 F27 I27</xm:sqref>
        </x14:dataValidation>
        <x14:dataValidation type="list" errorStyle="warning" allowBlank="1" showErrorMessage="1" xr:uid="{7E6B6492-CD88-ED42-995D-D5CB4B9695D8}">
          <x14:formula1>
            <xm:f>'Beoordelen webportal'!$D$7:$G$7</xm:f>
          </x14:formula1>
          <xm:sqref>C19 F19 I19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8"/>
  <sheetViews>
    <sheetView showGridLines="0" topLeftCell="A28" zoomScaleNormal="100" zoomScalePageLayoutView="85" workbookViewId="0">
      <selection activeCell="I7" sqref="I7"/>
    </sheetView>
  </sheetViews>
  <sheetFormatPr baseColWidth="10" defaultColWidth="8.83203125" defaultRowHeight="13" x14ac:dyDescent="0.15"/>
  <cols>
    <col min="1" max="1" width="90.83203125" style="3" customWidth="1"/>
    <col min="2" max="2" width="2.6640625" style="6"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 min="11" max="11" width="11.6640625" style="3" bestFit="1" customWidth="1"/>
    <col min="12" max="16384" width="8.83203125" style="3"/>
  </cols>
  <sheetData>
    <row r="1" spans="1:11" ht="50" customHeight="1" x14ac:dyDescent="0.2">
      <c r="A1" s="25" t="s">
        <v>4</v>
      </c>
      <c r="B1" s="7"/>
      <c r="C1" s="85" t="s">
        <v>22</v>
      </c>
      <c r="D1" s="86"/>
      <c r="E1" s="13"/>
      <c r="F1" s="85" t="s">
        <v>23</v>
      </c>
      <c r="G1" s="86"/>
      <c r="H1" s="13"/>
      <c r="I1" s="85" t="s">
        <v>24</v>
      </c>
      <c r="J1" s="86"/>
      <c r="K1" s="2"/>
    </row>
    <row r="2" spans="1:11" ht="20" customHeight="1" x14ac:dyDescent="0.15">
      <c r="A2" s="26" t="str">
        <f>'Beoordelen open vragen'!A1</f>
        <v>Beoordeling Open vragen</v>
      </c>
      <c r="B2" s="8"/>
      <c r="C2" s="89" t="s">
        <v>7</v>
      </c>
      <c r="D2" s="90"/>
      <c r="E2" s="8"/>
      <c r="F2" s="91" t="s">
        <v>7</v>
      </c>
      <c r="G2" s="90"/>
      <c r="H2" s="8"/>
      <c r="I2" s="91" t="s">
        <v>7</v>
      </c>
      <c r="J2" s="90"/>
    </row>
    <row r="3" spans="1:11" ht="20" customHeight="1" x14ac:dyDescent="0.15">
      <c r="A3" s="27" t="str">
        <f>'Beoordelen open vragen'!A3:A3</f>
        <v xml:space="preserve">1.1	 Aansluitingsmogelijkheden laptops </v>
      </c>
      <c r="B3" s="9"/>
      <c r="C3" s="10" t="s">
        <v>9</v>
      </c>
      <c r="D3" s="11"/>
      <c r="E3" s="12"/>
      <c r="F3" s="10" t="s">
        <v>9</v>
      </c>
      <c r="G3" s="11"/>
      <c r="H3" s="12"/>
      <c r="I3" s="10" t="s">
        <v>9</v>
      </c>
      <c r="J3" s="5"/>
    </row>
    <row r="4" spans="1:11" ht="170" customHeight="1" x14ac:dyDescent="0.15">
      <c r="A4" s="27" t="str">
        <f>'Beoordelen open vragen'!A4</f>
        <v xml:space="preserve">Inschrijver dient op maximaal 2 A4 antwoord te geven op de volgende vraag:
Momenteel wordt er op het gebied van laptops gebruik gemaakt van zowel USB-a als USB-c. De gemeente beschikt over dockingstations die doormiddel van een USB-a gekoppeld worden aan de laptops. Inschrijver dient te beschrijven hoe zij een koppeling van de laptop met USB-a gedurende de gehele looptijd zal garanderen. Daarnaast dient inschrijver te beschrijven hoe zij een koppeling met de monitoren (die beschikken over een HDMI-aansluiting) gedurende de gehele looptijd van de overeenkomst zal garanderen. </v>
      </c>
      <c r="B4" s="9"/>
      <c r="C4" s="92" t="s">
        <v>8</v>
      </c>
      <c r="D4" s="93"/>
      <c r="E4" s="9"/>
      <c r="F4" s="87" t="s">
        <v>8</v>
      </c>
      <c r="G4" s="88"/>
      <c r="H4" s="9"/>
      <c r="I4" s="87" t="s">
        <v>8</v>
      </c>
      <c r="J4" s="88"/>
    </row>
    <row r="5" spans="1:11" ht="20" customHeight="1" x14ac:dyDescent="0.15">
      <c r="A5" s="27" t="str">
        <f>'Beoordelen open vragen'!A9</f>
        <v>1.2 	Bestelproces</v>
      </c>
      <c r="B5" s="9"/>
      <c r="C5" s="10" t="s">
        <v>9</v>
      </c>
      <c r="D5" s="11"/>
      <c r="E5" s="12"/>
      <c r="F5" s="10" t="s">
        <v>9</v>
      </c>
      <c r="G5" s="11"/>
      <c r="H5" s="12"/>
      <c r="I5" s="10" t="s">
        <v>9</v>
      </c>
      <c r="J5" s="5"/>
    </row>
    <row r="6" spans="1:11" ht="170" customHeight="1" x14ac:dyDescent="0.15">
      <c r="A6" s="27" t="str">
        <f>'Beoordelen open vragen'!A10</f>
        <v xml:space="preserve">Inschrijver dient te beschrijven, op maximaal 2 A4, hoe haar bestel- en leverproces eruitziet vanaf het moment dat een besteller een bestelling plaatst tot aflevering bij de eindgebruiker thuis. Hierin dient inschrijver tevens te beschrijven hoe zij handelt in de volgende situaties:
-	Een laptop raakt zoek in het bezorgproces, wordt niet afgeleverd bij de eindgebruiker.
-	De bezorgdienst geeft aan dat de laptop is afgeleverd bij de eindgebruiker thuis, maar de eindgebruiker heeft de laptop niet ontvangen (er is een handtekening gezet voor ontvangst, maar deze is niet gezet door de eindgebruiker). </v>
      </c>
      <c r="B6" s="9"/>
      <c r="C6" s="94" t="s">
        <v>8</v>
      </c>
      <c r="D6" s="88"/>
      <c r="E6" s="9"/>
      <c r="F6" s="87" t="s">
        <v>8</v>
      </c>
      <c r="G6" s="88"/>
      <c r="H6" s="9"/>
      <c r="I6" s="87" t="s">
        <v>8</v>
      </c>
      <c r="J6" s="88"/>
    </row>
    <row r="7" spans="1:11" ht="20" customHeight="1" x14ac:dyDescent="0.15">
      <c r="A7" s="27" t="str">
        <f>'Beoordelen open vragen'!A15</f>
        <v xml:space="preserve">1.3 	CASUS Leveringsgarantie </v>
      </c>
      <c r="B7" s="9"/>
      <c r="C7" s="10" t="s">
        <v>9</v>
      </c>
      <c r="D7" s="11"/>
      <c r="E7" s="12"/>
      <c r="F7" s="10" t="s">
        <v>9</v>
      </c>
      <c r="G7" s="11"/>
      <c r="H7" s="12"/>
      <c r="I7" s="10" t="s">
        <v>9</v>
      </c>
      <c r="J7" s="5"/>
    </row>
    <row r="8" spans="1:11" ht="170" customHeight="1" x14ac:dyDescent="0.15">
      <c r="A8" s="27" t="str">
        <f>'Beoordelen open vragen'!A16</f>
        <v>Inschrijver dient op maximaal 3 A4 antwoord te geven op de volgende casus:
Een aantal maanden na ingang van de overeenkomst plaatst de gemeente een bestelling voor &lt;&lt;&gt;&gt; laptops, omdat er een groot aantal nieuwe medewerkers in dienst komen. Vanwege het wereldwijde tekort aan laptops door de Corona-crisis en het tekort aan microchips kan opdrachtnemer de bestelde laptops niet tijdig leveren. 
De gemeente heeft de bestelde laptops binnen de in het programma van eisen gestelde levertijd nodig, anders kunnen de nieuwe medewerkers hun werkzaamheden niet aanvangen. Inschrijver dient te beschrijven welke oplossing zij binnen welke termijn kan bieden, zodat de nieuwe medewerkers wel aan het werk kunnen.</v>
      </c>
      <c r="B8" s="9"/>
      <c r="C8" s="92" t="s">
        <v>8</v>
      </c>
      <c r="D8" s="93"/>
      <c r="E8" s="9"/>
      <c r="F8" s="87" t="s">
        <v>8</v>
      </c>
      <c r="G8" s="88"/>
      <c r="H8" s="9"/>
      <c r="I8" s="87" t="s">
        <v>8</v>
      </c>
      <c r="J8" s="88"/>
    </row>
    <row r="10" spans="1:11" ht="20" customHeight="1" x14ac:dyDescent="0.15">
      <c r="A10" s="26" t="str">
        <f>'Beoordelen webportal'!A1</f>
        <v>Beoordelen webportal</v>
      </c>
      <c r="B10" s="8"/>
      <c r="C10" s="89" t="s">
        <v>7</v>
      </c>
      <c r="D10" s="90"/>
      <c r="E10" s="8"/>
      <c r="F10" s="91" t="s">
        <v>7</v>
      </c>
      <c r="G10" s="90"/>
      <c r="H10" s="8"/>
      <c r="I10" s="91" t="s">
        <v>7</v>
      </c>
      <c r="J10" s="90"/>
    </row>
    <row r="11" spans="1:11" ht="20" customHeight="1" x14ac:dyDescent="0.15">
      <c r="A11" s="95" t="str">
        <f>'Beoordelen webportal'!A3</f>
        <v>1. Login werkt conform opgegeven inloggegevens</v>
      </c>
      <c r="B11" s="9"/>
      <c r="C11" s="10" t="s">
        <v>9</v>
      </c>
      <c r="D11" s="11"/>
      <c r="E11" s="12"/>
      <c r="F11" s="10" t="s">
        <v>9</v>
      </c>
      <c r="G11" s="11"/>
      <c r="H11" s="12"/>
      <c r="I11" s="10" t="s">
        <v>9</v>
      </c>
      <c r="J11" s="5"/>
    </row>
    <row r="12" spans="1:11" ht="170" customHeight="1" x14ac:dyDescent="0.15">
      <c r="A12" s="96"/>
      <c r="B12" s="9"/>
      <c r="C12" s="92" t="s">
        <v>8</v>
      </c>
      <c r="D12" s="93"/>
      <c r="E12" s="9"/>
      <c r="F12" s="87" t="s">
        <v>8</v>
      </c>
      <c r="G12" s="88"/>
      <c r="H12" s="9"/>
      <c r="I12" s="87" t="s">
        <v>8</v>
      </c>
      <c r="J12" s="88"/>
    </row>
    <row r="13" spans="1:11" ht="20" customHeight="1" x14ac:dyDescent="0.15">
      <c r="A13" s="95" t="str">
        <f>'Beoordelen webportal'!A4</f>
        <v xml:space="preserve">2. Algehele indruk van de opzet, uitstraling en laagdrempeligheid van de portal. </v>
      </c>
      <c r="B13" s="9"/>
      <c r="C13" s="10" t="s">
        <v>9</v>
      </c>
      <c r="D13" s="11"/>
      <c r="E13" s="12"/>
      <c r="F13" s="10" t="s">
        <v>9</v>
      </c>
      <c r="G13" s="11"/>
      <c r="H13" s="12"/>
      <c r="I13" s="10" t="s">
        <v>9</v>
      </c>
      <c r="J13" s="5"/>
    </row>
    <row r="14" spans="1:11" ht="170" customHeight="1" x14ac:dyDescent="0.15">
      <c r="A14" s="96"/>
      <c r="B14" s="9"/>
      <c r="C14" s="94" t="s">
        <v>8</v>
      </c>
      <c r="D14" s="88"/>
      <c r="E14" s="9"/>
      <c r="F14" s="87" t="s">
        <v>8</v>
      </c>
      <c r="G14" s="88"/>
      <c r="H14" s="9"/>
      <c r="I14" s="87" t="s">
        <v>8</v>
      </c>
      <c r="J14" s="88"/>
    </row>
    <row r="15" spans="1:11" ht="20" customHeight="1" x14ac:dyDescent="0.15">
      <c r="A15" s="95" t="str">
        <f>'Beoordelen webportal'!A5</f>
        <v>3. Logische opbouw van de schermen en eenvoud van de opzet van de portal.</v>
      </c>
      <c r="B15" s="9"/>
      <c r="C15" s="10" t="s">
        <v>9</v>
      </c>
      <c r="D15" s="11"/>
      <c r="E15" s="12"/>
      <c r="F15" s="10" t="s">
        <v>9</v>
      </c>
      <c r="G15" s="11"/>
      <c r="H15" s="12"/>
      <c r="I15" s="10" t="s">
        <v>9</v>
      </c>
      <c r="J15" s="5"/>
    </row>
    <row r="16" spans="1:11" ht="170" customHeight="1" x14ac:dyDescent="0.15">
      <c r="A16" s="96"/>
      <c r="B16" s="9"/>
      <c r="C16" s="92" t="s">
        <v>8</v>
      </c>
      <c r="D16" s="93"/>
      <c r="E16" s="9"/>
      <c r="F16" s="87" t="s">
        <v>8</v>
      </c>
      <c r="G16" s="88"/>
      <c r="H16" s="9"/>
      <c r="I16" s="87" t="s">
        <v>8</v>
      </c>
      <c r="J16" s="88"/>
    </row>
    <row r="17" spans="1:10" ht="20" customHeight="1" x14ac:dyDescent="0.15">
      <c r="A17" s="95" t="str">
        <f>'Beoordelen webportal'!A6</f>
        <v>4. Bij een bestelling de mogelijkheid van: 
-	vrij tekstveld
-	help-functies
-	automatische tips/ondersteuning</v>
      </c>
      <c r="B17" s="9"/>
      <c r="C17" s="10" t="s">
        <v>9</v>
      </c>
      <c r="D17" s="11"/>
      <c r="E17" s="12"/>
      <c r="F17" s="10" t="s">
        <v>9</v>
      </c>
      <c r="G17" s="11"/>
      <c r="H17" s="12"/>
      <c r="I17" s="10" t="s">
        <v>9</v>
      </c>
      <c r="J17" s="5"/>
    </row>
    <row r="18" spans="1:10" ht="170" customHeight="1" x14ac:dyDescent="0.15">
      <c r="A18" s="96"/>
      <c r="B18" s="9"/>
      <c r="C18" s="92" t="s">
        <v>8</v>
      </c>
      <c r="D18" s="93"/>
      <c r="E18" s="9"/>
      <c r="F18" s="87" t="s">
        <v>8</v>
      </c>
      <c r="G18" s="88"/>
      <c r="H18" s="9"/>
      <c r="I18" s="87" t="s">
        <v>8</v>
      </c>
      <c r="J18" s="88"/>
    </row>
    <row r="19" spans="1:10" ht="20" customHeight="1" x14ac:dyDescent="0.15">
      <c r="A19" s="95" t="str">
        <f>'Beoordelen webportal'!A7</f>
        <v>5. Aanwezigheid van een gebruiksvriendelijke en werkende zoekfunctie binnen de portal.</v>
      </c>
      <c r="B19" s="9"/>
      <c r="C19" s="10" t="s">
        <v>9</v>
      </c>
      <c r="D19" s="11"/>
      <c r="E19" s="12"/>
      <c r="F19" s="10" t="s">
        <v>9</v>
      </c>
      <c r="G19" s="11"/>
      <c r="H19" s="12"/>
      <c r="I19" s="10" t="s">
        <v>9</v>
      </c>
      <c r="J19" s="5"/>
    </row>
    <row r="20" spans="1:10" ht="170" customHeight="1" x14ac:dyDescent="0.15">
      <c r="A20" s="96"/>
      <c r="B20" s="9"/>
      <c r="C20" s="94" t="s">
        <v>8</v>
      </c>
      <c r="D20" s="88"/>
      <c r="E20" s="9"/>
      <c r="F20" s="87" t="s">
        <v>8</v>
      </c>
      <c r="G20" s="88"/>
      <c r="H20" s="9"/>
      <c r="I20" s="87" t="s">
        <v>8</v>
      </c>
      <c r="J20" s="88"/>
    </row>
    <row r="21" spans="1:10" ht="20" customHeight="1" x14ac:dyDescent="0.15">
      <c r="A21" s="95" t="str">
        <f>'Beoordelen webportal'!A8</f>
        <v>6. Juiste prijzen (tarieven conform ingediend prijzenblad van de inschrijver en BTW) komen online in beeld (tijdens bestellen).</v>
      </c>
      <c r="B21" s="9"/>
      <c r="C21" s="10" t="s">
        <v>9</v>
      </c>
      <c r="D21" s="11"/>
      <c r="E21" s="12"/>
      <c r="F21" s="10" t="s">
        <v>9</v>
      </c>
      <c r="G21" s="11"/>
      <c r="H21" s="12"/>
      <c r="I21" s="10" t="s">
        <v>9</v>
      </c>
      <c r="J21" s="5"/>
    </row>
    <row r="22" spans="1:10" ht="170" customHeight="1" x14ac:dyDescent="0.15">
      <c r="A22" s="96"/>
      <c r="B22" s="9"/>
      <c r="C22" s="92" t="s">
        <v>8</v>
      </c>
      <c r="D22" s="93"/>
      <c r="E22" s="9"/>
      <c r="F22" s="87" t="s">
        <v>8</v>
      </c>
      <c r="G22" s="88"/>
      <c r="H22" s="9"/>
      <c r="I22" s="87" t="s">
        <v>8</v>
      </c>
      <c r="J22" s="88"/>
    </row>
    <row r="23" spans="1:10" ht="20" customHeight="1" x14ac:dyDescent="0.15">
      <c r="A23" s="95" t="str">
        <f>'Beoordelen webportal'!A9</f>
        <v>7. De webportal is herkenbaar voor gebruikers/ bestellers van de aanbestedende dienst als ware het een eigen webshop van aanbestedende dienst is (uitgangspunt de stijl van lochem.nl).</v>
      </c>
      <c r="B23" s="9"/>
      <c r="C23" s="10" t="s">
        <v>9</v>
      </c>
      <c r="D23" s="11"/>
      <c r="E23" s="12"/>
      <c r="F23" s="10" t="s">
        <v>9</v>
      </c>
      <c r="G23" s="11"/>
      <c r="H23" s="12"/>
      <c r="I23" s="10" t="s">
        <v>9</v>
      </c>
      <c r="J23" s="5"/>
    </row>
    <row r="24" spans="1:10" ht="170" customHeight="1" x14ac:dyDescent="0.15">
      <c r="A24" s="96"/>
      <c r="B24" s="9"/>
      <c r="C24" s="92" t="s">
        <v>8</v>
      </c>
      <c r="D24" s="93"/>
      <c r="E24" s="9"/>
      <c r="F24" s="87" t="s">
        <v>8</v>
      </c>
      <c r="G24" s="88"/>
      <c r="H24" s="9"/>
      <c r="I24" s="87" t="s">
        <v>8</v>
      </c>
      <c r="J24" s="88"/>
    </row>
    <row r="25" spans="1:10" ht="20" customHeight="1" x14ac:dyDescent="0.15">
      <c r="A25" s="95" t="str">
        <f>'Beoordelen webportal'!A10</f>
        <v>8. Automatische e-mail notificatie (e-mailadres moet dus een verplicht veld zijn).</v>
      </c>
      <c r="B25" s="9"/>
      <c r="C25" s="10" t="s">
        <v>9</v>
      </c>
      <c r="D25" s="11"/>
      <c r="E25" s="12"/>
      <c r="F25" s="10" t="s">
        <v>9</v>
      </c>
      <c r="G25" s="11"/>
      <c r="H25" s="12"/>
      <c r="I25" s="10" t="s">
        <v>9</v>
      </c>
      <c r="J25" s="5"/>
    </row>
    <row r="26" spans="1:10" ht="170" customHeight="1" x14ac:dyDescent="0.15">
      <c r="A26" s="96"/>
      <c r="B26" s="9"/>
      <c r="C26" s="94" t="s">
        <v>8</v>
      </c>
      <c r="D26" s="88"/>
      <c r="E26" s="9"/>
      <c r="F26" s="87" t="s">
        <v>8</v>
      </c>
      <c r="G26" s="88"/>
      <c r="H26" s="9"/>
      <c r="I26" s="87" t="s">
        <v>8</v>
      </c>
      <c r="J26" s="88"/>
    </row>
    <row r="27" spans="1:10" ht="20" customHeight="1" x14ac:dyDescent="0.15">
      <c r="A27" s="95" t="str">
        <f>'Beoordelen webportal'!A11</f>
        <v>9. Inzichtelijkheid reparatieopdracht.</v>
      </c>
      <c r="B27" s="9"/>
      <c r="C27" s="10" t="s">
        <v>9</v>
      </c>
      <c r="D27" s="11"/>
      <c r="E27" s="12"/>
      <c r="F27" s="10" t="s">
        <v>9</v>
      </c>
      <c r="G27" s="11"/>
      <c r="H27" s="12"/>
      <c r="I27" s="10" t="s">
        <v>9</v>
      </c>
      <c r="J27" s="5"/>
    </row>
    <row r="28" spans="1:10" ht="170" customHeight="1" x14ac:dyDescent="0.15">
      <c r="A28" s="96"/>
      <c r="B28" s="9"/>
      <c r="C28" s="92" t="s">
        <v>8</v>
      </c>
      <c r="D28" s="93"/>
      <c r="E28" s="9"/>
      <c r="F28" s="87" t="s">
        <v>8</v>
      </c>
      <c r="G28" s="88"/>
      <c r="H28" s="9"/>
      <c r="I28" s="87" t="s">
        <v>8</v>
      </c>
      <c r="J28" s="88"/>
    </row>
  </sheetData>
  <sheetProtection algorithmName="SHA-512" hashValue="hTcNokZsuk8j3T0rrEHjjSVZOvkLVq/0MNngAh/SybHkrLgu8FKhE24nxkBQTy7lANrbok8P9sYNzdd2u7/dUQ==" saltValue="Ff/0ejyvpJUB7VcIW4bnXg==" spinCount="100000" sheet="1" objects="1" scenarios="1"/>
  <mergeCells count="54">
    <mergeCell ref="A25:A26"/>
    <mergeCell ref="C26:D26"/>
    <mergeCell ref="F26:G26"/>
    <mergeCell ref="I26:J26"/>
    <mergeCell ref="A27:A28"/>
    <mergeCell ref="C28:D28"/>
    <mergeCell ref="F28:G28"/>
    <mergeCell ref="I28:J28"/>
    <mergeCell ref="A21:A22"/>
    <mergeCell ref="C22:D22"/>
    <mergeCell ref="F22:G22"/>
    <mergeCell ref="I22:J22"/>
    <mergeCell ref="A23:A24"/>
    <mergeCell ref="C24:D24"/>
    <mergeCell ref="F24:G24"/>
    <mergeCell ref="I24:J24"/>
    <mergeCell ref="A17:A18"/>
    <mergeCell ref="C18:D18"/>
    <mergeCell ref="F18:G18"/>
    <mergeCell ref="I18:J18"/>
    <mergeCell ref="A19:A20"/>
    <mergeCell ref="C20:D20"/>
    <mergeCell ref="F20:G20"/>
    <mergeCell ref="I20:J20"/>
    <mergeCell ref="A13:A14"/>
    <mergeCell ref="C14:D14"/>
    <mergeCell ref="F14:G14"/>
    <mergeCell ref="I14:J14"/>
    <mergeCell ref="A15:A16"/>
    <mergeCell ref="C16:D16"/>
    <mergeCell ref="F16:G16"/>
    <mergeCell ref="I16:J16"/>
    <mergeCell ref="C10:D10"/>
    <mergeCell ref="F10:G10"/>
    <mergeCell ref="I10:J10"/>
    <mergeCell ref="A11:A12"/>
    <mergeCell ref="C12:D12"/>
    <mergeCell ref="F12:G12"/>
    <mergeCell ref="I12:J12"/>
    <mergeCell ref="C8:D8"/>
    <mergeCell ref="F8:G8"/>
    <mergeCell ref="I8:J8"/>
    <mergeCell ref="I6:J6"/>
    <mergeCell ref="C6:D6"/>
    <mergeCell ref="F6:G6"/>
    <mergeCell ref="I1:J1"/>
    <mergeCell ref="C4:D4"/>
    <mergeCell ref="F4:G4"/>
    <mergeCell ref="I4:J4"/>
    <mergeCell ref="C1:D1"/>
    <mergeCell ref="F1:G1"/>
    <mergeCell ref="C2:D2"/>
    <mergeCell ref="F2:G2"/>
    <mergeCell ref="I2:J2"/>
  </mergeCells>
  <dataValidations count="1">
    <dataValidation type="list" errorStyle="warning" allowBlank="1" showErrorMessage="1" sqref="C3 F3 I3 C5 F5 I5 C7 F7 I7" xr:uid="{A7F2EF94-5D55-4940-872F-B46889801202}">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5">
        <x14:dataValidation type="list" errorStyle="warning" allowBlank="1" showErrorMessage="1" xr:uid="{694E56F5-86C7-D24F-9226-B937B36CD1FC}">
          <x14:formula1>
            <xm:f>'Beoordelen webportal'!$D$7:$G$7</xm:f>
          </x14:formula1>
          <xm:sqref>C19 F19 I19</xm:sqref>
        </x14:dataValidation>
        <x14:dataValidation type="list" errorStyle="warning" allowBlank="1" showErrorMessage="1" xr:uid="{0D85DAA2-97A3-E140-9B6C-577EDC878344}">
          <x14:formula1>
            <xm:f>'Beoordelen webportal'!$D$5:$H$5</xm:f>
          </x14:formula1>
          <xm:sqref>C15 F15 I15 C27 F27 I27</xm:sqref>
        </x14:dataValidation>
        <x14:dataValidation type="list" errorStyle="warning" allowBlank="1" showErrorMessage="1" xr:uid="{E40F691D-350D-6944-A81F-4476B94086DE}">
          <x14:formula1>
            <xm:f>'Beoordelen webportal'!$D$4:$H$4</xm:f>
          </x14:formula1>
          <xm:sqref>C13 F13 I13</xm:sqref>
        </x14:dataValidation>
        <x14:dataValidation type="list" errorStyle="warning" allowBlank="1" showErrorMessage="1" xr:uid="{B2E6E266-AAE8-1C42-B169-913C725932A3}">
          <x14:formula1>
            <xm:f>'Beoordelen webportal'!$D$3:$F$3</xm:f>
          </x14:formula1>
          <xm:sqref>C11 F11 I11 C21 F21 I21 C23 F23 I23 C25 F25 I25</xm:sqref>
        </x14:dataValidation>
        <x14:dataValidation type="list" errorStyle="warning" allowBlank="1" showErrorMessage="1" xr:uid="{37BAD04B-6372-F64A-80CB-0B47CC58C2E3}">
          <x14:formula1>
            <xm:f>'Beoordelen webportal'!$D$6:$H$6</xm:f>
          </x14:formula1>
          <xm:sqref>C17 F17 I17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8"/>
  <sheetViews>
    <sheetView showGridLines="0" topLeftCell="A28" zoomScaleNormal="100" zoomScalePageLayoutView="85" workbookViewId="0">
      <selection activeCell="I7" sqref="I7"/>
    </sheetView>
  </sheetViews>
  <sheetFormatPr baseColWidth="10" defaultColWidth="8.83203125" defaultRowHeight="13" x14ac:dyDescent="0.15"/>
  <cols>
    <col min="1" max="1" width="90.83203125" style="3" customWidth="1"/>
    <col min="2" max="2" width="2.6640625" style="6"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 min="11" max="11" width="11.6640625" style="3" bestFit="1" customWidth="1"/>
    <col min="12" max="16384" width="8.83203125" style="3"/>
  </cols>
  <sheetData>
    <row r="1" spans="1:11" ht="50" customHeight="1" x14ac:dyDescent="0.2">
      <c r="A1" s="25" t="s">
        <v>5</v>
      </c>
      <c r="B1" s="7"/>
      <c r="C1" s="85" t="s">
        <v>22</v>
      </c>
      <c r="D1" s="86"/>
      <c r="E1" s="13"/>
      <c r="F1" s="85" t="s">
        <v>23</v>
      </c>
      <c r="G1" s="86"/>
      <c r="H1" s="13"/>
      <c r="I1" s="85" t="s">
        <v>24</v>
      </c>
      <c r="J1" s="86"/>
      <c r="K1" s="2"/>
    </row>
    <row r="2" spans="1:11" ht="20" customHeight="1" x14ac:dyDescent="0.15">
      <c r="A2" s="26" t="str">
        <f>'Beoordelen open vragen'!A1</f>
        <v>Beoordeling Open vragen</v>
      </c>
      <c r="B2" s="8"/>
      <c r="C2" s="89" t="s">
        <v>7</v>
      </c>
      <c r="D2" s="90"/>
      <c r="E2" s="8"/>
      <c r="F2" s="91" t="s">
        <v>7</v>
      </c>
      <c r="G2" s="90"/>
      <c r="H2" s="8"/>
      <c r="I2" s="91" t="s">
        <v>7</v>
      </c>
      <c r="J2" s="90"/>
    </row>
    <row r="3" spans="1:11" ht="20" customHeight="1" x14ac:dyDescent="0.15">
      <c r="A3" s="27" t="str">
        <f>'Beoordelen open vragen'!A3:A3</f>
        <v xml:space="preserve">1.1	 Aansluitingsmogelijkheden laptops </v>
      </c>
      <c r="B3" s="9"/>
      <c r="C3" s="10" t="s">
        <v>9</v>
      </c>
      <c r="D3" s="11"/>
      <c r="E3" s="12"/>
      <c r="F3" s="10" t="s">
        <v>9</v>
      </c>
      <c r="G3" s="11"/>
      <c r="H3" s="12"/>
      <c r="I3" s="10" t="s">
        <v>9</v>
      </c>
      <c r="J3" s="5"/>
    </row>
    <row r="4" spans="1:11" ht="170" customHeight="1" x14ac:dyDescent="0.15">
      <c r="A4" s="27" t="str">
        <f>'Beoordelen open vragen'!A4</f>
        <v xml:space="preserve">Inschrijver dient op maximaal 2 A4 antwoord te geven op de volgende vraag:
Momenteel wordt er op het gebied van laptops gebruik gemaakt van zowel USB-a als USB-c. De gemeente beschikt over dockingstations die doormiddel van een USB-a gekoppeld worden aan de laptops. Inschrijver dient te beschrijven hoe zij een koppeling van de laptop met USB-a gedurende de gehele looptijd zal garanderen. Daarnaast dient inschrijver te beschrijven hoe zij een koppeling met de monitoren (die beschikken over een HDMI-aansluiting) gedurende de gehele looptijd van de overeenkomst zal garanderen. </v>
      </c>
      <c r="B4" s="9"/>
      <c r="C4" s="92" t="s">
        <v>8</v>
      </c>
      <c r="D4" s="93"/>
      <c r="E4" s="9"/>
      <c r="F4" s="87" t="s">
        <v>8</v>
      </c>
      <c r="G4" s="88"/>
      <c r="H4" s="9"/>
      <c r="I4" s="87" t="s">
        <v>8</v>
      </c>
      <c r="J4" s="88"/>
    </row>
    <row r="5" spans="1:11" ht="20" customHeight="1" x14ac:dyDescent="0.15">
      <c r="A5" s="27" t="str">
        <f>'Beoordelen open vragen'!A9</f>
        <v>1.2 	Bestelproces</v>
      </c>
      <c r="B5" s="9"/>
      <c r="C5" s="10" t="s">
        <v>9</v>
      </c>
      <c r="D5" s="11"/>
      <c r="E5" s="12"/>
      <c r="F5" s="10" t="s">
        <v>9</v>
      </c>
      <c r="G5" s="11"/>
      <c r="H5" s="12"/>
      <c r="I5" s="10" t="s">
        <v>9</v>
      </c>
      <c r="J5" s="5"/>
    </row>
    <row r="6" spans="1:11" ht="170" customHeight="1" x14ac:dyDescent="0.15">
      <c r="A6" s="27" t="str">
        <f>'Beoordelen open vragen'!A10</f>
        <v xml:space="preserve">Inschrijver dient te beschrijven, op maximaal 2 A4, hoe haar bestel- en leverproces eruitziet vanaf het moment dat een besteller een bestelling plaatst tot aflevering bij de eindgebruiker thuis. Hierin dient inschrijver tevens te beschrijven hoe zij handelt in de volgende situaties:
-	Een laptop raakt zoek in het bezorgproces, wordt niet afgeleverd bij de eindgebruiker.
-	De bezorgdienst geeft aan dat de laptop is afgeleverd bij de eindgebruiker thuis, maar de eindgebruiker heeft de laptop niet ontvangen (er is een handtekening gezet voor ontvangst, maar deze is niet gezet door de eindgebruiker). </v>
      </c>
      <c r="B6" s="9"/>
      <c r="C6" s="94" t="s">
        <v>8</v>
      </c>
      <c r="D6" s="88"/>
      <c r="E6" s="9"/>
      <c r="F6" s="87" t="s">
        <v>8</v>
      </c>
      <c r="G6" s="88"/>
      <c r="H6" s="9"/>
      <c r="I6" s="87" t="s">
        <v>8</v>
      </c>
      <c r="J6" s="88"/>
    </row>
    <row r="7" spans="1:11" ht="20" customHeight="1" x14ac:dyDescent="0.15">
      <c r="A7" s="27" t="str">
        <f>'Beoordelen open vragen'!A15</f>
        <v xml:space="preserve">1.3 	CASUS Leveringsgarantie </v>
      </c>
      <c r="B7" s="9"/>
      <c r="C7" s="10" t="s">
        <v>9</v>
      </c>
      <c r="D7" s="11"/>
      <c r="E7" s="12"/>
      <c r="F7" s="10" t="s">
        <v>9</v>
      </c>
      <c r="G7" s="11"/>
      <c r="H7" s="12"/>
      <c r="I7" s="10" t="s">
        <v>9</v>
      </c>
      <c r="J7" s="5"/>
    </row>
    <row r="8" spans="1:11" ht="170" customHeight="1" x14ac:dyDescent="0.15">
      <c r="A8" s="27" t="str">
        <f>'Beoordelen open vragen'!A16</f>
        <v>Inschrijver dient op maximaal 3 A4 antwoord te geven op de volgende casus:
Een aantal maanden na ingang van de overeenkomst plaatst de gemeente een bestelling voor &lt;&lt;&gt;&gt; laptops, omdat er een groot aantal nieuwe medewerkers in dienst komen. Vanwege het wereldwijde tekort aan laptops door de Corona-crisis en het tekort aan microchips kan opdrachtnemer de bestelde laptops niet tijdig leveren. 
De gemeente heeft de bestelde laptops binnen de in het programma van eisen gestelde levertijd nodig, anders kunnen de nieuwe medewerkers hun werkzaamheden niet aanvangen. Inschrijver dient te beschrijven welke oplossing zij binnen welke termijn kan bieden, zodat de nieuwe medewerkers wel aan het werk kunnen.</v>
      </c>
      <c r="B8" s="9"/>
      <c r="C8" s="92" t="s">
        <v>8</v>
      </c>
      <c r="D8" s="93"/>
      <c r="E8" s="9"/>
      <c r="F8" s="87" t="s">
        <v>8</v>
      </c>
      <c r="G8" s="88"/>
      <c r="H8" s="9"/>
      <c r="I8" s="87" t="s">
        <v>8</v>
      </c>
      <c r="J8" s="88"/>
    </row>
    <row r="10" spans="1:11" ht="20" customHeight="1" x14ac:dyDescent="0.15">
      <c r="A10" s="26" t="str">
        <f>'Beoordelen webportal'!A1</f>
        <v>Beoordelen webportal</v>
      </c>
      <c r="B10" s="8"/>
      <c r="C10" s="89" t="s">
        <v>7</v>
      </c>
      <c r="D10" s="90"/>
      <c r="E10" s="8"/>
      <c r="F10" s="91" t="s">
        <v>7</v>
      </c>
      <c r="G10" s="90"/>
      <c r="H10" s="8"/>
      <c r="I10" s="91" t="s">
        <v>7</v>
      </c>
      <c r="J10" s="90"/>
    </row>
    <row r="11" spans="1:11" ht="20" customHeight="1" x14ac:dyDescent="0.15">
      <c r="A11" s="95" t="str">
        <f>'Beoordelen webportal'!A3</f>
        <v>1. Login werkt conform opgegeven inloggegevens</v>
      </c>
      <c r="B11" s="9"/>
      <c r="C11" s="10" t="s">
        <v>9</v>
      </c>
      <c r="D11" s="11"/>
      <c r="E11" s="12"/>
      <c r="F11" s="10" t="s">
        <v>9</v>
      </c>
      <c r="G11" s="11"/>
      <c r="H11" s="12"/>
      <c r="I11" s="10" t="s">
        <v>9</v>
      </c>
      <c r="J11" s="5"/>
    </row>
    <row r="12" spans="1:11" ht="170" customHeight="1" x14ac:dyDescent="0.15">
      <c r="A12" s="96"/>
      <c r="B12" s="9"/>
      <c r="C12" s="92" t="s">
        <v>8</v>
      </c>
      <c r="D12" s="93"/>
      <c r="E12" s="9"/>
      <c r="F12" s="87" t="s">
        <v>8</v>
      </c>
      <c r="G12" s="88"/>
      <c r="H12" s="9"/>
      <c r="I12" s="87" t="s">
        <v>8</v>
      </c>
      <c r="J12" s="88"/>
    </row>
    <row r="13" spans="1:11" ht="20" customHeight="1" x14ac:dyDescent="0.15">
      <c r="A13" s="95" t="str">
        <f>'Beoordelen webportal'!A4</f>
        <v xml:space="preserve">2. Algehele indruk van de opzet, uitstraling en laagdrempeligheid van de portal. </v>
      </c>
      <c r="B13" s="9"/>
      <c r="C13" s="10" t="s">
        <v>9</v>
      </c>
      <c r="D13" s="11"/>
      <c r="E13" s="12"/>
      <c r="F13" s="10" t="s">
        <v>9</v>
      </c>
      <c r="G13" s="11"/>
      <c r="H13" s="12"/>
      <c r="I13" s="10" t="s">
        <v>9</v>
      </c>
      <c r="J13" s="5"/>
    </row>
    <row r="14" spans="1:11" ht="170" customHeight="1" x14ac:dyDescent="0.15">
      <c r="A14" s="96"/>
      <c r="B14" s="9"/>
      <c r="C14" s="94" t="s">
        <v>8</v>
      </c>
      <c r="D14" s="88"/>
      <c r="E14" s="9"/>
      <c r="F14" s="87" t="s">
        <v>8</v>
      </c>
      <c r="G14" s="88"/>
      <c r="H14" s="9"/>
      <c r="I14" s="87" t="s">
        <v>8</v>
      </c>
      <c r="J14" s="88"/>
    </row>
    <row r="15" spans="1:11" ht="20" customHeight="1" x14ac:dyDescent="0.15">
      <c r="A15" s="95" t="str">
        <f>'Beoordelen webportal'!A5</f>
        <v>3. Logische opbouw van de schermen en eenvoud van de opzet van de portal.</v>
      </c>
      <c r="B15" s="9"/>
      <c r="C15" s="10" t="s">
        <v>9</v>
      </c>
      <c r="D15" s="11"/>
      <c r="E15" s="12"/>
      <c r="F15" s="10" t="s">
        <v>9</v>
      </c>
      <c r="G15" s="11"/>
      <c r="H15" s="12"/>
      <c r="I15" s="10" t="s">
        <v>9</v>
      </c>
      <c r="J15" s="5"/>
    </row>
    <row r="16" spans="1:11" ht="170" customHeight="1" x14ac:dyDescent="0.15">
      <c r="A16" s="96"/>
      <c r="B16" s="9"/>
      <c r="C16" s="92" t="s">
        <v>8</v>
      </c>
      <c r="D16" s="93"/>
      <c r="E16" s="9"/>
      <c r="F16" s="87" t="s">
        <v>8</v>
      </c>
      <c r="G16" s="88"/>
      <c r="H16" s="9"/>
      <c r="I16" s="87" t="s">
        <v>8</v>
      </c>
      <c r="J16" s="88"/>
    </row>
    <row r="17" spans="1:10" ht="20" customHeight="1" x14ac:dyDescent="0.15">
      <c r="A17" s="95" t="str">
        <f>'Beoordelen webportal'!A6</f>
        <v>4. Bij een bestelling de mogelijkheid van: 
-	vrij tekstveld
-	help-functies
-	automatische tips/ondersteuning</v>
      </c>
      <c r="B17" s="9"/>
      <c r="C17" s="10" t="s">
        <v>9</v>
      </c>
      <c r="D17" s="11"/>
      <c r="E17" s="12"/>
      <c r="F17" s="10" t="s">
        <v>9</v>
      </c>
      <c r="G17" s="11"/>
      <c r="H17" s="12"/>
      <c r="I17" s="10" t="s">
        <v>9</v>
      </c>
      <c r="J17" s="5"/>
    </row>
    <row r="18" spans="1:10" ht="170" customHeight="1" x14ac:dyDescent="0.15">
      <c r="A18" s="96"/>
      <c r="B18" s="9"/>
      <c r="C18" s="92" t="s">
        <v>8</v>
      </c>
      <c r="D18" s="93"/>
      <c r="E18" s="9"/>
      <c r="F18" s="87" t="s">
        <v>8</v>
      </c>
      <c r="G18" s="88"/>
      <c r="H18" s="9"/>
      <c r="I18" s="87" t="s">
        <v>8</v>
      </c>
      <c r="J18" s="88"/>
    </row>
    <row r="19" spans="1:10" ht="20" customHeight="1" x14ac:dyDescent="0.15">
      <c r="A19" s="95" t="str">
        <f>'Beoordelen webportal'!A7</f>
        <v>5. Aanwezigheid van een gebruiksvriendelijke en werkende zoekfunctie binnen de portal.</v>
      </c>
      <c r="B19" s="9"/>
      <c r="C19" s="10" t="s">
        <v>9</v>
      </c>
      <c r="D19" s="11"/>
      <c r="E19" s="12"/>
      <c r="F19" s="10" t="s">
        <v>9</v>
      </c>
      <c r="G19" s="11"/>
      <c r="H19" s="12"/>
      <c r="I19" s="10" t="s">
        <v>9</v>
      </c>
      <c r="J19" s="5"/>
    </row>
    <row r="20" spans="1:10" ht="170" customHeight="1" x14ac:dyDescent="0.15">
      <c r="A20" s="96"/>
      <c r="B20" s="9"/>
      <c r="C20" s="94" t="s">
        <v>8</v>
      </c>
      <c r="D20" s="88"/>
      <c r="E20" s="9"/>
      <c r="F20" s="87" t="s">
        <v>8</v>
      </c>
      <c r="G20" s="88"/>
      <c r="H20" s="9"/>
      <c r="I20" s="87" t="s">
        <v>8</v>
      </c>
      <c r="J20" s="88"/>
    </row>
    <row r="21" spans="1:10" ht="20" customHeight="1" x14ac:dyDescent="0.15">
      <c r="A21" s="95" t="str">
        <f>'Beoordelen webportal'!A8</f>
        <v>6. Juiste prijzen (tarieven conform ingediend prijzenblad van de inschrijver en BTW) komen online in beeld (tijdens bestellen).</v>
      </c>
      <c r="B21" s="9"/>
      <c r="C21" s="10" t="s">
        <v>9</v>
      </c>
      <c r="D21" s="11"/>
      <c r="E21" s="12"/>
      <c r="F21" s="10" t="s">
        <v>9</v>
      </c>
      <c r="G21" s="11"/>
      <c r="H21" s="12"/>
      <c r="I21" s="10" t="s">
        <v>9</v>
      </c>
      <c r="J21" s="5"/>
    </row>
    <row r="22" spans="1:10" ht="170" customHeight="1" x14ac:dyDescent="0.15">
      <c r="A22" s="96"/>
      <c r="B22" s="9"/>
      <c r="C22" s="92" t="s">
        <v>8</v>
      </c>
      <c r="D22" s="93"/>
      <c r="E22" s="9"/>
      <c r="F22" s="87" t="s">
        <v>8</v>
      </c>
      <c r="G22" s="88"/>
      <c r="H22" s="9"/>
      <c r="I22" s="87" t="s">
        <v>8</v>
      </c>
      <c r="J22" s="88"/>
    </row>
    <row r="23" spans="1:10" ht="20" customHeight="1" x14ac:dyDescent="0.15">
      <c r="A23" s="95" t="str">
        <f>'Beoordelen webportal'!A9</f>
        <v>7. De webportal is herkenbaar voor gebruikers/ bestellers van de aanbestedende dienst als ware het een eigen webshop van aanbestedende dienst is (uitgangspunt de stijl van lochem.nl).</v>
      </c>
      <c r="B23" s="9"/>
      <c r="C23" s="10" t="s">
        <v>9</v>
      </c>
      <c r="D23" s="11"/>
      <c r="E23" s="12"/>
      <c r="F23" s="10" t="s">
        <v>9</v>
      </c>
      <c r="G23" s="11"/>
      <c r="H23" s="12"/>
      <c r="I23" s="10" t="s">
        <v>9</v>
      </c>
      <c r="J23" s="5"/>
    </row>
    <row r="24" spans="1:10" ht="170" customHeight="1" x14ac:dyDescent="0.15">
      <c r="A24" s="96"/>
      <c r="B24" s="9"/>
      <c r="C24" s="92" t="s">
        <v>8</v>
      </c>
      <c r="D24" s="93"/>
      <c r="E24" s="9"/>
      <c r="F24" s="87" t="s">
        <v>8</v>
      </c>
      <c r="G24" s="88"/>
      <c r="H24" s="9"/>
      <c r="I24" s="87" t="s">
        <v>8</v>
      </c>
      <c r="J24" s="88"/>
    </row>
    <row r="25" spans="1:10" ht="20" customHeight="1" x14ac:dyDescent="0.15">
      <c r="A25" s="95" t="str">
        <f>'Beoordelen webportal'!A10</f>
        <v>8. Automatische e-mail notificatie (e-mailadres moet dus een verplicht veld zijn).</v>
      </c>
      <c r="B25" s="9"/>
      <c r="C25" s="10" t="s">
        <v>9</v>
      </c>
      <c r="D25" s="11"/>
      <c r="E25" s="12"/>
      <c r="F25" s="10" t="s">
        <v>9</v>
      </c>
      <c r="G25" s="11"/>
      <c r="H25" s="12"/>
      <c r="I25" s="10" t="s">
        <v>9</v>
      </c>
      <c r="J25" s="5"/>
    </row>
    <row r="26" spans="1:10" ht="170" customHeight="1" x14ac:dyDescent="0.15">
      <c r="A26" s="96"/>
      <c r="B26" s="9"/>
      <c r="C26" s="94" t="s">
        <v>8</v>
      </c>
      <c r="D26" s="88"/>
      <c r="E26" s="9"/>
      <c r="F26" s="87" t="s">
        <v>8</v>
      </c>
      <c r="G26" s="88"/>
      <c r="H26" s="9"/>
      <c r="I26" s="87" t="s">
        <v>8</v>
      </c>
      <c r="J26" s="88"/>
    </row>
    <row r="27" spans="1:10" ht="20" customHeight="1" x14ac:dyDescent="0.15">
      <c r="A27" s="95" t="str">
        <f>'Beoordelen webportal'!A11</f>
        <v>9. Inzichtelijkheid reparatieopdracht.</v>
      </c>
      <c r="B27" s="9"/>
      <c r="C27" s="10" t="s">
        <v>9</v>
      </c>
      <c r="D27" s="11"/>
      <c r="E27" s="12"/>
      <c r="F27" s="10" t="s">
        <v>9</v>
      </c>
      <c r="G27" s="11"/>
      <c r="H27" s="12"/>
      <c r="I27" s="10" t="s">
        <v>9</v>
      </c>
      <c r="J27" s="5"/>
    </row>
    <row r="28" spans="1:10" ht="170" customHeight="1" x14ac:dyDescent="0.15">
      <c r="A28" s="96"/>
      <c r="B28" s="9"/>
      <c r="C28" s="92" t="s">
        <v>8</v>
      </c>
      <c r="D28" s="93"/>
      <c r="E28" s="9"/>
      <c r="F28" s="87" t="s">
        <v>8</v>
      </c>
      <c r="G28" s="88"/>
      <c r="H28" s="9"/>
      <c r="I28" s="87" t="s">
        <v>8</v>
      </c>
      <c r="J28" s="88"/>
    </row>
  </sheetData>
  <sheetProtection algorithmName="SHA-512" hashValue="yXNxCPYlSK17kBxbUtMufCD+9U7IAUB1BvoFtjANJt3QWTff7sgv8ESHDDOitJ9FuiaMTnCDiD4DiIpu0+GSOg==" saltValue="hD6nmk4grw0XAFZj1M640Q==" spinCount="100000" sheet="1" objects="1" scenarios="1"/>
  <mergeCells count="54">
    <mergeCell ref="A25:A26"/>
    <mergeCell ref="C26:D26"/>
    <mergeCell ref="F26:G26"/>
    <mergeCell ref="I26:J26"/>
    <mergeCell ref="A27:A28"/>
    <mergeCell ref="C28:D28"/>
    <mergeCell ref="F28:G28"/>
    <mergeCell ref="I28:J28"/>
    <mergeCell ref="A21:A22"/>
    <mergeCell ref="C22:D22"/>
    <mergeCell ref="F22:G22"/>
    <mergeCell ref="I22:J22"/>
    <mergeCell ref="A23:A24"/>
    <mergeCell ref="C24:D24"/>
    <mergeCell ref="F24:G24"/>
    <mergeCell ref="I24:J24"/>
    <mergeCell ref="A17:A18"/>
    <mergeCell ref="C18:D18"/>
    <mergeCell ref="F18:G18"/>
    <mergeCell ref="I18:J18"/>
    <mergeCell ref="A19:A20"/>
    <mergeCell ref="C20:D20"/>
    <mergeCell ref="F20:G20"/>
    <mergeCell ref="I20:J20"/>
    <mergeCell ref="A13:A14"/>
    <mergeCell ref="C14:D14"/>
    <mergeCell ref="F14:G14"/>
    <mergeCell ref="I14:J14"/>
    <mergeCell ref="A15:A16"/>
    <mergeCell ref="C16:D16"/>
    <mergeCell ref="F16:G16"/>
    <mergeCell ref="I16:J16"/>
    <mergeCell ref="C10:D10"/>
    <mergeCell ref="F10:G10"/>
    <mergeCell ref="I10:J10"/>
    <mergeCell ref="A11:A12"/>
    <mergeCell ref="C12:D12"/>
    <mergeCell ref="F12:G12"/>
    <mergeCell ref="I12:J12"/>
    <mergeCell ref="C8:D8"/>
    <mergeCell ref="F8:G8"/>
    <mergeCell ref="I8:J8"/>
    <mergeCell ref="I6:J6"/>
    <mergeCell ref="C6:D6"/>
    <mergeCell ref="F6:G6"/>
    <mergeCell ref="I1:J1"/>
    <mergeCell ref="C4:D4"/>
    <mergeCell ref="F4:G4"/>
    <mergeCell ref="I4:J4"/>
    <mergeCell ref="C1:D1"/>
    <mergeCell ref="F1:G1"/>
    <mergeCell ref="C2:D2"/>
    <mergeCell ref="F2:G2"/>
    <mergeCell ref="I2:J2"/>
  </mergeCells>
  <dataValidations count="1">
    <dataValidation type="list" errorStyle="warning" allowBlank="1" showErrorMessage="1" sqref="C3 F3 I3 C5 F5 I5 C7 F7 I7" xr:uid="{6C9D116F-2669-6347-B5C6-545527396764}">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5">
        <x14:dataValidation type="list" errorStyle="warning" allowBlank="1" showErrorMessage="1" xr:uid="{6A7D7741-3FDE-D240-9947-BACF89CFA03D}">
          <x14:formula1>
            <xm:f>'Beoordelen webportal'!$D$7:$G$7</xm:f>
          </x14:formula1>
          <xm:sqref>C19 F19 I19</xm:sqref>
        </x14:dataValidation>
        <x14:dataValidation type="list" errorStyle="warning" allowBlank="1" showErrorMessage="1" xr:uid="{8AE9F73C-EAB3-0547-98AE-E4A7E3373E60}">
          <x14:formula1>
            <xm:f>'Beoordelen webportal'!$D$5:$H$5</xm:f>
          </x14:formula1>
          <xm:sqref>C15 F15 I15 C27 F27 I27</xm:sqref>
        </x14:dataValidation>
        <x14:dataValidation type="list" errorStyle="warning" allowBlank="1" showErrorMessage="1" xr:uid="{57ED300C-9150-FE46-BD06-E5DC5AAC9268}">
          <x14:formula1>
            <xm:f>'Beoordelen webportal'!$D$4:$H$4</xm:f>
          </x14:formula1>
          <xm:sqref>C13 F13 I13</xm:sqref>
        </x14:dataValidation>
        <x14:dataValidation type="list" errorStyle="warning" allowBlank="1" showErrorMessage="1" xr:uid="{BA256569-621B-0B4F-BFB4-D8DF00084E66}">
          <x14:formula1>
            <xm:f>'Beoordelen webportal'!$D$3:$F$3</xm:f>
          </x14:formula1>
          <xm:sqref>C11 F11 I11 C21 F21 I21 C23 F23 I23 C25 F25 I25</xm:sqref>
        </x14:dataValidation>
        <x14:dataValidation type="list" errorStyle="warning" allowBlank="1" showErrorMessage="1" xr:uid="{398FEC4F-CB19-0C4B-B553-0532DCCC378C}">
          <x14:formula1>
            <xm:f>'Beoordelen webportal'!$D$6:$H$6</xm:f>
          </x14:formula1>
          <xm:sqref>C17 F17 I17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9"/>
  <sheetViews>
    <sheetView showGridLines="0" zoomScaleNormal="100" workbookViewId="0">
      <pane xSplit="2" ySplit="1" topLeftCell="C65" activePane="bottomRight" state="frozen"/>
      <selection pane="topRight" activeCell="C1" sqref="C1"/>
      <selection pane="bottomLeft" activeCell="A2" sqref="A2"/>
      <selection pane="bottomRight" activeCell="J65" sqref="J65"/>
    </sheetView>
  </sheetViews>
  <sheetFormatPr baseColWidth="10" defaultColWidth="8.83203125" defaultRowHeight="15" x14ac:dyDescent="0.2"/>
  <cols>
    <col min="1" max="1" width="68.83203125" bestFit="1" customWidth="1"/>
    <col min="2" max="2" width="19.83203125" customWidth="1"/>
    <col min="3" max="3" width="3" style="61" customWidth="1"/>
    <col min="4" max="4" width="23.83203125" customWidth="1"/>
    <col min="5" max="5" width="23.5" customWidth="1"/>
    <col min="6" max="6" width="2.83203125" style="61" customWidth="1"/>
    <col min="7" max="7" width="23.83203125" customWidth="1"/>
    <col min="8" max="8" width="22.6640625" customWidth="1"/>
    <col min="9" max="9" width="2.83203125" style="61" customWidth="1"/>
    <col min="10" max="10" width="23.83203125" customWidth="1"/>
    <col min="11" max="11" width="22.83203125" customWidth="1"/>
  </cols>
  <sheetData>
    <row r="1" spans="1:11" ht="25.25" customHeight="1" x14ac:dyDescent="0.2">
      <c r="A1" s="104" t="s">
        <v>12</v>
      </c>
      <c r="B1" s="105"/>
      <c r="C1" s="56"/>
      <c r="D1" s="106" t="str">
        <f>'Beoordelaar 1'!C1</f>
        <v>Inschrijver 1</v>
      </c>
      <c r="E1" s="106"/>
      <c r="F1" s="62"/>
      <c r="G1" s="106" t="str">
        <f>'Beoordelaar 1'!F1</f>
        <v>Inschrijver 2</v>
      </c>
      <c r="H1" s="106"/>
      <c r="I1" s="62"/>
      <c r="J1" s="106" t="str">
        <f>'Beoordelaar 1'!I1</f>
        <v>Inschrijver 3</v>
      </c>
      <c r="K1" s="106"/>
    </row>
    <row r="2" spans="1:11" ht="20" customHeight="1" x14ac:dyDescent="0.2">
      <c r="A2" s="17" t="s">
        <v>60</v>
      </c>
      <c r="B2" s="53"/>
      <c r="C2" s="57"/>
      <c r="D2" s="16"/>
      <c r="E2" s="65" t="s">
        <v>63</v>
      </c>
      <c r="F2" s="63"/>
      <c r="G2" s="16"/>
      <c r="H2" s="65" t="s">
        <v>63</v>
      </c>
      <c r="I2" s="63"/>
      <c r="J2" s="16"/>
      <c r="K2" s="65" t="s">
        <v>63</v>
      </c>
    </row>
    <row r="3" spans="1:11" ht="20" customHeight="1" x14ac:dyDescent="0.2">
      <c r="A3" s="99" t="str">
        <f>'Beoordelen open vragen'!A3</f>
        <v xml:space="preserve">1.1	 Aansluitingsmogelijkheden laptops </v>
      </c>
      <c r="B3" s="54" t="s">
        <v>0</v>
      </c>
      <c r="C3" s="58"/>
      <c r="D3" s="18" t="str">
        <f>'Beoordelaar 1'!C3</f>
        <v>Score:</v>
      </c>
      <c r="E3" s="107" t="s">
        <v>8</v>
      </c>
      <c r="F3" s="58"/>
      <c r="G3" s="18" t="str">
        <f>'Beoordelaar 1'!F3</f>
        <v>Score:</v>
      </c>
      <c r="H3" s="107" t="s">
        <v>8</v>
      </c>
      <c r="I3" s="66"/>
      <c r="J3" s="18" t="str">
        <f>'Beoordelaar 1'!I3</f>
        <v>Score:</v>
      </c>
      <c r="K3" s="107" t="s">
        <v>8</v>
      </c>
    </row>
    <row r="4" spans="1:11" ht="20" customHeight="1" x14ac:dyDescent="0.2">
      <c r="A4" s="100"/>
      <c r="B4" s="54" t="s">
        <v>1</v>
      </c>
      <c r="C4" s="58"/>
      <c r="D4" s="18" t="str">
        <f>'Beoordelaar 2'!C3</f>
        <v>Score:</v>
      </c>
      <c r="E4" s="107"/>
      <c r="F4" s="58"/>
      <c r="G4" s="18" t="str">
        <f>'Beoordelaar 2'!F3</f>
        <v>Score:</v>
      </c>
      <c r="H4" s="107"/>
      <c r="I4" s="66"/>
      <c r="J4" s="18" t="str">
        <f>'Beoordelaar 2'!I3</f>
        <v>Score:</v>
      </c>
      <c r="K4" s="107"/>
    </row>
    <row r="5" spans="1:11" ht="20" customHeight="1" x14ac:dyDescent="0.2">
      <c r="A5" s="101"/>
      <c r="B5" s="54" t="s">
        <v>2</v>
      </c>
      <c r="C5" s="58"/>
      <c r="D5" s="18" t="str">
        <f>'Beoordelaar 3'!C3</f>
        <v>Score:</v>
      </c>
      <c r="E5" s="107"/>
      <c r="F5" s="58"/>
      <c r="G5" s="18" t="str">
        <f>'Beoordelaar 3'!F3</f>
        <v>Score:</v>
      </c>
      <c r="H5" s="107"/>
      <c r="I5" s="66"/>
      <c r="J5" s="18" t="str">
        <f>'Beoordelaar 3'!I3</f>
        <v>Score:</v>
      </c>
      <c r="K5" s="107"/>
    </row>
    <row r="6" spans="1:11" ht="20" customHeight="1" x14ac:dyDescent="0.2">
      <c r="A6" s="102" t="s">
        <v>10</v>
      </c>
      <c r="B6" s="103"/>
      <c r="C6" s="59"/>
      <c r="D6" s="15" t="s">
        <v>9</v>
      </c>
      <c r="E6" s="107"/>
      <c r="F6" s="59"/>
      <c r="G6" s="15" t="s">
        <v>9</v>
      </c>
      <c r="H6" s="107"/>
      <c r="I6" s="66"/>
      <c r="J6" s="15" t="s">
        <v>9</v>
      </c>
      <c r="K6" s="107"/>
    </row>
    <row r="7" spans="1:11" ht="20" customHeight="1" x14ac:dyDescent="0.2">
      <c r="A7" s="38"/>
      <c r="B7" s="55"/>
      <c r="C7" s="59"/>
      <c r="D7" s="14" t="str">
        <f>IF(D6="uitmuntend","€ 3.000",IF(D6="goed","€ 1.500",IF(D6="voldoende","€ 600",IF(D6="matig","€ 0",IF(D6="Onvoldoende","UITSLUITING"," ")))))</f>
        <v xml:space="preserve"> </v>
      </c>
      <c r="E7" s="107"/>
      <c r="F7" s="64"/>
      <c r="G7" s="14" t="str">
        <f>IF(G6="uitmuntend","€ 3.000",IF(G6="goed","€ 1.500",IF(G6="voldoende","€ 600",IF(G6="matig","€ 0",IF(G6="Onvoldoende","UITSLUITING"," ")))))</f>
        <v xml:space="preserve"> </v>
      </c>
      <c r="H7" s="107"/>
      <c r="I7" s="66"/>
      <c r="J7" s="14" t="str">
        <f>IF(J6="uitmuntend","€ 3.000",IF(J6="goed","€ 1.500",IF(J6="voldoende","€ 600",IF(J6="matig","€ 0",IF(J6="Onvoldoende","UITSLUITING"," ")))))</f>
        <v xml:space="preserve"> </v>
      </c>
      <c r="K7" s="107"/>
    </row>
    <row r="8" spans="1:11" ht="20" customHeight="1" x14ac:dyDescent="0.2">
      <c r="A8" s="99" t="str">
        <f>'Beoordelen open vragen'!A9</f>
        <v>1.2 	Bestelproces</v>
      </c>
      <c r="B8" s="54" t="s">
        <v>0</v>
      </c>
      <c r="C8" s="58"/>
      <c r="D8" s="18" t="str">
        <f>'Beoordelaar 1'!C5</f>
        <v>Score:</v>
      </c>
      <c r="E8" s="107" t="s">
        <v>8</v>
      </c>
      <c r="F8" s="58"/>
      <c r="G8" s="19" t="str">
        <f>'Beoordelaar 1'!F5</f>
        <v>Score:</v>
      </c>
      <c r="H8" s="107" t="s">
        <v>8</v>
      </c>
      <c r="I8" s="66"/>
      <c r="J8" s="18" t="str">
        <f>'Beoordelaar 1'!I5</f>
        <v>Score:</v>
      </c>
      <c r="K8" s="107" t="s">
        <v>8</v>
      </c>
    </row>
    <row r="9" spans="1:11" ht="20" customHeight="1" x14ac:dyDescent="0.2">
      <c r="A9" s="100"/>
      <c r="B9" s="54" t="s">
        <v>1</v>
      </c>
      <c r="C9" s="58"/>
      <c r="D9" s="18" t="str">
        <f>'Beoordelaar 2'!C5</f>
        <v>Score:</v>
      </c>
      <c r="E9" s="107"/>
      <c r="F9" s="58"/>
      <c r="G9" s="18" t="str">
        <f>'Beoordelaar 2'!F5</f>
        <v>Score:</v>
      </c>
      <c r="H9" s="107"/>
      <c r="I9" s="66"/>
      <c r="J9" s="18" t="str">
        <f>'Beoordelaar 2'!I5</f>
        <v>Score:</v>
      </c>
      <c r="K9" s="107"/>
    </row>
    <row r="10" spans="1:11" ht="20" customHeight="1" x14ac:dyDescent="0.2">
      <c r="A10" s="101"/>
      <c r="B10" s="54" t="s">
        <v>2</v>
      </c>
      <c r="C10" s="58"/>
      <c r="D10" s="18" t="str">
        <f>'Beoordelaar 3'!C5</f>
        <v>Score:</v>
      </c>
      <c r="E10" s="107"/>
      <c r="F10" s="58"/>
      <c r="G10" s="18" t="str">
        <f>'Beoordelaar 3'!F5</f>
        <v>Score:</v>
      </c>
      <c r="H10" s="107"/>
      <c r="I10" s="66"/>
      <c r="J10" s="18" t="str">
        <f>'Beoordelaar 3'!I5</f>
        <v>Score:</v>
      </c>
      <c r="K10" s="107"/>
    </row>
    <row r="11" spans="1:11" ht="20" customHeight="1" x14ac:dyDescent="0.2">
      <c r="A11" s="102" t="s">
        <v>10</v>
      </c>
      <c r="B11" s="103"/>
      <c r="C11" s="59"/>
      <c r="D11" s="15" t="s">
        <v>9</v>
      </c>
      <c r="E11" s="107"/>
      <c r="F11" s="59"/>
      <c r="G11" s="15" t="s">
        <v>9</v>
      </c>
      <c r="H11" s="107"/>
      <c r="I11" s="66"/>
      <c r="J11" s="15" t="s">
        <v>9</v>
      </c>
      <c r="K11" s="107"/>
    </row>
    <row r="12" spans="1:11" ht="20" customHeight="1" x14ac:dyDescent="0.2">
      <c r="A12" s="38"/>
      <c r="B12" s="55"/>
      <c r="C12" s="59"/>
      <c r="D12" s="14" t="str">
        <f>IF(D11="uitmuntend","€ 3.000",IF(D11="goed","€ 1.500",IF(D11="voldoende","€ 600",IF(D11="matig","€ 0",IF(D11="Onvoldoende","UITSLUITING"," ")))))</f>
        <v xml:space="preserve"> </v>
      </c>
      <c r="E12" s="107"/>
      <c r="F12" s="64"/>
      <c r="G12" s="14" t="str">
        <f>IF(G11="uitmuntend","€ 3.000",IF(G11="goed","€ 1.500",IF(G11="voldoende","€ 600",IF(G11="matig","€ 0",IF(G11="Onvoldoende","UITSLUITING"," ")))))</f>
        <v xml:space="preserve"> </v>
      </c>
      <c r="H12" s="107"/>
      <c r="I12" s="66"/>
      <c r="J12" s="14" t="str">
        <f>IF(J11="uitmuntend","€ 3.000",IF(J11="goed","€ 1.500",IF(J11="voldoende","€ 600",IF(J11="matig","€ 0",IF(J11="Onvoldoende","UITSLUITING"," ")))))</f>
        <v xml:space="preserve"> </v>
      </c>
      <c r="K12" s="107"/>
    </row>
    <row r="13" spans="1:11" ht="20" customHeight="1" x14ac:dyDescent="0.2">
      <c r="A13" s="99" t="str">
        <f>'Beoordelen open vragen'!A15</f>
        <v xml:space="preserve">1.3 	CASUS Leveringsgarantie </v>
      </c>
      <c r="B13" s="54" t="s">
        <v>0</v>
      </c>
      <c r="C13" s="58"/>
      <c r="D13" s="19" t="str">
        <f>'Beoordelaar 1'!C7</f>
        <v>Score:</v>
      </c>
      <c r="E13" s="107" t="s">
        <v>8</v>
      </c>
      <c r="F13" s="58"/>
      <c r="G13" s="19" t="str">
        <f>'Beoordelaar 1'!F7</f>
        <v>Score:</v>
      </c>
      <c r="H13" s="107" t="s">
        <v>8</v>
      </c>
      <c r="I13" s="66"/>
      <c r="J13" s="19" t="str">
        <f>'Beoordelaar 1'!I7</f>
        <v>Score:</v>
      </c>
      <c r="K13" s="107" t="s">
        <v>8</v>
      </c>
    </row>
    <row r="14" spans="1:11" ht="20" customHeight="1" x14ac:dyDescent="0.2">
      <c r="A14" s="100"/>
      <c r="B14" s="54" t="s">
        <v>1</v>
      </c>
      <c r="C14" s="58"/>
      <c r="D14" s="19" t="str">
        <f>'Beoordelaar 2'!C7</f>
        <v>Score:</v>
      </c>
      <c r="E14" s="107"/>
      <c r="F14" s="58"/>
      <c r="G14" s="19" t="str">
        <f>'Beoordelaar 2'!F7</f>
        <v>Score:</v>
      </c>
      <c r="H14" s="107"/>
      <c r="I14" s="66"/>
      <c r="J14" s="19" t="str">
        <f>'Beoordelaar 2'!I7</f>
        <v>Score:</v>
      </c>
      <c r="K14" s="107"/>
    </row>
    <row r="15" spans="1:11" ht="20" customHeight="1" x14ac:dyDescent="0.2">
      <c r="A15" s="101"/>
      <c r="B15" s="54" t="s">
        <v>2</v>
      </c>
      <c r="C15" s="58"/>
      <c r="D15" s="19" t="str">
        <f>'Beoordelaar 3'!C7</f>
        <v>Score:</v>
      </c>
      <c r="E15" s="107"/>
      <c r="F15" s="58"/>
      <c r="G15" s="19" t="str">
        <f>'Beoordelaar 3'!F7</f>
        <v>Score:</v>
      </c>
      <c r="H15" s="107"/>
      <c r="I15" s="66"/>
      <c r="J15" s="19" t="str">
        <f>'Beoordelaar 3'!I7</f>
        <v>Score:</v>
      </c>
      <c r="K15" s="107"/>
    </row>
    <row r="16" spans="1:11" ht="20" customHeight="1" x14ac:dyDescent="0.2">
      <c r="A16" s="102" t="s">
        <v>10</v>
      </c>
      <c r="B16" s="103"/>
      <c r="C16" s="59"/>
      <c r="D16" s="15" t="s">
        <v>9</v>
      </c>
      <c r="E16" s="107"/>
      <c r="F16" s="59"/>
      <c r="G16" s="15" t="s">
        <v>9</v>
      </c>
      <c r="H16" s="107"/>
      <c r="I16" s="66"/>
      <c r="J16" s="15" t="s">
        <v>9</v>
      </c>
      <c r="K16" s="107"/>
    </row>
    <row r="17" spans="1:11" ht="20" customHeight="1" x14ac:dyDescent="0.2">
      <c r="A17" s="38"/>
      <c r="B17" s="55"/>
      <c r="C17" s="59"/>
      <c r="D17" s="14" t="str">
        <f>IF(D16="uitmuntend","€ 3.000",IF(D16="goed","€ 1.500",IF(D16="voldoende","€ 600",IF(D16="matig","€ 0",IF(D16="Onvoldoende","UITSLUITING"," ")))))</f>
        <v xml:space="preserve"> </v>
      </c>
      <c r="E17" s="107"/>
      <c r="F17" s="64"/>
      <c r="G17" s="14" t="str">
        <f>IF(G16="uitmuntend","€ 3.000",IF(G16="goed","€ 1.500",IF(G16="voldoende","€ 600",IF(G16="matig","€ 0",IF(G16="Onvoldoende","UITSLUITING"," ")))))</f>
        <v xml:space="preserve"> </v>
      </c>
      <c r="H17" s="107"/>
      <c r="I17" s="66"/>
      <c r="J17" s="14" t="str">
        <f>IF(J16="uitmuntend","€ 3.000",IF(J16="goed","€ 1.500",IF(J16="voldoende","€ 600",IF(J16="matig","€ 0",IF(J16="Onvoldoende","UITSLUITING"," ")))))</f>
        <v xml:space="preserve"> </v>
      </c>
      <c r="K17" s="107"/>
    </row>
    <row r="18" spans="1:11" ht="30" customHeight="1" x14ac:dyDescent="0.2">
      <c r="A18" s="108" t="s">
        <v>6</v>
      </c>
      <c r="B18" s="109"/>
      <c r="C18" s="60"/>
      <c r="D18" s="97" t="e">
        <f>D7+D12+D17</f>
        <v>#VALUE!</v>
      </c>
      <c r="E18" s="98"/>
      <c r="F18" s="60"/>
      <c r="G18" s="97" t="e">
        <f>G7+G12+G17</f>
        <v>#VALUE!</v>
      </c>
      <c r="H18" s="98"/>
      <c r="I18" s="67"/>
      <c r="J18" s="113" t="e">
        <f>J7+J12+J17</f>
        <v>#VALUE!</v>
      </c>
      <c r="K18" s="98"/>
    </row>
    <row r="20" spans="1:11" ht="25.25" customHeight="1" x14ac:dyDescent="0.2">
      <c r="A20" s="104" t="s">
        <v>49</v>
      </c>
      <c r="B20" s="105"/>
      <c r="C20" s="56"/>
      <c r="D20" s="106"/>
      <c r="E20" s="106"/>
      <c r="F20" s="56"/>
      <c r="G20" s="106"/>
      <c r="H20" s="106"/>
      <c r="I20" s="56"/>
      <c r="J20" s="106"/>
      <c r="K20" s="106"/>
    </row>
    <row r="21" spans="1:11" ht="25.25" customHeight="1" x14ac:dyDescent="0.2">
      <c r="A21" s="17" t="s">
        <v>61</v>
      </c>
      <c r="B21" s="17"/>
      <c r="C21" s="56"/>
      <c r="D21" s="72"/>
      <c r="E21" s="72"/>
      <c r="F21" s="56"/>
      <c r="G21" s="72"/>
      <c r="H21" s="72"/>
      <c r="I21" s="56"/>
      <c r="J21" s="72"/>
      <c r="K21" s="72"/>
    </row>
    <row r="22" spans="1:11" ht="20" customHeight="1" x14ac:dyDescent="0.2">
      <c r="A22" s="99" t="str">
        <f>'Beoordelen webportal'!A3</f>
        <v>1. Login werkt conform opgegeven inloggegevens</v>
      </c>
      <c r="B22" s="54" t="s">
        <v>0</v>
      </c>
      <c r="C22" s="58"/>
      <c r="D22" s="19" t="str">
        <f>'Beoordelaar 1'!C11</f>
        <v>Score:</v>
      </c>
      <c r="E22" s="107" t="s">
        <v>8</v>
      </c>
      <c r="F22" s="58"/>
      <c r="G22" s="19" t="str">
        <f>'Beoordelaar 1'!F11</f>
        <v>Score:</v>
      </c>
      <c r="H22" s="107" t="s">
        <v>8</v>
      </c>
      <c r="I22" s="58"/>
      <c r="J22" s="19" t="str">
        <f>'Beoordelaar 1'!I11</f>
        <v>Score:</v>
      </c>
      <c r="K22" s="107" t="s">
        <v>8</v>
      </c>
    </row>
    <row r="23" spans="1:11" ht="20" customHeight="1" x14ac:dyDescent="0.2">
      <c r="A23" s="100"/>
      <c r="B23" s="54" t="s">
        <v>1</v>
      </c>
      <c r="C23" s="58"/>
      <c r="D23" s="19" t="str">
        <f>'Beoordelaar 2'!C11</f>
        <v>Score:</v>
      </c>
      <c r="E23" s="107"/>
      <c r="F23" s="58"/>
      <c r="G23" s="19" t="str">
        <f>'Beoordelaar 2'!F11</f>
        <v>Score:</v>
      </c>
      <c r="H23" s="107"/>
      <c r="I23" s="58"/>
      <c r="J23" s="19" t="str">
        <f>'Beoordelaar 2'!I11</f>
        <v>Score:</v>
      </c>
      <c r="K23" s="107"/>
    </row>
    <row r="24" spans="1:11" ht="20" customHeight="1" x14ac:dyDescent="0.2">
      <c r="A24" s="101"/>
      <c r="B24" s="54" t="s">
        <v>2</v>
      </c>
      <c r="C24" s="58"/>
      <c r="D24" s="19" t="str">
        <f>'Beoordelaar 3'!C11</f>
        <v>Score:</v>
      </c>
      <c r="E24" s="107"/>
      <c r="F24" s="58"/>
      <c r="G24" s="19" t="str">
        <f>'Beoordelaar 3'!F11</f>
        <v>Score:</v>
      </c>
      <c r="H24" s="107"/>
      <c r="I24" s="58"/>
      <c r="J24" s="19" t="str">
        <f>'Beoordelaar 3'!I11</f>
        <v>Score:</v>
      </c>
      <c r="K24" s="107"/>
    </row>
    <row r="25" spans="1:11" ht="28" customHeight="1" x14ac:dyDescent="0.2">
      <c r="A25" s="102" t="s">
        <v>10</v>
      </c>
      <c r="B25" s="103"/>
      <c r="C25" s="59"/>
      <c r="D25" s="15" t="s">
        <v>9</v>
      </c>
      <c r="E25" s="107"/>
      <c r="F25" s="59"/>
      <c r="G25" s="15" t="s">
        <v>9</v>
      </c>
      <c r="H25" s="107"/>
      <c r="I25" s="59"/>
      <c r="J25" s="15" t="s">
        <v>9</v>
      </c>
      <c r="K25" s="107"/>
    </row>
    <row r="26" spans="1:11" ht="28" customHeight="1" x14ac:dyDescent="0.2">
      <c r="A26" s="38"/>
      <c r="B26" s="55"/>
      <c r="C26" s="59"/>
      <c r="D26" s="68" t="str">
        <f>IF(D25="Ja","5",IF(D25="Nee","0",""))</f>
        <v/>
      </c>
      <c r="E26" s="107"/>
      <c r="F26" s="59"/>
      <c r="G26" s="68" t="str">
        <f>IF(G25="Ja","5",IF(G25="Nee","0",""))</f>
        <v/>
      </c>
      <c r="H26" s="107"/>
      <c r="I26" s="59"/>
      <c r="J26" s="68" t="str">
        <f>IF(J25="Ja","5",IF(J25="Nee","0",""))</f>
        <v/>
      </c>
      <c r="K26" s="107"/>
    </row>
    <row r="27" spans="1:11" ht="20" customHeight="1" x14ac:dyDescent="0.2">
      <c r="A27" s="99" t="str">
        <f>'Beoordelen webportal'!A4</f>
        <v xml:space="preserve">2. Algehele indruk van de opzet, uitstraling en laagdrempeligheid van de portal. </v>
      </c>
      <c r="B27" s="54" t="s">
        <v>0</v>
      </c>
      <c r="C27" s="58"/>
      <c r="D27" s="19" t="str">
        <f>'Beoordelaar 1'!C13</f>
        <v>Score:</v>
      </c>
      <c r="E27" s="107" t="s">
        <v>8</v>
      </c>
      <c r="F27" s="58"/>
      <c r="G27" s="19" t="str">
        <f>'Beoordelaar 1'!F13</f>
        <v>Score:</v>
      </c>
      <c r="H27" s="107" t="s">
        <v>8</v>
      </c>
      <c r="I27" s="58"/>
      <c r="J27" s="19" t="str">
        <f>'Beoordelaar 1'!I13</f>
        <v>Score:</v>
      </c>
      <c r="K27" s="107" t="s">
        <v>8</v>
      </c>
    </row>
    <row r="28" spans="1:11" ht="20" customHeight="1" x14ac:dyDescent="0.2">
      <c r="A28" s="100"/>
      <c r="B28" s="54" t="s">
        <v>1</v>
      </c>
      <c r="C28" s="58"/>
      <c r="D28" s="19" t="str">
        <f>'Beoordelaar 2'!C13</f>
        <v>Score:</v>
      </c>
      <c r="E28" s="107"/>
      <c r="F28" s="58"/>
      <c r="G28" s="19" t="str">
        <f>'Beoordelaar 2'!F13</f>
        <v>Score:</v>
      </c>
      <c r="H28" s="107"/>
      <c r="I28" s="58"/>
      <c r="J28" s="19" t="str">
        <f>'Beoordelaar 2'!I13</f>
        <v>Score:</v>
      </c>
      <c r="K28" s="107"/>
    </row>
    <row r="29" spans="1:11" ht="20" customHeight="1" x14ac:dyDescent="0.2">
      <c r="A29" s="101"/>
      <c r="B29" s="54" t="s">
        <v>2</v>
      </c>
      <c r="C29" s="58"/>
      <c r="D29" s="19" t="str">
        <f>'Beoordelaar 3'!C13</f>
        <v>Score:</v>
      </c>
      <c r="E29" s="107"/>
      <c r="F29" s="58"/>
      <c r="G29" s="19" t="str">
        <f>'Beoordelaar 3'!F13</f>
        <v>Score:</v>
      </c>
      <c r="H29" s="107"/>
      <c r="I29" s="58"/>
      <c r="J29" s="19" t="str">
        <f>'Beoordelaar 3'!I13</f>
        <v>Score:</v>
      </c>
      <c r="K29" s="107"/>
    </row>
    <row r="30" spans="1:11" ht="28" customHeight="1" x14ac:dyDescent="0.2">
      <c r="A30" s="102" t="s">
        <v>10</v>
      </c>
      <c r="B30" s="103"/>
      <c r="C30" s="59"/>
      <c r="D30" s="15" t="s">
        <v>9</v>
      </c>
      <c r="E30" s="107"/>
      <c r="F30" s="59"/>
      <c r="G30" s="15" t="s">
        <v>9</v>
      </c>
      <c r="H30" s="107"/>
      <c r="I30" s="59"/>
      <c r="J30" s="15" t="s">
        <v>9</v>
      </c>
      <c r="K30" s="107"/>
    </row>
    <row r="31" spans="1:11" ht="28" customHeight="1" x14ac:dyDescent="0.2">
      <c r="A31" s="38"/>
      <c r="B31" s="55"/>
      <c r="C31" s="59"/>
      <c r="D31" s="14" t="str">
        <f>IF(D30="algehele indruk is goed","10",IF(D30="algehele indruk is voldoende","7",IF(D30="algehele indruk is matig","3",IF(D30="algehele indruk is slecht","0"," "))))</f>
        <v xml:space="preserve"> </v>
      </c>
      <c r="E31" s="107"/>
      <c r="F31" s="59"/>
      <c r="G31" s="14" t="str">
        <f>IF(G30="algehele indruk is goed","10",IF(G30="algehele indruk is voldoende","7",IF(G30="algehele indruk is matig","3",IF(G30="algehele indruk is slecht","0"," "))))</f>
        <v xml:space="preserve"> </v>
      </c>
      <c r="H31" s="107"/>
      <c r="I31" s="59"/>
      <c r="J31" s="14" t="str">
        <f>IF(J30="algehele indruk is goed","10",IF(J30="algehele indruk is voldoende","7",IF(J30="algehele indruk is matig","3",IF(J30="algehele indruk is slecht","0"," "))))</f>
        <v xml:space="preserve"> </v>
      </c>
      <c r="K31" s="107"/>
    </row>
    <row r="32" spans="1:11" ht="20" customHeight="1" x14ac:dyDescent="0.2">
      <c r="A32" s="99" t="str">
        <f>'Beoordelen webportal'!A5</f>
        <v>3. Logische opbouw van de schermen en eenvoud van de opzet van de portal.</v>
      </c>
      <c r="B32" s="54" t="s">
        <v>0</v>
      </c>
      <c r="C32" s="58"/>
      <c r="D32" s="19" t="str">
        <f>'Beoordelaar 1'!C15</f>
        <v>Score:</v>
      </c>
      <c r="E32" s="107" t="s">
        <v>8</v>
      </c>
      <c r="F32" s="58"/>
      <c r="G32" s="19" t="str">
        <f>'Beoordelaar 1'!F15</f>
        <v>Score:</v>
      </c>
      <c r="H32" s="107" t="s">
        <v>8</v>
      </c>
      <c r="I32" s="58"/>
      <c r="J32" s="19" t="str">
        <f>'Beoordelaar 1'!I15</f>
        <v>Score:</v>
      </c>
      <c r="K32" s="107" t="s">
        <v>8</v>
      </c>
    </row>
    <row r="33" spans="1:11" ht="20" customHeight="1" x14ac:dyDescent="0.2">
      <c r="A33" s="100"/>
      <c r="B33" s="54" t="s">
        <v>1</v>
      </c>
      <c r="C33" s="58"/>
      <c r="D33" s="19" t="str">
        <f>'Beoordelaar 2'!C15</f>
        <v>Score:</v>
      </c>
      <c r="E33" s="107"/>
      <c r="F33" s="58"/>
      <c r="G33" s="19" t="str">
        <f>'Beoordelaar 2'!F15</f>
        <v>Score:</v>
      </c>
      <c r="H33" s="107"/>
      <c r="I33" s="58"/>
      <c r="J33" s="19" t="str">
        <f>'Beoordelaar 2'!I15</f>
        <v>Score:</v>
      </c>
      <c r="K33" s="107"/>
    </row>
    <row r="34" spans="1:11" ht="20" customHeight="1" x14ac:dyDescent="0.2">
      <c r="A34" s="101"/>
      <c r="B34" s="54" t="s">
        <v>2</v>
      </c>
      <c r="C34" s="58"/>
      <c r="D34" s="19" t="str">
        <f>'Beoordelaar 3'!C15</f>
        <v>Score:</v>
      </c>
      <c r="E34" s="107"/>
      <c r="F34" s="58"/>
      <c r="G34" s="19" t="str">
        <f>'Beoordelaar 3'!F15</f>
        <v>Score:</v>
      </c>
      <c r="H34" s="107"/>
      <c r="I34" s="58"/>
      <c r="J34" s="19" t="str">
        <f>'Beoordelaar 3'!I15</f>
        <v>Score:</v>
      </c>
      <c r="K34" s="107"/>
    </row>
    <row r="35" spans="1:11" ht="28" customHeight="1" x14ac:dyDescent="0.2">
      <c r="A35" s="102" t="s">
        <v>10</v>
      </c>
      <c r="B35" s="103"/>
      <c r="C35" s="59"/>
      <c r="D35" s="15" t="s">
        <v>9</v>
      </c>
      <c r="E35" s="107"/>
      <c r="F35" s="59"/>
      <c r="G35" s="15" t="s">
        <v>9</v>
      </c>
      <c r="H35" s="107"/>
      <c r="I35" s="59"/>
      <c r="J35" s="15" t="s">
        <v>9</v>
      </c>
      <c r="K35" s="107"/>
    </row>
    <row r="36" spans="1:11" ht="28" customHeight="1" x14ac:dyDescent="0.2">
      <c r="A36" s="38"/>
      <c r="B36" s="55"/>
      <c r="C36" s="59"/>
      <c r="D36" s="14" t="str">
        <f>IF(D35="logisch en goed over nagedacht","10",IF(D35="voldoende logisch maar met verbeterpunten","7",IF(D35="matig logisch met veel verbeterpunten","3",IF(D35="slecht","0"," "))))</f>
        <v xml:space="preserve"> </v>
      </c>
      <c r="E36" s="107"/>
      <c r="F36" s="59"/>
      <c r="G36" s="14" t="str">
        <f>IF(G35="logisch en goed over nagedacht","10",IF(G35="voldoende logisch maar met verbeterpunten","7",IF(G35="matig logisch met veel verbeterpunten","3",IF(G35="slecht","0"," "))))</f>
        <v xml:space="preserve"> </v>
      </c>
      <c r="H36" s="107"/>
      <c r="I36" s="59"/>
      <c r="J36" s="14" t="str">
        <f>IF(J35="logisch en goed over nagedacht","10",IF(J35="voldoende logisch maar met verbeterpunten","7",IF(J35="matig logisch met veel verbeterpunten","3",IF(J35="slecht","0"," "))))</f>
        <v xml:space="preserve"> </v>
      </c>
      <c r="K36" s="107"/>
    </row>
    <row r="37" spans="1:11" ht="20" customHeight="1" x14ac:dyDescent="0.2">
      <c r="A37" s="99" t="str">
        <f>'Beoordelen webportal'!A6</f>
        <v>4. Bij een bestelling de mogelijkheid van: 
-	vrij tekstveld
-	help-functies
-	automatische tips/ondersteuning</v>
      </c>
      <c r="B37" s="54" t="s">
        <v>0</v>
      </c>
      <c r="C37" s="58"/>
      <c r="D37" s="19" t="str">
        <f>'Beoordelaar 1'!C17</f>
        <v>Score:</v>
      </c>
      <c r="E37" s="107" t="s">
        <v>8</v>
      </c>
      <c r="F37" s="58"/>
      <c r="G37" s="19" t="str">
        <f>'Beoordelaar 1'!F17</f>
        <v>Score:</v>
      </c>
      <c r="H37" s="107" t="s">
        <v>8</v>
      </c>
      <c r="I37" s="58"/>
      <c r="J37" s="19" t="str">
        <f>'Beoordelaar 1'!I17</f>
        <v>Score:</v>
      </c>
      <c r="K37" s="107" t="s">
        <v>8</v>
      </c>
    </row>
    <row r="38" spans="1:11" ht="20" customHeight="1" x14ac:dyDescent="0.2">
      <c r="A38" s="100"/>
      <c r="B38" s="54" t="s">
        <v>1</v>
      </c>
      <c r="C38" s="58"/>
      <c r="D38" s="19" t="str">
        <f>'Beoordelaar 2'!C17</f>
        <v>Score:</v>
      </c>
      <c r="E38" s="107"/>
      <c r="F38" s="58"/>
      <c r="G38" s="19" t="str">
        <f>'Beoordelaar 2'!F17</f>
        <v>Score:</v>
      </c>
      <c r="H38" s="107"/>
      <c r="I38" s="58"/>
      <c r="J38" s="19" t="str">
        <f>'Beoordelaar 2'!I17</f>
        <v>Score:</v>
      </c>
      <c r="K38" s="107"/>
    </row>
    <row r="39" spans="1:11" ht="20" customHeight="1" x14ac:dyDescent="0.2">
      <c r="A39" s="101"/>
      <c r="B39" s="54" t="s">
        <v>2</v>
      </c>
      <c r="C39" s="58"/>
      <c r="D39" s="19" t="str">
        <f>'Beoordelaar 3'!C17</f>
        <v>Score:</v>
      </c>
      <c r="E39" s="107"/>
      <c r="F39" s="58"/>
      <c r="G39" s="19" t="str">
        <f>'Beoordelaar 3'!F17</f>
        <v>Score:</v>
      </c>
      <c r="H39" s="107"/>
      <c r="I39" s="58"/>
      <c r="J39" s="19" t="str">
        <f>'Beoordelaar 3'!I17</f>
        <v>Score:</v>
      </c>
      <c r="K39" s="107"/>
    </row>
    <row r="40" spans="1:11" ht="28" customHeight="1" x14ac:dyDescent="0.2">
      <c r="A40" s="102" t="s">
        <v>10</v>
      </c>
      <c r="B40" s="103"/>
      <c r="C40" s="59"/>
      <c r="D40" s="15" t="s">
        <v>9</v>
      </c>
      <c r="E40" s="107"/>
      <c r="F40" s="59"/>
      <c r="G40" s="15" t="s">
        <v>9</v>
      </c>
      <c r="H40" s="107"/>
      <c r="I40" s="59"/>
      <c r="J40" s="15" t="s">
        <v>9</v>
      </c>
      <c r="K40" s="107"/>
    </row>
    <row r="41" spans="1:11" ht="28" customHeight="1" x14ac:dyDescent="0.2">
      <c r="A41" s="38"/>
      <c r="B41" s="55"/>
      <c r="C41" s="59"/>
      <c r="D41" s="14" t="str">
        <f>IF(D40="alle drie de mogelijkheden","10",IF(D40="twee van de drie mogelijkheden","7",IF(D40="een van de drie mogelijkheden","3",IF(D40="geen mogelijkheden","0"," "))))</f>
        <v xml:space="preserve"> </v>
      </c>
      <c r="E41" s="107"/>
      <c r="F41" s="59"/>
      <c r="G41" s="14" t="str">
        <f>IF(G40="alle drie de mogelijkheden","10",IF(G40="twee van de drie mogelijkheden","7",IF(G40="een van de drie mogelijkheden","3",IF(G40="geen mogelijkheden","0"," "))))</f>
        <v xml:space="preserve"> </v>
      </c>
      <c r="H41" s="107"/>
      <c r="I41" s="59"/>
      <c r="J41" s="14" t="str">
        <f>IF(J40="alle drie de mogelijkheden","10",IF(J40="twee van de drie mogelijkheden","7",IF(J40="een van de drie mogelijkheden","3",IF(J40="geen mogelijkheden","0"," "))))</f>
        <v xml:space="preserve"> </v>
      </c>
      <c r="K41" s="107"/>
    </row>
    <row r="42" spans="1:11" ht="20" customHeight="1" x14ac:dyDescent="0.2">
      <c r="A42" s="99" t="str">
        <f>'Beoordelen webportal'!A7</f>
        <v>5. Aanwezigheid van een gebruiksvriendelijke en werkende zoekfunctie binnen de portal.</v>
      </c>
      <c r="B42" s="54" t="s">
        <v>0</v>
      </c>
      <c r="C42" s="58"/>
      <c r="D42" s="19" t="str">
        <f>'Beoordelaar 1'!C19</f>
        <v>Score:</v>
      </c>
      <c r="E42" s="107" t="s">
        <v>8</v>
      </c>
      <c r="F42" s="58"/>
      <c r="G42" s="19" t="str">
        <f>'Beoordelaar 1'!F19</f>
        <v>Score:</v>
      </c>
      <c r="H42" s="107" t="s">
        <v>8</v>
      </c>
      <c r="I42" s="58"/>
      <c r="J42" s="19" t="str">
        <f>'Beoordelaar 1'!I19</f>
        <v>Score:</v>
      </c>
      <c r="K42" s="107" t="s">
        <v>8</v>
      </c>
    </row>
    <row r="43" spans="1:11" ht="20" customHeight="1" x14ac:dyDescent="0.2">
      <c r="A43" s="100"/>
      <c r="B43" s="54" t="s">
        <v>1</v>
      </c>
      <c r="C43" s="58"/>
      <c r="D43" s="19" t="str">
        <f>'Beoordelaar 2'!C19</f>
        <v>Score:</v>
      </c>
      <c r="E43" s="107"/>
      <c r="F43" s="58"/>
      <c r="G43" s="19" t="str">
        <f>'Beoordelaar 2'!F19</f>
        <v>Score:</v>
      </c>
      <c r="H43" s="107"/>
      <c r="I43" s="58"/>
      <c r="J43" s="19" t="str">
        <f>'Beoordelaar 2'!I19</f>
        <v>Score:</v>
      </c>
      <c r="K43" s="107"/>
    </row>
    <row r="44" spans="1:11" ht="20" customHeight="1" x14ac:dyDescent="0.2">
      <c r="A44" s="101"/>
      <c r="B44" s="54" t="s">
        <v>2</v>
      </c>
      <c r="C44" s="58"/>
      <c r="D44" s="19" t="str">
        <f>'Beoordelaar 3'!C19</f>
        <v>Score:</v>
      </c>
      <c r="E44" s="107"/>
      <c r="F44" s="58"/>
      <c r="G44" s="19" t="str">
        <f>'Beoordelaar 3'!F19</f>
        <v>Score:</v>
      </c>
      <c r="H44" s="107"/>
      <c r="I44" s="58"/>
      <c r="J44" s="19" t="str">
        <f>'Beoordelaar 3'!I19</f>
        <v>Score:</v>
      </c>
      <c r="K44" s="107"/>
    </row>
    <row r="45" spans="1:11" ht="28" customHeight="1" x14ac:dyDescent="0.2">
      <c r="A45" s="102" t="s">
        <v>10</v>
      </c>
      <c r="B45" s="103"/>
      <c r="C45" s="59"/>
      <c r="D45" s="15" t="s">
        <v>9</v>
      </c>
      <c r="E45" s="107"/>
      <c r="F45" s="59"/>
      <c r="G45" s="15" t="s">
        <v>9</v>
      </c>
      <c r="H45" s="107"/>
      <c r="I45" s="59"/>
      <c r="J45" s="15" t="s">
        <v>9</v>
      </c>
      <c r="K45" s="107"/>
    </row>
    <row r="46" spans="1:11" ht="28" customHeight="1" x14ac:dyDescent="0.2">
      <c r="A46" s="38"/>
      <c r="B46" s="55"/>
      <c r="C46" s="59"/>
      <c r="D46" s="14" t="str">
        <f>IF(D45="Ja, voldoet goed","10",IF(D45="Aanwezig en werkt redelijk","5",IF(D45="Nee niet mogelijk","0"," ")))</f>
        <v xml:space="preserve"> </v>
      </c>
      <c r="E46" s="107"/>
      <c r="F46" s="59"/>
      <c r="G46" s="14" t="str">
        <f>IF(G45="Ja, voldoet goed","10",IF(G45="Aanwezig en werkt redelijk","5",IF(G45="Nee niet mogelijk","0"," ")))</f>
        <v xml:space="preserve"> </v>
      </c>
      <c r="H46" s="107"/>
      <c r="I46" s="59"/>
      <c r="J46" s="14" t="str">
        <f>IF(J45="Ja, voldoet goed","10",IF(J45="Aanwezig en werkt redelijk","5",IF(J45="Nee niet mogelijk","0"," ")))</f>
        <v xml:space="preserve"> </v>
      </c>
      <c r="K46" s="107"/>
    </row>
    <row r="47" spans="1:11" ht="20" customHeight="1" x14ac:dyDescent="0.2">
      <c r="A47" s="99" t="str">
        <f>'Beoordelen webportal'!A8</f>
        <v>6. Juiste prijzen (tarieven conform ingediend prijzenblad van de inschrijver en BTW) komen online in beeld (tijdens bestellen).</v>
      </c>
      <c r="B47" s="54" t="s">
        <v>0</v>
      </c>
      <c r="C47" s="58"/>
      <c r="D47" s="19" t="str">
        <f>'Beoordelaar 1'!C21</f>
        <v>Score:</v>
      </c>
      <c r="E47" s="107" t="s">
        <v>8</v>
      </c>
      <c r="F47" s="58"/>
      <c r="G47" s="19" t="str">
        <f>'Beoordelaar 1'!F21</f>
        <v>Score:</v>
      </c>
      <c r="H47" s="107" t="s">
        <v>8</v>
      </c>
      <c r="I47" s="58"/>
      <c r="J47" s="19" t="str">
        <f>'Beoordelaar 1'!I21</f>
        <v>Score:</v>
      </c>
      <c r="K47" s="107" t="s">
        <v>8</v>
      </c>
    </row>
    <row r="48" spans="1:11" ht="20" customHeight="1" x14ac:dyDescent="0.2">
      <c r="A48" s="100"/>
      <c r="B48" s="54" t="s">
        <v>1</v>
      </c>
      <c r="C48" s="58"/>
      <c r="D48" s="19" t="str">
        <f>'Beoordelaar 2'!C21</f>
        <v>Score:</v>
      </c>
      <c r="E48" s="107"/>
      <c r="F48" s="58"/>
      <c r="G48" s="19" t="str">
        <f>'Beoordelaar 2'!F21</f>
        <v>Score:</v>
      </c>
      <c r="H48" s="107"/>
      <c r="I48" s="58"/>
      <c r="J48" s="19" t="str">
        <f>'Beoordelaar 2'!I21</f>
        <v>Score:</v>
      </c>
      <c r="K48" s="107"/>
    </row>
    <row r="49" spans="1:11" ht="20" customHeight="1" x14ac:dyDescent="0.2">
      <c r="A49" s="101"/>
      <c r="B49" s="54" t="s">
        <v>2</v>
      </c>
      <c r="C49" s="58"/>
      <c r="D49" s="19" t="str">
        <f>'Beoordelaar 3'!C21</f>
        <v>Score:</v>
      </c>
      <c r="E49" s="107"/>
      <c r="F49" s="58"/>
      <c r="G49" s="19" t="str">
        <f>'Beoordelaar 3'!F21</f>
        <v>Score:</v>
      </c>
      <c r="H49" s="107"/>
      <c r="I49" s="58"/>
      <c r="J49" s="19" t="str">
        <f>'Beoordelaar 3'!I21</f>
        <v>Score:</v>
      </c>
      <c r="K49" s="107"/>
    </row>
    <row r="50" spans="1:11" ht="28" customHeight="1" x14ac:dyDescent="0.2">
      <c r="A50" s="102" t="s">
        <v>10</v>
      </c>
      <c r="B50" s="103"/>
      <c r="C50" s="59"/>
      <c r="D50" s="15" t="s">
        <v>9</v>
      </c>
      <c r="E50" s="107"/>
      <c r="F50" s="59"/>
      <c r="G50" s="15" t="s">
        <v>9</v>
      </c>
      <c r="H50" s="107"/>
      <c r="I50" s="59"/>
      <c r="J50" s="15" t="s">
        <v>9</v>
      </c>
      <c r="K50" s="107"/>
    </row>
    <row r="51" spans="1:11" ht="28" customHeight="1" x14ac:dyDescent="0.2">
      <c r="A51" s="38"/>
      <c r="B51" s="55"/>
      <c r="C51" s="59"/>
      <c r="D51" s="68" t="str">
        <f>IF(D50="Ja","10",IF(D50="Nee","-10",""))</f>
        <v/>
      </c>
      <c r="E51" s="107"/>
      <c r="F51" s="59"/>
      <c r="G51" s="68" t="str">
        <f>IF(G50="Ja","10",IF(G50="Nee","-10",""))</f>
        <v/>
      </c>
      <c r="H51" s="107"/>
      <c r="I51" s="59"/>
      <c r="J51" s="68" t="str">
        <f>IF(J50="Ja","10",IF(J50="Nee","-10",""))</f>
        <v/>
      </c>
      <c r="K51" s="107"/>
    </row>
    <row r="52" spans="1:11" ht="20" customHeight="1" x14ac:dyDescent="0.2">
      <c r="A52" s="99" t="str">
        <f>'Beoordelen webportal'!A9</f>
        <v>7. De webportal is herkenbaar voor gebruikers/ bestellers van de aanbestedende dienst als ware het een eigen webshop van aanbestedende dienst is (uitgangspunt de stijl van lochem.nl).</v>
      </c>
      <c r="B52" s="54" t="s">
        <v>0</v>
      </c>
      <c r="C52" s="58"/>
      <c r="D52" s="19" t="str">
        <f>'Beoordelaar 1'!C23</f>
        <v>Score:</v>
      </c>
      <c r="E52" s="107" t="s">
        <v>8</v>
      </c>
      <c r="F52" s="58"/>
      <c r="G52" s="19" t="str">
        <f>'Beoordelaar 1'!F23</f>
        <v>Score:</v>
      </c>
      <c r="H52" s="107" t="s">
        <v>8</v>
      </c>
      <c r="I52" s="58"/>
      <c r="J52" s="19" t="str">
        <f>'Beoordelaar 1'!I23</f>
        <v>Score:</v>
      </c>
      <c r="K52" s="107" t="s">
        <v>8</v>
      </c>
    </row>
    <row r="53" spans="1:11" ht="20" customHeight="1" x14ac:dyDescent="0.2">
      <c r="A53" s="100"/>
      <c r="B53" s="54" t="s">
        <v>1</v>
      </c>
      <c r="C53" s="58"/>
      <c r="D53" s="19" t="str">
        <f>'Beoordelaar 2'!C23</f>
        <v>Score:</v>
      </c>
      <c r="E53" s="107"/>
      <c r="F53" s="58"/>
      <c r="G53" s="19" t="str">
        <f>'Beoordelaar 2'!F23</f>
        <v>Score:</v>
      </c>
      <c r="H53" s="107"/>
      <c r="I53" s="58"/>
      <c r="J53" s="19" t="str">
        <f>'Beoordelaar 2'!I23</f>
        <v>Score:</v>
      </c>
      <c r="K53" s="107"/>
    </row>
    <row r="54" spans="1:11" ht="20" customHeight="1" x14ac:dyDescent="0.2">
      <c r="A54" s="101"/>
      <c r="B54" s="54" t="s">
        <v>2</v>
      </c>
      <c r="C54" s="58"/>
      <c r="D54" s="19" t="str">
        <f>'Beoordelaar 3'!C23</f>
        <v>Score:</v>
      </c>
      <c r="E54" s="107"/>
      <c r="F54" s="58"/>
      <c r="G54" s="19" t="str">
        <f>'Beoordelaar 3'!F23</f>
        <v>Score:</v>
      </c>
      <c r="H54" s="107"/>
      <c r="I54" s="58"/>
      <c r="J54" s="19" t="str">
        <f>'Beoordelaar 3'!I23</f>
        <v>Score:</v>
      </c>
      <c r="K54" s="107"/>
    </row>
    <row r="55" spans="1:11" ht="28" customHeight="1" x14ac:dyDescent="0.2">
      <c r="A55" s="102" t="s">
        <v>10</v>
      </c>
      <c r="B55" s="103"/>
      <c r="C55" s="59"/>
      <c r="D55" s="15" t="s">
        <v>9</v>
      </c>
      <c r="E55" s="107"/>
      <c r="F55" s="59"/>
      <c r="G55" s="15" t="s">
        <v>9</v>
      </c>
      <c r="H55" s="107"/>
      <c r="I55" s="59"/>
      <c r="J55" s="15" t="s">
        <v>9</v>
      </c>
      <c r="K55" s="107"/>
    </row>
    <row r="56" spans="1:11" ht="28" customHeight="1" x14ac:dyDescent="0.2">
      <c r="A56" s="38"/>
      <c r="B56" s="55"/>
      <c r="C56" s="59"/>
      <c r="D56" s="68" t="str">
        <f>IF(D55="Ja","10",IF(D55="Nee","0",""))</f>
        <v/>
      </c>
      <c r="E56" s="107"/>
      <c r="F56" s="59"/>
      <c r="G56" s="68" t="str">
        <f>IF(G55="Ja","10",IF(G55="Nee","0",""))</f>
        <v/>
      </c>
      <c r="H56" s="107"/>
      <c r="I56" s="59"/>
      <c r="J56" s="68" t="str">
        <f>IF(J55="Ja","10",IF(J55="Nee","0",""))</f>
        <v/>
      </c>
      <c r="K56" s="107"/>
    </row>
    <row r="57" spans="1:11" ht="20" customHeight="1" x14ac:dyDescent="0.2">
      <c r="A57" s="99" t="str">
        <f>'Beoordelen webportal'!A10</f>
        <v>8. Automatische e-mail notificatie (e-mailadres moet dus een verplicht veld zijn).</v>
      </c>
      <c r="B57" s="54" t="s">
        <v>0</v>
      </c>
      <c r="C57" s="58"/>
      <c r="D57" s="19" t="str">
        <f>'Beoordelaar 1'!C25</f>
        <v>Score:</v>
      </c>
      <c r="E57" s="107" t="s">
        <v>8</v>
      </c>
      <c r="F57" s="58"/>
      <c r="G57" s="19" t="str">
        <f>'Beoordelaar 1'!F25</f>
        <v>Score:</v>
      </c>
      <c r="H57" s="107" t="s">
        <v>8</v>
      </c>
      <c r="I57" s="58"/>
      <c r="J57" s="19" t="str">
        <f>'Beoordelaar 1'!I25</f>
        <v>Score:</v>
      </c>
      <c r="K57" s="107" t="s">
        <v>8</v>
      </c>
    </row>
    <row r="58" spans="1:11" ht="20" customHeight="1" x14ac:dyDescent="0.2">
      <c r="A58" s="100"/>
      <c r="B58" s="54" t="s">
        <v>1</v>
      </c>
      <c r="C58" s="58"/>
      <c r="D58" s="19" t="str">
        <f>'Beoordelaar 2'!C25</f>
        <v>Score:</v>
      </c>
      <c r="E58" s="107"/>
      <c r="F58" s="58"/>
      <c r="G58" s="19" t="str">
        <f>'Beoordelaar 2'!F25</f>
        <v>Score:</v>
      </c>
      <c r="H58" s="107"/>
      <c r="I58" s="58"/>
      <c r="J58" s="19" t="str">
        <f>'Beoordelaar 2'!I25</f>
        <v>Score:</v>
      </c>
      <c r="K58" s="107"/>
    </row>
    <row r="59" spans="1:11" ht="20" customHeight="1" x14ac:dyDescent="0.2">
      <c r="A59" s="101"/>
      <c r="B59" s="54" t="s">
        <v>2</v>
      </c>
      <c r="C59" s="58"/>
      <c r="D59" s="19" t="str">
        <f>'Beoordelaar 3'!C25</f>
        <v>Score:</v>
      </c>
      <c r="E59" s="107"/>
      <c r="F59" s="58"/>
      <c r="G59" s="19" t="str">
        <f>'Beoordelaar 3'!F25</f>
        <v>Score:</v>
      </c>
      <c r="H59" s="107"/>
      <c r="I59" s="58"/>
      <c r="J59" s="19" t="str">
        <f>'Beoordelaar 3'!I25</f>
        <v>Score:</v>
      </c>
      <c r="K59" s="107"/>
    </row>
    <row r="60" spans="1:11" ht="28" customHeight="1" x14ac:dyDescent="0.2">
      <c r="A60" s="102" t="s">
        <v>10</v>
      </c>
      <c r="B60" s="103"/>
      <c r="C60" s="59"/>
      <c r="D60" s="15" t="s">
        <v>9</v>
      </c>
      <c r="E60" s="107"/>
      <c r="F60" s="59"/>
      <c r="G60" s="15" t="s">
        <v>9</v>
      </c>
      <c r="H60" s="107"/>
      <c r="I60" s="59"/>
      <c r="J60" s="15" t="s">
        <v>9</v>
      </c>
      <c r="K60" s="107"/>
    </row>
    <row r="61" spans="1:11" ht="28" customHeight="1" x14ac:dyDescent="0.2">
      <c r="A61" s="38"/>
      <c r="B61" s="55"/>
      <c r="C61" s="59"/>
      <c r="D61" s="68" t="str">
        <f>IF(D60="Ja","10",IF(D60="Nee","0",""))</f>
        <v/>
      </c>
      <c r="E61" s="107"/>
      <c r="F61" s="59"/>
      <c r="G61" s="68" t="str">
        <f>IF(G60="Ja","10",IF(G60="Nee","0",""))</f>
        <v/>
      </c>
      <c r="H61" s="107"/>
      <c r="I61" s="59"/>
      <c r="J61" s="68" t="str">
        <f>IF(J60="Ja","10",IF(J60="Nee","0",""))</f>
        <v/>
      </c>
      <c r="K61" s="107"/>
    </row>
    <row r="62" spans="1:11" ht="20" customHeight="1" x14ac:dyDescent="0.2">
      <c r="A62" s="99" t="str">
        <f>'Beoordelen webportal'!A11</f>
        <v>9. Inzichtelijkheid reparatieopdracht.</v>
      </c>
      <c r="B62" s="54" t="s">
        <v>0</v>
      </c>
      <c r="C62" s="58"/>
      <c r="D62" s="19" t="str">
        <f>'Beoordelaar 1'!C27</f>
        <v>Score:</v>
      </c>
      <c r="E62" s="107" t="s">
        <v>8</v>
      </c>
      <c r="F62" s="58"/>
      <c r="G62" s="19" t="str">
        <f>'Beoordelaar 1'!F27</f>
        <v>Score:</v>
      </c>
      <c r="H62" s="107" t="s">
        <v>8</v>
      </c>
      <c r="I62" s="58"/>
      <c r="J62" s="19" t="str">
        <f>'Beoordelaar 1'!I27</f>
        <v>Score:</v>
      </c>
      <c r="K62" s="107" t="s">
        <v>8</v>
      </c>
    </row>
    <row r="63" spans="1:11" ht="20" customHeight="1" x14ac:dyDescent="0.2">
      <c r="A63" s="100"/>
      <c r="B63" s="54" t="s">
        <v>1</v>
      </c>
      <c r="C63" s="58"/>
      <c r="D63" s="19" t="str">
        <f>'Beoordelaar 2'!C27</f>
        <v>Score:</v>
      </c>
      <c r="E63" s="107"/>
      <c r="F63" s="58"/>
      <c r="G63" s="19" t="str">
        <f>'Beoordelaar 2'!F27</f>
        <v>Score:</v>
      </c>
      <c r="H63" s="107"/>
      <c r="I63" s="58"/>
      <c r="J63" s="19" t="str">
        <f>'Beoordelaar 2'!I27</f>
        <v>Score:</v>
      </c>
      <c r="K63" s="107"/>
    </row>
    <row r="64" spans="1:11" ht="20" customHeight="1" x14ac:dyDescent="0.2">
      <c r="A64" s="101"/>
      <c r="B64" s="54" t="s">
        <v>2</v>
      </c>
      <c r="C64" s="58"/>
      <c r="D64" s="19" t="str">
        <f>'Beoordelaar 3'!C27</f>
        <v>Score:</v>
      </c>
      <c r="E64" s="107"/>
      <c r="F64" s="58"/>
      <c r="G64" s="19" t="str">
        <f>'Beoordelaar 3'!F27</f>
        <v>Score:</v>
      </c>
      <c r="H64" s="107"/>
      <c r="I64" s="58"/>
      <c r="J64" s="19" t="str">
        <f>'Beoordelaar 3'!I27</f>
        <v>Score:</v>
      </c>
      <c r="K64" s="107"/>
    </row>
    <row r="65" spans="1:11" ht="28" customHeight="1" x14ac:dyDescent="0.2">
      <c r="A65" s="102" t="s">
        <v>10</v>
      </c>
      <c r="B65" s="103"/>
      <c r="C65" s="59"/>
      <c r="D65" s="15" t="s">
        <v>9</v>
      </c>
      <c r="E65" s="107"/>
      <c r="F65" s="59"/>
      <c r="G65" s="15" t="s">
        <v>9</v>
      </c>
      <c r="H65" s="107"/>
      <c r="I65" s="59"/>
      <c r="J65" s="15" t="s">
        <v>9</v>
      </c>
      <c r="K65" s="107"/>
    </row>
    <row r="66" spans="1:11" ht="28" customHeight="1" x14ac:dyDescent="0.2">
      <c r="A66" s="38"/>
      <c r="B66" s="55"/>
      <c r="C66" s="59"/>
      <c r="D66" s="14" t="str">
        <f>IF(D65="logisch en goed over nagedacht","10",IF(D65="voldoende logisch maar met verbeterpunten","7",IF(D65="matig logisch met veel verbeterpunten","3",IF(D65="slecht","0"," "))))</f>
        <v xml:space="preserve"> </v>
      </c>
      <c r="E66" s="107"/>
      <c r="F66" s="59"/>
      <c r="G66" s="14" t="str">
        <f>IF(G65="logisch en goed over nagedacht","10",IF(G65="voldoende logisch maar met verbeterpunten","7",IF(G65="matig logisch met veel verbeterpunten","3",IF(G65="slecht","0"," "))))</f>
        <v xml:space="preserve"> </v>
      </c>
      <c r="H66" s="107"/>
      <c r="I66" s="59"/>
      <c r="J66" s="14" t="str">
        <f>IF(J65="logisch en goed over nagedacht","10",IF(J65="voldoende logisch maar met verbeterpunten","7",IF(J65="matig logisch met veel verbeterpunten","3",IF(J65="slecht","0"," "))))</f>
        <v xml:space="preserve"> </v>
      </c>
      <c r="K66" s="107"/>
    </row>
    <row r="67" spans="1:11" ht="30" customHeight="1" x14ac:dyDescent="0.2">
      <c r="A67" s="110" t="s">
        <v>53</v>
      </c>
      <c r="B67" s="111"/>
      <c r="C67" s="60"/>
      <c r="D67" s="114" t="e">
        <f>D26+D31+D36+D41+D46+D51+D56+D61+D66</f>
        <v>#VALUE!</v>
      </c>
      <c r="E67" s="114"/>
      <c r="F67" s="60"/>
      <c r="G67" s="114" t="e">
        <f>G26+G31+G36+G41+G46+G51+G56+G61+G66</f>
        <v>#VALUE!</v>
      </c>
      <c r="H67" s="114"/>
      <c r="I67" s="60"/>
      <c r="J67" s="115" t="e">
        <f>J26+J31+J36+J41+J46+J51+J56+J61+J66</f>
        <v>#VALUE!</v>
      </c>
      <c r="K67" s="115"/>
    </row>
    <row r="68" spans="1:11" ht="30" customHeight="1" x14ac:dyDescent="0.2">
      <c r="A68" s="110" t="s">
        <v>51</v>
      </c>
      <c r="B68" s="111" t="s">
        <v>50</v>
      </c>
      <c r="C68" s="60"/>
      <c r="D68" s="114">
        <v>100</v>
      </c>
      <c r="E68" s="114"/>
      <c r="F68" s="70"/>
      <c r="G68" s="114">
        <v>100</v>
      </c>
      <c r="H68" s="114"/>
      <c r="I68" s="70"/>
      <c r="J68" s="114">
        <v>100</v>
      </c>
      <c r="K68" s="114"/>
    </row>
    <row r="69" spans="1:11" ht="30" customHeight="1" x14ac:dyDescent="0.2">
      <c r="A69" s="108" t="s">
        <v>54</v>
      </c>
      <c r="B69" s="109"/>
      <c r="C69" s="60"/>
      <c r="D69" s="112" t="e">
        <f>D68*D67</f>
        <v>#VALUE!</v>
      </c>
      <c r="E69" s="112"/>
      <c r="F69" s="60"/>
      <c r="G69" s="112" t="e">
        <f>G68*G67</f>
        <v>#VALUE!</v>
      </c>
      <c r="H69" s="112"/>
      <c r="I69" s="60"/>
      <c r="J69" s="112" t="e">
        <f>J68*J67</f>
        <v>#VALUE!</v>
      </c>
      <c r="K69" s="112"/>
    </row>
  </sheetData>
  <sheetProtection algorithmName="SHA-512" hashValue="3Nn7OAiPOLrTUc8EFhhcXIfGXTedPauJU/mshB+Mmseu9xOldu83CUvNLU0zIdoejYR8RsCHacSFeld5jDixtQ==" saltValue="sSTQo8394/VBPnKS0Hiidw==" spinCount="100000" sheet="1" objects="1" scenarios="1"/>
  <mergeCells count="84">
    <mergeCell ref="G18:H18"/>
    <mergeCell ref="J18:K18"/>
    <mergeCell ref="D68:E68"/>
    <mergeCell ref="G68:H68"/>
    <mergeCell ref="J68:K68"/>
    <mergeCell ref="D67:E67"/>
    <mergeCell ref="G67:H67"/>
    <mergeCell ref="J67:K67"/>
    <mergeCell ref="E47:E51"/>
    <mergeCell ref="H47:H51"/>
    <mergeCell ref="K47:K51"/>
    <mergeCell ref="E52:E56"/>
    <mergeCell ref="H52:H56"/>
    <mergeCell ref="K52:K56"/>
    <mergeCell ref="H37:H41"/>
    <mergeCell ref="K37:K41"/>
    <mergeCell ref="D69:E69"/>
    <mergeCell ref="G69:H69"/>
    <mergeCell ref="J69:K69"/>
    <mergeCell ref="E57:E61"/>
    <mergeCell ref="E62:E66"/>
    <mergeCell ref="H57:H61"/>
    <mergeCell ref="H62:H66"/>
    <mergeCell ref="K57:K61"/>
    <mergeCell ref="K62:K66"/>
    <mergeCell ref="E42:E46"/>
    <mergeCell ref="H42:H46"/>
    <mergeCell ref="K42:K46"/>
    <mergeCell ref="E27:E31"/>
    <mergeCell ref="H27:H31"/>
    <mergeCell ref="K27:K31"/>
    <mergeCell ref="E32:E36"/>
    <mergeCell ref="H32:H36"/>
    <mergeCell ref="K32:K36"/>
    <mergeCell ref="E37:E41"/>
    <mergeCell ref="E22:E26"/>
    <mergeCell ref="H22:H26"/>
    <mergeCell ref="K22:K26"/>
    <mergeCell ref="J20:K20"/>
    <mergeCell ref="G20:H20"/>
    <mergeCell ref="D20:E20"/>
    <mergeCell ref="G1:H1"/>
    <mergeCell ref="H3:H7"/>
    <mergeCell ref="H8:H12"/>
    <mergeCell ref="H13:H17"/>
    <mergeCell ref="J1:K1"/>
    <mergeCell ref="K3:K7"/>
    <mergeCell ref="K8:K12"/>
    <mergeCell ref="K13:K17"/>
    <mergeCell ref="A69:B69"/>
    <mergeCell ref="A68:B68"/>
    <mergeCell ref="A32:A34"/>
    <mergeCell ref="A35:B35"/>
    <mergeCell ref="A67:B67"/>
    <mergeCell ref="A37:A39"/>
    <mergeCell ref="A40:B40"/>
    <mergeCell ref="A42:A44"/>
    <mergeCell ref="A45:B45"/>
    <mergeCell ref="A47:A49"/>
    <mergeCell ref="A50:B50"/>
    <mergeCell ref="A52:A54"/>
    <mergeCell ref="A55:B55"/>
    <mergeCell ref="A57:A59"/>
    <mergeCell ref="A60:B60"/>
    <mergeCell ref="A62:A64"/>
    <mergeCell ref="A65:B65"/>
    <mergeCell ref="A22:A24"/>
    <mergeCell ref="A25:B25"/>
    <mergeCell ref="A27:A29"/>
    <mergeCell ref="A30:B30"/>
    <mergeCell ref="A20:B20"/>
    <mergeCell ref="A18:B18"/>
    <mergeCell ref="A6:B6"/>
    <mergeCell ref="A11:B11"/>
    <mergeCell ref="A8:A10"/>
    <mergeCell ref="D18:E18"/>
    <mergeCell ref="A3:A5"/>
    <mergeCell ref="A13:A15"/>
    <mergeCell ref="A16:B16"/>
    <mergeCell ref="A1:B1"/>
    <mergeCell ref="D1:E1"/>
    <mergeCell ref="E3:E7"/>
    <mergeCell ref="E8:E12"/>
    <mergeCell ref="E13:E17"/>
  </mergeCells>
  <dataValidations count="1">
    <dataValidation type="list" allowBlank="1" showInputMessage="1" showErrorMessage="1" sqref="G6 J6 G11 D11 D6 J11 G16 D16 J16" xr:uid="{60D6A481-F072-E44D-BB7F-541C61590274}">
      <formula1>Score</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5">
        <x14:dataValidation type="list" errorStyle="warning" allowBlank="1" showErrorMessage="1" xr:uid="{22883946-A8AD-704D-9C89-7BEE80C1AF84}">
          <x14:formula1>
            <xm:f>'Beoordelen webportal'!$D$3:$F$3</xm:f>
          </x14:formula1>
          <xm:sqref>D25 G25 J25 D50 G50 J50 D55 G55 J55 D60 G60 J60</xm:sqref>
        </x14:dataValidation>
        <x14:dataValidation type="list" errorStyle="warning" allowBlank="1" showErrorMessage="1" xr:uid="{D6DCEA0C-89AD-C04F-8E1F-915FEE2CAD7B}">
          <x14:formula1>
            <xm:f>'Beoordelen webportal'!$D$4:$H$4</xm:f>
          </x14:formula1>
          <xm:sqref>D30 G30 J30</xm:sqref>
        </x14:dataValidation>
        <x14:dataValidation type="list" errorStyle="warning" allowBlank="1" showErrorMessage="1" xr:uid="{1B44E51C-5AF7-F045-B5D2-CF1B18680C92}">
          <x14:formula1>
            <xm:f>'Beoordelen webportal'!$D$5:$H$5</xm:f>
          </x14:formula1>
          <xm:sqref>D35 G35 J35 D65 G65 J65</xm:sqref>
        </x14:dataValidation>
        <x14:dataValidation type="list" errorStyle="warning" allowBlank="1" showErrorMessage="1" xr:uid="{C8DE2804-BDBA-3A4A-B1B7-B978D894057A}">
          <x14:formula1>
            <xm:f>'Beoordelen webportal'!$D$6:$H$6</xm:f>
          </x14:formula1>
          <xm:sqref>D40 G40 J40</xm:sqref>
        </x14:dataValidation>
        <x14:dataValidation type="list" errorStyle="warning" allowBlank="1" showErrorMessage="1" xr:uid="{F61CD13E-B461-A340-8B68-E318F8D4A3F0}">
          <x14:formula1>
            <xm:f>'Beoordelen webportal'!$D$7:$G$7</xm:f>
          </x14:formula1>
          <xm:sqref>D45 G45 J45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F0D4-A87E-C740-B698-FC29E04A581A}">
  <dimension ref="A1:G10"/>
  <sheetViews>
    <sheetView showGridLines="0" tabSelected="1" workbookViewId="0">
      <selection activeCell="C11" sqref="C11"/>
    </sheetView>
  </sheetViews>
  <sheetFormatPr baseColWidth="10" defaultRowHeight="15" x14ac:dyDescent="0.2"/>
  <cols>
    <col min="1" max="1" width="77.5" customWidth="1"/>
    <col min="2" max="2" width="1.5" customWidth="1"/>
    <col min="3" max="3" width="26.83203125" customWidth="1"/>
    <col min="4" max="4" width="1.6640625" customWidth="1"/>
    <col min="5" max="5" width="26.83203125" customWidth="1"/>
    <col min="6" max="6" width="1.33203125" customWidth="1"/>
    <col min="7" max="7" width="26.83203125" customWidth="1"/>
  </cols>
  <sheetData>
    <row r="1" spans="1:7" ht="31" customHeight="1" x14ac:dyDescent="0.2">
      <c r="A1" s="39" t="s">
        <v>55</v>
      </c>
      <c r="B1" s="40"/>
      <c r="C1" s="41"/>
      <c r="D1" s="40"/>
      <c r="E1" s="41"/>
      <c r="F1" s="40"/>
      <c r="G1" s="41"/>
    </row>
    <row r="2" spans="1:7" ht="31" customHeight="1" x14ac:dyDescent="0.2">
      <c r="A2" s="42" t="s">
        <v>56</v>
      </c>
      <c r="B2" s="40"/>
      <c r="C2" s="43" t="str">
        <f>Consensus!D1</f>
        <v>Inschrijver 1</v>
      </c>
      <c r="D2" s="44"/>
      <c r="E2" s="43" t="str">
        <f>Consensus!G1</f>
        <v>Inschrijver 2</v>
      </c>
      <c r="F2" s="44"/>
      <c r="G2" s="43" t="str">
        <f>Consensus!J1</f>
        <v>Inschrijver 3</v>
      </c>
    </row>
    <row r="3" spans="1:7" ht="26" customHeight="1" x14ac:dyDescent="0.2">
      <c r="A3" s="45" t="s">
        <v>60</v>
      </c>
      <c r="B3" s="40"/>
      <c r="C3" s="46" t="e">
        <f>Consensus!D18</f>
        <v>#VALUE!</v>
      </c>
      <c r="D3" s="44"/>
      <c r="E3" s="46" t="e">
        <f>Consensus!G18</f>
        <v>#VALUE!</v>
      </c>
      <c r="F3" s="44"/>
      <c r="G3" s="46" t="e">
        <f>Consensus!J18</f>
        <v>#VALUE!</v>
      </c>
    </row>
    <row r="4" spans="1:7" ht="26" customHeight="1" x14ac:dyDescent="0.2">
      <c r="A4" s="45" t="s">
        <v>61</v>
      </c>
      <c r="B4" s="40"/>
      <c r="C4" s="46" t="e">
        <f>Consensus!D69</f>
        <v>#VALUE!</v>
      </c>
      <c r="D4" s="44"/>
      <c r="E4" s="46" t="e">
        <f>Consensus!G69</f>
        <v>#VALUE!</v>
      </c>
      <c r="F4" s="44"/>
      <c r="G4" s="46" t="e">
        <f>Consensus!J69</f>
        <v>#VALUE!</v>
      </c>
    </row>
    <row r="5" spans="1:7" ht="26" customHeight="1" x14ac:dyDescent="0.2">
      <c r="A5" s="45" t="s">
        <v>62</v>
      </c>
      <c r="B5" s="40">
        <v>0</v>
      </c>
      <c r="C5" s="46">
        <v>0</v>
      </c>
      <c r="D5" s="44"/>
      <c r="E5" s="46">
        <v>0</v>
      </c>
      <c r="F5" s="44"/>
      <c r="G5" s="46">
        <v>0</v>
      </c>
    </row>
    <row r="6" spans="1:7" ht="27" customHeight="1" x14ac:dyDescent="0.2">
      <c r="A6" s="47" t="s">
        <v>57</v>
      </c>
      <c r="B6" s="40"/>
      <c r="C6" s="48" t="e">
        <f>C3+C4+C5</f>
        <v>#VALUE!</v>
      </c>
      <c r="D6" s="44"/>
      <c r="E6" s="48" t="e">
        <f>E3+E4+E5</f>
        <v>#VALUE!</v>
      </c>
      <c r="F6" s="44"/>
      <c r="G6" s="48" t="e">
        <f>G3+G4+G5</f>
        <v>#VALUE!</v>
      </c>
    </row>
    <row r="8" spans="1:7" ht="35" customHeight="1" x14ac:dyDescent="0.2">
      <c r="A8" s="47" t="s">
        <v>58</v>
      </c>
      <c r="B8" s="40"/>
      <c r="C8" s="49">
        <v>0</v>
      </c>
      <c r="D8" s="44"/>
      <c r="E8" s="49">
        <v>0</v>
      </c>
      <c r="F8" s="44"/>
      <c r="G8" s="49">
        <v>0</v>
      </c>
    </row>
    <row r="10" spans="1:7" ht="41" customHeight="1" x14ac:dyDescent="0.2">
      <c r="A10" s="50" t="s">
        <v>59</v>
      </c>
      <c r="B10" s="40"/>
      <c r="C10" s="51" t="e">
        <f>C8-C6</f>
        <v>#VALUE!</v>
      </c>
      <c r="D10" s="52"/>
      <c r="E10" s="51" t="e">
        <f>E8-E6</f>
        <v>#VALUE!</v>
      </c>
      <c r="F10" s="52"/>
      <c r="G10" s="51" t="e">
        <f>G8-G6</f>
        <v>#VALUE!</v>
      </c>
    </row>
  </sheetData>
  <sheetProtection algorithmName="SHA-512" hashValue="it7794Wb5tEYtPD/gsm+E/uvoXlhvypMCWL55S50WKoJ/tUWhZsm4zacYGww5cevdZRTAWog7/iOLd4xrtMjDw==" saltValue="XEBkaX+TvxRkrI/44wvQL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Beoordelen open vragen</vt:lpstr>
      <vt:lpstr>Beoordelen webportal</vt:lpstr>
      <vt:lpstr>Beoordelaar 1</vt:lpstr>
      <vt:lpstr>Beoordelaar 2</vt:lpstr>
      <vt:lpstr>Beoordelaar 3</vt:lpstr>
      <vt:lpstr>Consensus</vt:lpstr>
      <vt:lpstr>Eindscores</vt:lpstr>
      <vt:lpstr>Score</vt:lpstr>
      <vt:lpstr>SCORE100</vt:lpstr>
      <vt:lpstr>SCORE1050</vt:lpstr>
      <vt:lpstr>SCORE10730</vt:lpstr>
      <vt:lpstr>SCORE10min10</vt:lpstr>
      <vt:lpstr>score50</vt:lpstr>
      <vt:lpstr>ScoreB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2022-09-12T10:02:05Z</dcterms:modified>
  <cp:category/>
</cp:coreProperties>
</file>