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Provincies/Provincie Noord Brabant/2021 Digitalisering archief/2. Aanbestedingsleidraad/Voor publicatie/"/>
    </mc:Choice>
  </mc:AlternateContent>
  <xr:revisionPtr revIDLastSave="629" documentId="8_{95E5A327-6501-46E6-83B6-3FC35AABA542}" xr6:coauthVersionLast="47" xr6:coauthVersionMax="47" xr10:uidLastSave="{5E4B5C2C-9A2F-4D9F-AC0C-13EE48E59432}"/>
  <bookViews>
    <workbookView xWindow="28680" yWindow="1050" windowWidth="29040" windowHeight="15840" xr2:uid="{3BD08D4F-57FC-4EC8-8CE7-9DAF3E22071A}"/>
  </bookViews>
  <sheets>
    <sheet name="Prijzenblad P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7" i="1" l="1"/>
  <c r="B10" i="1"/>
  <c r="B9" i="1"/>
  <c r="B7" i="1"/>
  <c r="B5" i="1"/>
  <c r="B15" i="1" l="1"/>
  <c r="B19" i="1" l="1"/>
  <c r="B20" i="1" s="1"/>
  <c r="B22" i="1" l="1"/>
</calcChain>
</file>

<file path=xl/sharedStrings.xml><?xml version="1.0" encoding="utf-8"?>
<sst xmlns="http://schemas.openxmlformats.org/spreadsheetml/2006/main" count="18" uniqueCount="15">
  <si>
    <r>
      <t xml:space="preserve">Prijzenblad archiefdigitalisering perceel 1
</t>
    </r>
    <r>
      <rPr>
        <b/>
        <sz val="8"/>
        <color theme="0"/>
        <rFont val="Corbel"/>
        <family val="2"/>
      </rPr>
      <t>U dient enkel de geel gemarkeerde velden in te vullen.</t>
    </r>
  </si>
  <si>
    <t>Onderdeel bodemdossiers</t>
  </si>
  <si>
    <t>Aantal meters</t>
  </si>
  <si>
    <r>
      <t xml:space="preserve">Prijs per meter voor het bewerken, digitaliseren en vernietigen van de bodemdossiers (als geheel ook wel verwerking genoemd).
</t>
    </r>
    <r>
      <rPr>
        <i/>
        <sz val="10"/>
        <color theme="1"/>
        <rFont val="Corbel"/>
        <family val="2"/>
      </rPr>
      <t xml:space="preserve">In deze meterprijs dienen alle kosten (excl. btw) te zijn inbegrepen. </t>
    </r>
  </si>
  <si>
    <t>Gewogen inschrijfsom</t>
  </si>
  <si>
    <t>Totaal gewogen inschrijfsom (grondslag voor beoordeling)</t>
  </si>
  <si>
    <t>Puntenaantal Prijs - onderdeel bodemdossiers</t>
  </si>
  <si>
    <t xml:space="preserve">Onderdeel Overige archieven  </t>
  </si>
  <si>
    <r>
      <t xml:space="preserve">Prijs per meter voor het bewerken, digitaliseren en vernietigen van de overige dossiers (als geheel ook wel verwerking genoemd).
</t>
    </r>
    <r>
      <rPr>
        <i/>
        <sz val="10"/>
        <color theme="1"/>
        <rFont val="Corbel"/>
        <family val="2"/>
      </rPr>
      <t xml:space="preserve">In deze meterprijs dienen alle kosten (excl. btw) te zijn inbegrepen. </t>
    </r>
  </si>
  <si>
    <t>Behaalde fictieve monetaire aftrek op de doorlooptijd (€ 100 aftrek per kalenderdag sneller met een maximale aftrek van € 50.000)</t>
  </si>
  <si>
    <t>Puntenaantal Prijs - Overige archieven</t>
  </si>
  <si>
    <t>Totaal aantal punten voor het onderdeel Prijs</t>
  </si>
  <si>
    <t>Maximale gegarandeerde doorlooptijd voor de verwerking van de bodemdossiers (in kalenderdagen).
Eis: In ieder geval gereed binnen 600 kalenderdagen vanaf start overeenkomst</t>
  </si>
  <si>
    <t>Behaalde fictieve monetaire aftrek op de doorlooptijd (€ 125 aftrek per kalenderdag sneller met een maximale aftrek van € 37.500)</t>
  </si>
  <si>
    <r>
      <t xml:space="preserve">Maximaal aantal kalenderdagen totale Opdracht (Bodemdossier en Overige dossiers als geheel) 
</t>
    </r>
    <r>
      <rPr>
        <i/>
        <sz val="10"/>
        <rFont val="Corbel"/>
        <family val="2"/>
      </rPr>
      <t>Eis: in ieder geval gereed binnen 1.865 kalenderdagen vanaf start overeenkomst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</si>
</sst>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orbel"/>
      <family val="2"/>
    </font>
    <font>
      <sz val="10"/>
      <name val="Corbel"/>
      <family val="2"/>
    </font>
    <font>
      <b/>
      <sz val="10"/>
      <color theme="0"/>
      <name val="Corbel"/>
      <family val="2"/>
    </font>
    <font>
      <b/>
      <sz val="9"/>
      <name val="Corbel"/>
      <family val="2"/>
    </font>
    <font>
      <sz val="11"/>
      <color theme="1"/>
      <name val="Corbel"/>
      <family val="2"/>
    </font>
    <font>
      <sz val="10"/>
      <color theme="1"/>
      <name val="Corbel"/>
      <family val="2"/>
    </font>
    <font>
      <sz val="11"/>
      <color rgb="FFFF0000"/>
      <name val="Calibri"/>
      <family val="2"/>
      <scheme val="minor"/>
    </font>
    <font>
      <b/>
      <sz val="8"/>
      <color theme="0"/>
      <name val="Corbel"/>
      <family val="2"/>
    </font>
    <font>
      <b/>
      <sz val="12"/>
      <color theme="0"/>
      <name val="Corbel"/>
      <family val="2"/>
    </font>
    <font>
      <i/>
      <sz val="10"/>
      <color theme="1"/>
      <name val="Corbel"/>
      <family val="2"/>
    </font>
    <font>
      <b/>
      <sz val="10"/>
      <name val="Corbel"/>
      <family val="2"/>
    </font>
    <font>
      <b/>
      <sz val="9"/>
      <color theme="1"/>
      <name val="Corbel"/>
      <family val="2"/>
    </font>
    <font>
      <i/>
      <sz val="1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3" fontId="3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7" fillId="0" borderId="1" xfId="0" applyFont="1" applyBorder="1"/>
    <xf numFmtId="3" fontId="3" fillId="0" borderId="1" xfId="0" applyNumberFormat="1" applyFont="1" applyBorder="1" applyAlignment="1">
      <alignment horizontal="left" vertical="center" wrapText="1"/>
    </xf>
    <xf numFmtId="44" fontId="7" fillId="0" borderId="0" xfId="1" applyFont="1" applyFill="1"/>
    <xf numFmtId="0" fontId="4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3" fontId="4" fillId="4" borderId="1" xfId="0" applyNumberFormat="1" applyFont="1" applyFill="1" applyBorder="1" applyAlignment="1">
      <alignment horizontal="right" wrapText="1"/>
    </xf>
    <xf numFmtId="3" fontId="12" fillId="0" borderId="1" xfId="0" applyNumberFormat="1" applyFont="1" applyBorder="1" applyAlignment="1">
      <alignment vertical="center"/>
    </xf>
    <xf numFmtId="164" fontId="12" fillId="0" borderId="1" xfId="1" applyNumberFormat="1" applyFont="1" applyFill="1" applyBorder="1" applyAlignment="1">
      <alignment horizontal="right"/>
    </xf>
    <xf numFmtId="0" fontId="3" fillId="0" borderId="0" xfId="0" applyFont="1"/>
    <xf numFmtId="164" fontId="3" fillId="0" borderId="0" xfId="1" applyNumberFormat="1" applyFont="1" applyFill="1"/>
    <xf numFmtId="164" fontId="3" fillId="0" borderId="0" xfId="0" applyNumberFormat="1" applyFont="1"/>
    <xf numFmtId="0" fontId="6" fillId="0" borderId="0" xfId="0" applyFont="1"/>
    <xf numFmtId="0" fontId="7" fillId="0" borderId="0" xfId="0" applyFont="1"/>
    <xf numFmtId="0" fontId="13" fillId="0" borderId="0" xfId="0" applyFont="1"/>
    <xf numFmtId="164" fontId="5" fillId="0" borderId="0" xfId="1" applyNumberFormat="1" applyFont="1" applyFill="1" applyBorder="1" applyAlignment="1">
      <alignment horizontal="left"/>
    </xf>
    <xf numFmtId="0" fontId="10" fillId="4" borderId="1" xfId="0" applyFont="1" applyFill="1" applyBorder="1" applyAlignment="1">
      <alignment horizontal="left" vertical="center" wrapText="1"/>
    </xf>
    <xf numFmtId="3" fontId="10" fillId="4" borderId="1" xfId="0" applyNumberFormat="1" applyFont="1" applyFill="1" applyBorder="1" applyAlignment="1">
      <alignment horizontal="right" vertical="center" wrapText="1"/>
    </xf>
    <xf numFmtId="44" fontId="0" fillId="0" borderId="0" xfId="1" applyFont="1"/>
    <xf numFmtId="44" fontId="0" fillId="0" borderId="0" xfId="0" applyNumberFormat="1"/>
    <xf numFmtId="0" fontId="8" fillId="0" borderId="0" xfId="0" applyFont="1"/>
    <xf numFmtId="0" fontId="3" fillId="0" borderId="1" xfId="0" applyFont="1" applyBorder="1" applyAlignment="1">
      <alignment vertical="center" wrapText="1"/>
    </xf>
    <xf numFmtId="3" fontId="4" fillId="4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23AE-BFCC-4837-B4BF-DE76C3BEB396}">
  <dimension ref="A1:J26"/>
  <sheetViews>
    <sheetView tabSelected="1" zoomScale="115" zoomScaleNormal="115" workbookViewId="0">
      <selection activeCell="B4" sqref="B4"/>
    </sheetView>
  </sheetViews>
  <sheetFormatPr defaultColWidth="8.7265625" defaultRowHeight="14.5" x14ac:dyDescent="0.35"/>
  <cols>
    <col min="1" max="1" width="115.81640625" style="14" customWidth="1"/>
    <col min="2" max="2" width="20.7265625" style="14" customWidth="1"/>
    <col min="3" max="3" width="11.54296875" style="14" customWidth="1"/>
    <col min="4" max="4" width="15.54296875" customWidth="1"/>
    <col min="6" max="6" width="17.453125" customWidth="1"/>
    <col min="7" max="7" width="12.54296875" bestFit="1" customWidth="1"/>
    <col min="9" max="9" width="12.54296875" bestFit="1" customWidth="1"/>
  </cols>
  <sheetData>
    <row r="1" spans="1:10" ht="55.5" customHeight="1" x14ac:dyDescent="0.35">
      <c r="A1" s="29" t="s">
        <v>0</v>
      </c>
      <c r="B1" s="29"/>
      <c r="C1" s="17"/>
      <c r="D1" s="17"/>
      <c r="E1" s="25"/>
    </row>
    <row r="2" spans="1:10" x14ac:dyDescent="0.35">
      <c r="A2" s="27" t="s">
        <v>1</v>
      </c>
      <c r="B2" s="27"/>
      <c r="C2" s="17"/>
      <c r="D2" s="17"/>
    </row>
    <row r="3" spans="1:10" x14ac:dyDescent="0.35">
      <c r="A3" s="4" t="s">
        <v>2</v>
      </c>
      <c r="B3" s="8">
        <v>469</v>
      </c>
      <c r="D3" s="17"/>
    </row>
    <row r="4" spans="1:10" ht="29.15" customHeight="1" x14ac:dyDescent="0.35">
      <c r="A4" s="7" t="s">
        <v>3</v>
      </c>
      <c r="B4" s="30">
        <v>0</v>
      </c>
      <c r="C4" s="18"/>
      <c r="D4" s="17"/>
      <c r="E4" s="25"/>
      <c r="F4" s="25"/>
      <c r="G4" s="25"/>
      <c r="H4" s="25"/>
      <c r="I4" s="25"/>
    </row>
    <row r="5" spans="1:10" x14ac:dyDescent="0.35">
      <c r="A5" s="1" t="s">
        <v>4</v>
      </c>
      <c r="B5" s="9">
        <f>B3*B4</f>
        <v>0</v>
      </c>
      <c r="C5" s="18"/>
      <c r="D5" s="17"/>
      <c r="E5" s="25"/>
      <c r="F5" s="25"/>
      <c r="G5" s="25"/>
      <c r="H5" s="25"/>
      <c r="I5" s="25"/>
    </row>
    <row r="6" spans="1:10" ht="26" x14ac:dyDescent="0.35">
      <c r="A6" s="7" t="s">
        <v>12</v>
      </c>
      <c r="B6" s="31">
        <v>600</v>
      </c>
      <c r="C6" s="18"/>
      <c r="D6" s="17"/>
      <c r="E6" s="25"/>
      <c r="F6" s="25"/>
      <c r="G6" s="25"/>
      <c r="H6" s="25"/>
      <c r="I6" s="25"/>
    </row>
    <row r="7" spans="1:10" x14ac:dyDescent="0.35">
      <c r="A7" s="3" t="s">
        <v>13</v>
      </c>
      <c r="B7" s="10">
        <f>IF(B6&gt;=601,"Knock out",IF(B6&lt;=200,37500,IF(B6&gt;=500,0,(1-(B6-200)/(500-200))*37500)))</f>
        <v>0</v>
      </c>
      <c r="C7" s="18"/>
      <c r="D7" s="17"/>
    </row>
    <row r="8" spans="1:10" ht="5.5" customHeight="1" x14ac:dyDescent="0.35">
      <c r="A8" s="28"/>
      <c r="B8" s="28"/>
      <c r="C8" s="18"/>
      <c r="D8" s="17"/>
    </row>
    <row r="9" spans="1:10" ht="15" customHeight="1" x14ac:dyDescent="0.35">
      <c r="A9" s="12" t="s">
        <v>5</v>
      </c>
      <c r="B9" s="13">
        <f>B5-B7</f>
        <v>0</v>
      </c>
      <c r="C9" s="5"/>
      <c r="D9" s="17"/>
    </row>
    <row r="10" spans="1:10" x14ac:dyDescent="0.35">
      <c r="A10" s="6" t="s">
        <v>6</v>
      </c>
      <c r="B10" s="11">
        <f>IF(B9&lt;=305000,37500,IF(B9&gt;=470000,"Knock out",(1-(B9-305000)/(470000-305000))*37500))</f>
        <v>37500</v>
      </c>
      <c r="C10" s="17"/>
      <c r="D10" s="17"/>
    </row>
    <row r="11" spans="1:10" x14ac:dyDescent="0.35">
      <c r="A11" s="2"/>
      <c r="B11" s="2"/>
      <c r="D11" s="14"/>
    </row>
    <row r="12" spans="1:10" x14ac:dyDescent="0.35">
      <c r="A12" s="27" t="s">
        <v>7</v>
      </c>
      <c r="B12" s="27"/>
      <c r="C12"/>
      <c r="D12" s="20"/>
    </row>
    <row r="13" spans="1:10" x14ac:dyDescent="0.35">
      <c r="A13" s="4" t="s">
        <v>2</v>
      </c>
      <c r="B13" s="8">
        <v>904</v>
      </c>
      <c r="C13"/>
      <c r="J13" s="24"/>
    </row>
    <row r="14" spans="1:10" ht="27.65" customHeight="1" x14ac:dyDescent="0.35">
      <c r="A14" s="7" t="s">
        <v>8</v>
      </c>
      <c r="B14" s="30">
        <v>0</v>
      </c>
      <c r="C14" s="15"/>
    </row>
    <row r="15" spans="1:10" x14ac:dyDescent="0.35">
      <c r="A15" s="1" t="s">
        <v>4</v>
      </c>
      <c r="B15" s="9">
        <f>B13*B14</f>
        <v>0</v>
      </c>
      <c r="C15" s="15"/>
      <c r="I15" s="23"/>
    </row>
    <row r="16" spans="1:10" ht="26" x14ac:dyDescent="0.35">
      <c r="A16" s="26" t="s">
        <v>14</v>
      </c>
      <c r="B16" s="31">
        <v>1865</v>
      </c>
      <c r="C16" s="19"/>
      <c r="G16" s="23"/>
      <c r="I16" s="24"/>
    </row>
    <row r="17" spans="1:4" x14ac:dyDescent="0.35">
      <c r="A17" s="3" t="s">
        <v>9</v>
      </c>
      <c r="B17" s="10">
        <f>IF(B16&gt;=1866,"Knock out",IF(B16&lt;=1165,50000,IF(B16&gt;=1665,0,(1-(B16-1165)/(1665-1165))*50000)))</f>
        <v>0</v>
      </c>
      <c r="C17" s="15"/>
    </row>
    <row r="18" spans="1:4" ht="5.5" customHeight="1" x14ac:dyDescent="0.35">
      <c r="A18" s="28"/>
      <c r="B18" s="28"/>
      <c r="C18" s="18"/>
      <c r="D18" s="17"/>
    </row>
    <row r="19" spans="1:4" x14ac:dyDescent="0.35">
      <c r="A19" s="12" t="s">
        <v>5</v>
      </c>
      <c r="B19" s="13">
        <f>B15-B17</f>
        <v>0</v>
      </c>
      <c r="C19" s="15"/>
    </row>
    <row r="20" spans="1:4" x14ac:dyDescent="0.35">
      <c r="A20" s="6" t="s">
        <v>10</v>
      </c>
      <c r="B20" s="11">
        <f>IF(B19&lt;=635000,27500,IF(B19&gt;=990000,"Knock out",(1-(B19-635000)/(990000-635000))*27500))</f>
        <v>27500</v>
      </c>
      <c r="C20" s="15"/>
    </row>
    <row r="21" spans="1:4" ht="5.5" customHeight="1" x14ac:dyDescent="0.35">
      <c r="A21" s="28"/>
      <c r="B21" s="28"/>
      <c r="C21" s="18"/>
      <c r="D21" s="17"/>
    </row>
    <row r="22" spans="1:4" ht="21.65" customHeight="1" x14ac:dyDescent="0.35">
      <c r="A22" s="21" t="s">
        <v>11</v>
      </c>
      <c r="B22" s="22">
        <f>B10+B20</f>
        <v>65000</v>
      </c>
      <c r="C22" s="15"/>
    </row>
    <row r="23" spans="1:4" x14ac:dyDescent="0.35">
      <c r="C23" s="15"/>
    </row>
    <row r="24" spans="1:4" x14ac:dyDescent="0.35">
      <c r="C24" s="15"/>
    </row>
    <row r="25" spans="1:4" x14ac:dyDescent="0.35">
      <c r="C25" s="15"/>
    </row>
    <row r="26" spans="1:4" x14ac:dyDescent="0.35">
      <c r="C26" s="16"/>
    </row>
  </sheetData>
  <sheetProtection algorithmName="SHA-512" hashValue="toqYKeC0M0Rtnyyw9d+ZJNPWKC+G4jlWcL7bocY9T/Xeh57nu+vVIQifH718tIyRtiAzf9hDs26kgb1X3tXeIg==" saltValue="bRLxxlCCDnFuP+XX/u0gog==" spinCount="100000" sheet="1" objects="1" scenarios="1"/>
  <mergeCells count="6">
    <mergeCell ref="A12:B12"/>
    <mergeCell ref="A18:B18"/>
    <mergeCell ref="A21:B21"/>
    <mergeCell ref="A1:B1"/>
    <mergeCell ref="A2:B2"/>
    <mergeCell ref="A8:B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3" ma:contentTypeDescription="Een nieuw document maken." ma:contentTypeScope="" ma:versionID="0e180d3e5e1f851dcee95058b12c1982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351b5cef38d80a8b08f3f2fdef5cfd90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DF99E6-34F7-43C9-882B-28BD3807D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612151-B4AB-4B53-8460-C7A560B5B3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6A1E56-C64E-486C-AD82-938606AE80F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Kelvin Kaptein</dc:creator>
  <cp:keywords/>
  <dc:description/>
  <cp:lastModifiedBy>Emily van der Linden</cp:lastModifiedBy>
  <cp:revision/>
  <dcterms:created xsi:type="dcterms:W3CDTF">2021-12-29T10:56:57Z</dcterms:created>
  <dcterms:modified xsi:type="dcterms:W3CDTF">2022-02-21T13:52:24Z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